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xVal>
          <yVal>
            <numRef>
              <f>gráficos!$B$7:$B$1000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  <c r="AA2" t="n">
        <v>1098.971154082253</v>
      </c>
      <c r="AB2" t="n">
        <v>1503.660816200885</v>
      </c>
      <c r="AC2" t="n">
        <v>1360.153538303882</v>
      </c>
      <c r="AD2" t="n">
        <v>1098971.154082253</v>
      </c>
      <c r="AE2" t="n">
        <v>1503660.816200885</v>
      </c>
      <c r="AF2" t="n">
        <v>8.837270141879737e-07</v>
      </c>
      <c r="AG2" t="n">
        <v>0.6190625</v>
      </c>
      <c r="AH2" t="n">
        <v>1360153.538303882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  <c r="AA3" t="n">
        <v>874.1345398873767</v>
      </c>
      <c r="AB3" t="n">
        <v>1196.029441568092</v>
      </c>
      <c r="AC3" t="n">
        <v>1081.882070302696</v>
      </c>
      <c r="AD3" t="n">
        <v>874134.5398873767</v>
      </c>
      <c r="AE3" t="n">
        <v>1196029.441568092</v>
      </c>
      <c r="AF3" t="n">
        <v>1.016125885214769e-06</v>
      </c>
      <c r="AG3" t="n">
        <v>0.5383333333333333</v>
      </c>
      <c r="AH3" t="n">
        <v>1081882.070302696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  <c r="AA4" t="n">
        <v>754.2601091681097</v>
      </c>
      <c r="AB4" t="n">
        <v>1032.01195697135</v>
      </c>
      <c r="AC4" t="n">
        <v>933.5181842358825</v>
      </c>
      <c r="AD4" t="n">
        <v>754260.1091681097</v>
      </c>
      <c r="AE4" t="n">
        <v>1032011.95697135</v>
      </c>
      <c r="AF4" t="n">
        <v>1.112129509267518e-06</v>
      </c>
      <c r="AG4" t="n">
        <v>0.491875</v>
      </c>
      <c r="AH4" t="n">
        <v>933518.1842358825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  <c r="AA5" t="n">
        <v>680.8629954731713</v>
      </c>
      <c r="AB5" t="n">
        <v>931.5867879618097</v>
      </c>
      <c r="AC5" t="n">
        <v>842.6774524090025</v>
      </c>
      <c r="AD5" t="n">
        <v>680862.9954731712</v>
      </c>
      <c r="AE5" t="n">
        <v>931586.7879618097</v>
      </c>
      <c r="AF5" t="n">
        <v>1.184499856064394e-06</v>
      </c>
      <c r="AG5" t="n">
        <v>0.461875</v>
      </c>
      <c r="AH5" t="n">
        <v>842677.4524090025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  <c r="AA6" t="n">
        <v>632.3363633621536</v>
      </c>
      <c r="AB6" t="n">
        <v>865.1905090635998</v>
      </c>
      <c r="AC6" t="n">
        <v>782.6179411810753</v>
      </c>
      <c r="AD6" t="n">
        <v>632336.3633621536</v>
      </c>
      <c r="AE6" t="n">
        <v>865190.5090635999</v>
      </c>
      <c r="AF6" t="n">
        <v>1.239696688055335e-06</v>
      </c>
      <c r="AG6" t="n">
        <v>0.44125</v>
      </c>
      <c r="AH6" t="n">
        <v>782617.9411810753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  <c r="AA7" t="n">
        <v>594.3990978945641</v>
      </c>
      <c r="AB7" t="n">
        <v>813.2830687768134</v>
      </c>
      <c r="AC7" t="n">
        <v>735.6644741427095</v>
      </c>
      <c r="AD7" t="n">
        <v>594399.097894564</v>
      </c>
      <c r="AE7" t="n">
        <v>813283.0687768133</v>
      </c>
      <c r="AF7" t="n">
        <v>1.286648132203671e-06</v>
      </c>
      <c r="AG7" t="n">
        <v>0.4252083333333334</v>
      </c>
      <c r="AH7" t="n">
        <v>735664.4741427095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  <c r="AA8" t="n">
        <v>566.2508351691503</v>
      </c>
      <c r="AB8" t="n">
        <v>774.7693739021935</v>
      </c>
      <c r="AC8" t="n">
        <v>700.826472252613</v>
      </c>
      <c r="AD8" t="n">
        <v>566250.8351691503</v>
      </c>
      <c r="AE8" t="n">
        <v>774769.3739021935</v>
      </c>
      <c r="AF8" t="n">
        <v>1.324671449388677e-06</v>
      </c>
      <c r="AG8" t="n">
        <v>0.4130208333333333</v>
      </c>
      <c r="AH8" t="n">
        <v>700826.472252613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  <c r="AA9" t="n">
        <v>544.7003558602253</v>
      </c>
      <c r="AB9" t="n">
        <v>745.2830573716751</v>
      </c>
      <c r="AC9" t="n">
        <v>674.1542883874623</v>
      </c>
      <c r="AD9" t="n">
        <v>544700.3558602253</v>
      </c>
      <c r="AE9" t="n">
        <v>745283.0573716752</v>
      </c>
      <c r="AF9" t="n">
        <v>1.355132117851803e-06</v>
      </c>
      <c r="AG9" t="n">
        <v>0.40375</v>
      </c>
      <c r="AH9" t="n">
        <v>674154.2883874623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  <c r="AA10" t="n">
        <v>528.215245559142</v>
      </c>
      <c r="AB10" t="n">
        <v>722.7274021859947</v>
      </c>
      <c r="AC10" t="n">
        <v>653.7513132756425</v>
      </c>
      <c r="AD10" t="n">
        <v>528215.245559142</v>
      </c>
      <c r="AE10" t="n">
        <v>722727.4021859947</v>
      </c>
      <c r="AF10" t="n">
        <v>1.380183391743029e-06</v>
      </c>
      <c r="AG10" t="n">
        <v>0.3963541666666666</v>
      </c>
      <c r="AH10" t="n">
        <v>653751.3132756425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  <c r="AA11" t="n">
        <v>512.9510761214609</v>
      </c>
      <c r="AB11" t="n">
        <v>701.8422921537307</v>
      </c>
      <c r="AC11" t="n">
        <v>634.8594488324215</v>
      </c>
      <c r="AD11" t="n">
        <v>512951.0761214609</v>
      </c>
      <c r="AE11" t="n">
        <v>701842.2921537306</v>
      </c>
      <c r="AF11" t="n">
        <v>1.403501558635491e-06</v>
      </c>
      <c r="AG11" t="n">
        <v>0.3897916666666667</v>
      </c>
      <c r="AH11" t="n">
        <v>634859.4488324216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  <c r="AA12" t="n">
        <v>499.2043365728061</v>
      </c>
      <c r="AB12" t="n">
        <v>683.0333966399144</v>
      </c>
      <c r="AC12" t="n">
        <v>617.8456479079932</v>
      </c>
      <c r="AD12" t="n">
        <v>499204.3365728061</v>
      </c>
      <c r="AE12" t="n">
        <v>683033.3966399144</v>
      </c>
      <c r="AF12" t="n">
        <v>1.42482402655968e-06</v>
      </c>
      <c r="AG12" t="n">
        <v>0.3839583333333333</v>
      </c>
      <c r="AH12" t="n">
        <v>617845.6479079932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  <c r="AA13" t="n">
        <v>489.5586023570154</v>
      </c>
      <c r="AB13" t="n">
        <v>669.8356775461091</v>
      </c>
      <c r="AC13" t="n">
        <v>605.9075006013855</v>
      </c>
      <c r="AD13" t="n">
        <v>489558.6023570154</v>
      </c>
      <c r="AE13" t="n">
        <v>669835.6775461091</v>
      </c>
      <c r="AF13" t="n">
        <v>1.44000184239734e-06</v>
      </c>
      <c r="AG13" t="n">
        <v>0.3798958333333333</v>
      </c>
      <c r="AH13" t="n">
        <v>605907.5006013856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  <c r="AA14" t="n">
        <v>478.9724452550195</v>
      </c>
      <c r="AB14" t="n">
        <v>655.3512303708681</v>
      </c>
      <c r="AC14" t="n">
        <v>592.8054287355003</v>
      </c>
      <c r="AD14" t="n">
        <v>478972.4452550195</v>
      </c>
      <c r="AE14" t="n">
        <v>655351.230370868</v>
      </c>
      <c r="AF14" t="n">
        <v>1.456545136476452e-06</v>
      </c>
      <c r="AG14" t="n">
        <v>0.375625</v>
      </c>
      <c r="AH14" t="n">
        <v>592805.4287355003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  <c r="AA15" t="n">
        <v>470.0229255897498</v>
      </c>
      <c r="AB15" t="n">
        <v>643.1061027399037</v>
      </c>
      <c r="AC15" t="n">
        <v>581.7289588994906</v>
      </c>
      <c r="AD15" t="n">
        <v>470022.9255897498</v>
      </c>
      <c r="AE15" t="n">
        <v>643106.1027399037</v>
      </c>
      <c r="AF15" t="n">
        <v>1.470620066042173e-06</v>
      </c>
      <c r="AG15" t="n">
        <v>0.3719791666666667</v>
      </c>
      <c r="AH15" t="n">
        <v>581728.9588994907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  <c r="AA16" t="n">
        <v>462.9075329308444</v>
      </c>
      <c r="AB16" t="n">
        <v>633.3705085950198</v>
      </c>
      <c r="AC16" t="n">
        <v>572.9225161958022</v>
      </c>
      <c r="AD16" t="n">
        <v>462907.5329308443</v>
      </c>
      <c r="AE16" t="n">
        <v>633370.5085950198</v>
      </c>
      <c r="AF16" t="n">
        <v>1.481176263216463e-06</v>
      </c>
      <c r="AG16" t="n">
        <v>0.369375</v>
      </c>
      <c r="AH16" t="n">
        <v>572922.5161958023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  <c r="AA17" t="n">
        <v>455.1380829646069</v>
      </c>
      <c r="AB17" t="n">
        <v>622.7400043872724</v>
      </c>
      <c r="AC17" t="n">
        <v>563.3065723896358</v>
      </c>
      <c r="AD17" t="n">
        <v>455138.0829646069</v>
      </c>
      <c r="AE17" t="n">
        <v>622740.0043872724</v>
      </c>
      <c r="AF17" t="n">
        <v>1.492940383450498e-06</v>
      </c>
      <c r="AG17" t="n">
        <v>0.3664583333333333</v>
      </c>
      <c r="AH17" t="n">
        <v>563306.5723896358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  <c r="AA18" t="n">
        <v>447.8280918448742</v>
      </c>
      <c r="AB18" t="n">
        <v>612.7381520432064</v>
      </c>
      <c r="AC18" t="n">
        <v>554.2592827955996</v>
      </c>
      <c r="AD18" t="n">
        <v>447828.0918448742</v>
      </c>
      <c r="AE18" t="n">
        <v>612738.1520432064</v>
      </c>
      <c r="AF18" t="n">
        <v>1.504967095654043e-06</v>
      </c>
      <c r="AG18" t="n">
        <v>0.3635416666666667</v>
      </c>
      <c r="AH18" t="n">
        <v>554259.2827955995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  <c r="AA19" t="n">
        <v>441.0036732189841</v>
      </c>
      <c r="AB19" t="n">
        <v>603.4006814071622</v>
      </c>
      <c r="AC19" t="n">
        <v>545.8129672518373</v>
      </c>
      <c r="AD19" t="n">
        <v>441003.6732189841</v>
      </c>
      <c r="AE19" t="n">
        <v>603400.6814071622</v>
      </c>
      <c r="AF19" t="n">
        <v>1.51489307210151e-06</v>
      </c>
      <c r="AG19" t="n">
        <v>0.3611458333333333</v>
      </c>
      <c r="AH19" t="n">
        <v>545812.9672518374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  <c r="AA20" t="n">
        <v>437.609957704676</v>
      </c>
      <c r="AB20" t="n">
        <v>598.7572501203243</v>
      </c>
      <c r="AC20" t="n">
        <v>541.6126985299184</v>
      </c>
      <c r="AD20" t="n">
        <v>437609.957704676</v>
      </c>
      <c r="AE20" t="n">
        <v>598757.2501203243</v>
      </c>
      <c r="AF20" t="n">
        <v>1.518884470038057e-06</v>
      </c>
      <c r="AG20" t="n">
        <v>0.3602083333333333</v>
      </c>
      <c r="AH20" t="n">
        <v>541612.6985299183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  <c r="AA21" t="n">
        <v>431.178891497085</v>
      </c>
      <c r="AB21" t="n">
        <v>589.9579816164809</v>
      </c>
      <c r="AC21" t="n">
        <v>533.6532198622308</v>
      </c>
      <c r="AD21" t="n">
        <v>431178.891497085</v>
      </c>
      <c r="AE21" t="n">
        <v>589957.9816164809</v>
      </c>
      <c r="AF21" t="n">
        <v>1.529598222394053e-06</v>
      </c>
      <c r="AG21" t="n">
        <v>0.3577083333333334</v>
      </c>
      <c r="AH21" t="n">
        <v>533653.2198622308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  <c r="AA22" t="n">
        <v>426.6036097395666</v>
      </c>
      <c r="AB22" t="n">
        <v>583.6978792686587</v>
      </c>
      <c r="AC22" t="n">
        <v>527.9905728963759</v>
      </c>
      <c r="AD22" t="n">
        <v>426603.6097395666</v>
      </c>
      <c r="AE22" t="n">
        <v>583697.8792686587</v>
      </c>
      <c r="AF22" t="n">
        <v>1.534797543390346e-06</v>
      </c>
      <c r="AG22" t="n">
        <v>0.3564583333333333</v>
      </c>
      <c r="AH22" t="n">
        <v>527990.5728963759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  <c r="AA23" t="n">
        <v>422.4557591757767</v>
      </c>
      <c r="AB23" t="n">
        <v>578.0226071370294</v>
      </c>
      <c r="AC23" t="n">
        <v>522.8569407716949</v>
      </c>
      <c r="AD23" t="n">
        <v>422455.7591757767</v>
      </c>
      <c r="AE23" t="n">
        <v>578022.6071370294</v>
      </c>
      <c r="AF23" t="n">
        <v>1.540417011537854e-06</v>
      </c>
      <c r="AG23" t="n">
        <v>0.3551041666666667</v>
      </c>
      <c r="AH23" t="n">
        <v>522856.9407716949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  <c r="AA24" t="n">
        <v>415.6528567358242</v>
      </c>
      <c r="AB24" t="n">
        <v>568.7145758958125</v>
      </c>
      <c r="AC24" t="n">
        <v>514.4372549682358</v>
      </c>
      <c r="AD24" t="n">
        <v>415652.8567358242</v>
      </c>
      <c r="AE24" t="n">
        <v>568714.5758958125</v>
      </c>
      <c r="AF24" t="n">
        <v>1.550658098348732e-06</v>
      </c>
      <c r="AG24" t="n">
        <v>0.3528125</v>
      </c>
      <c r="AH24" t="n">
        <v>514437.2549682358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  <c r="AA25" t="n">
        <v>411.5720008203205</v>
      </c>
      <c r="AB25" t="n">
        <v>563.1309687975635</v>
      </c>
      <c r="AC25" t="n">
        <v>509.3865394948019</v>
      </c>
      <c r="AD25" t="n">
        <v>411572.0008203205</v>
      </c>
      <c r="AE25" t="n">
        <v>563130.9687975635</v>
      </c>
      <c r="AF25" t="n">
        <v>1.554071793952358e-06</v>
      </c>
      <c r="AG25" t="n">
        <v>0.3519791666666667</v>
      </c>
      <c r="AH25" t="n">
        <v>509386.5394948019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  <c r="AA26" t="n">
        <v>407.4833935164128</v>
      </c>
      <c r="AB26" t="n">
        <v>557.5367559077331</v>
      </c>
      <c r="AC26" t="n">
        <v>504.3262304316498</v>
      </c>
      <c r="AD26" t="n">
        <v>407483.3935164128</v>
      </c>
      <c r="AE26" t="n">
        <v>557536.7559077331</v>
      </c>
      <c r="AF26" t="n">
        <v>1.560636593190101e-06</v>
      </c>
      <c r="AG26" t="n">
        <v>0.3505208333333333</v>
      </c>
      <c r="AH26" t="n">
        <v>504326.2304316498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  <c r="AA27" t="n">
        <v>403.1186798073831</v>
      </c>
      <c r="AB27" t="n">
        <v>551.5647620534597</v>
      </c>
      <c r="AC27" t="n">
        <v>498.9241952890824</v>
      </c>
      <c r="AD27" t="n">
        <v>403118.6798073831</v>
      </c>
      <c r="AE27" t="n">
        <v>551564.7620534598</v>
      </c>
      <c r="AF27" t="n">
        <v>1.565730877398589e-06</v>
      </c>
      <c r="AG27" t="n">
        <v>0.349375</v>
      </c>
      <c r="AH27" t="n">
        <v>498924.1952890824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  <c r="AA28" t="n">
        <v>400.8138643814756</v>
      </c>
      <c r="AB28" t="n">
        <v>548.411211906453</v>
      </c>
      <c r="AC28" t="n">
        <v>496.0716155420704</v>
      </c>
      <c r="AD28" t="n">
        <v>400813.8643814756</v>
      </c>
      <c r="AE28" t="n">
        <v>548411.211906453</v>
      </c>
      <c r="AF28" t="n">
        <v>1.567779094760765e-06</v>
      </c>
      <c r="AG28" t="n">
        <v>0.3489583333333333</v>
      </c>
      <c r="AH28" t="n">
        <v>496071.6155420704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  <c r="AA29" t="n">
        <v>394.7441580423384</v>
      </c>
      <c r="AB29" t="n">
        <v>540.1063719167005</v>
      </c>
      <c r="AC29" t="n">
        <v>488.5593778250238</v>
      </c>
      <c r="AD29" t="n">
        <v>394744.1580423384</v>
      </c>
      <c r="AE29" t="n">
        <v>540106.3719167005</v>
      </c>
      <c r="AF29" t="n">
        <v>1.575709372239958e-06</v>
      </c>
      <c r="AG29" t="n">
        <v>0.3471875</v>
      </c>
      <c r="AH29" t="n">
        <v>488559.3778250238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  <c r="AA30" t="n">
        <v>392.0418809746187</v>
      </c>
      <c r="AB30" t="n">
        <v>536.4089972165959</v>
      </c>
      <c r="AC30" t="n">
        <v>485.2148753769991</v>
      </c>
      <c r="AD30" t="n">
        <v>392041.8809746187</v>
      </c>
      <c r="AE30" t="n">
        <v>536408.9972165959</v>
      </c>
      <c r="AF30" t="n">
        <v>1.578230255147252e-06</v>
      </c>
      <c r="AG30" t="n">
        <v>0.3466666666666667</v>
      </c>
      <c r="AH30" t="n">
        <v>485214.8753769991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  <c r="AA31" t="n">
        <v>388.9613069459037</v>
      </c>
      <c r="AB31" t="n">
        <v>532.1940199251738</v>
      </c>
      <c r="AC31" t="n">
        <v>481.4021696025127</v>
      </c>
      <c r="AD31" t="n">
        <v>388961.3069459038</v>
      </c>
      <c r="AE31" t="n">
        <v>532194.0199251738</v>
      </c>
      <c r="AF31" t="n">
        <v>1.580698619660642e-06</v>
      </c>
      <c r="AG31" t="n">
        <v>0.3461458333333333</v>
      </c>
      <c r="AH31" t="n">
        <v>481402.1696025127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  <c r="AA32" t="n">
        <v>385.8418139006631</v>
      </c>
      <c r="AB32" t="n">
        <v>527.9257919183551</v>
      </c>
      <c r="AC32" t="n">
        <v>477.5412952861692</v>
      </c>
      <c r="AD32" t="n">
        <v>385841.8139006631</v>
      </c>
      <c r="AE32" t="n">
        <v>527925.7919183552</v>
      </c>
      <c r="AF32" t="n">
        <v>1.584374907233779e-06</v>
      </c>
      <c r="AG32" t="n">
        <v>0.3453125</v>
      </c>
      <c r="AH32" t="n">
        <v>477541.2952861692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  <c r="AA33" t="n">
        <v>381.2580678712271</v>
      </c>
      <c r="AB33" t="n">
        <v>521.6541083802779</v>
      </c>
      <c r="AC33" t="n">
        <v>471.8681724226028</v>
      </c>
      <c r="AD33" t="n">
        <v>381258.067871227</v>
      </c>
      <c r="AE33" t="n">
        <v>521654.1083802779</v>
      </c>
      <c r="AF33" t="n">
        <v>1.588313786776424e-06</v>
      </c>
      <c r="AG33" t="n">
        <v>0.344375</v>
      </c>
      <c r="AH33" t="n">
        <v>471868.1724226028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  <c r="AA34" t="n">
        <v>377.6261150207791</v>
      </c>
      <c r="AB34" t="n">
        <v>516.684710259844</v>
      </c>
      <c r="AC34" t="n">
        <v>467.373046684189</v>
      </c>
      <c r="AD34" t="n">
        <v>377626.1150207791</v>
      </c>
      <c r="AE34" t="n">
        <v>516684.710259844</v>
      </c>
      <c r="AF34" t="n">
        <v>1.591622445592247e-06</v>
      </c>
      <c r="AG34" t="n">
        <v>0.34375</v>
      </c>
      <c r="AH34" t="n">
        <v>467373.046684189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374.127804144084</v>
      </c>
      <c r="AB35" t="n">
        <v>511.8981669837661</v>
      </c>
      <c r="AC35" t="n">
        <v>463.0433243804243</v>
      </c>
      <c r="AD35" t="n">
        <v>374127.804144084</v>
      </c>
      <c r="AE35" t="n">
        <v>511898.1669837661</v>
      </c>
      <c r="AF35" t="n">
        <v>1.595036141195873e-06</v>
      </c>
      <c r="AG35" t="n">
        <v>0.3430208333333333</v>
      </c>
      <c r="AH35" t="n">
        <v>463043.3243804243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  <c r="AA36" t="n">
        <v>371.479499191444</v>
      </c>
      <c r="AB36" t="n">
        <v>508.2746393125954</v>
      </c>
      <c r="AC36" t="n">
        <v>459.7656211045372</v>
      </c>
      <c r="AD36" t="n">
        <v>371479.499191444</v>
      </c>
      <c r="AE36" t="n">
        <v>508274.6393125954</v>
      </c>
      <c r="AF36" t="n">
        <v>1.597819616072676e-06</v>
      </c>
      <c r="AG36" t="n">
        <v>0.3423958333333333</v>
      </c>
      <c r="AH36" t="n">
        <v>459765.6211045372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  <c r="AA37" t="n">
        <v>367.229278200532</v>
      </c>
      <c r="AB37" t="n">
        <v>502.459299446313</v>
      </c>
      <c r="AC37" t="n">
        <v>454.505289113212</v>
      </c>
      <c r="AD37" t="n">
        <v>367229.278200532</v>
      </c>
      <c r="AE37" t="n">
        <v>502459.299446313</v>
      </c>
      <c r="AF37" t="n">
        <v>1.600708127737282e-06</v>
      </c>
      <c r="AG37" t="n">
        <v>0.3417708333333334</v>
      </c>
      <c r="AH37" t="n">
        <v>454505.289113212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367.8420513588525</v>
      </c>
      <c r="AB38" t="n">
        <v>503.2977227151709</v>
      </c>
      <c r="AC38" t="n">
        <v>455.2636944420246</v>
      </c>
      <c r="AD38" t="n">
        <v>367842.0513588525</v>
      </c>
      <c r="AE38" t="n">
        <v>503297.7227151709</v>
      </c>
      <c r="AF38" t="n">
        <v>1.599920351828753e-06</v>
      </c>
      <c r="AG38" t="n">
        <v>0.3419791666666667</v>
      </c>
      <c r="AH38" t="n">
        <v>455263.6944420246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  <c r="AA39" t="n">
        <v>364.9231827478296</v>
      </c>
      <c r="AB39" t="n">
        <v>499.3039979101746</v>
      </c>
      <c r="AC39" t="n">
        <v>451.6511251271891</v>
      </c>
      <c r="AD39" t="n">
        <v>364923.1827478296</v>
      </c>
      <c r="AE39" t="n">
        <v>499303.9979101746</v>
      </c>
      <c r="AF39" t="n">
        <v>1.603649157795791e-06</v>
      </c>
      <c r="AG39" t="n">
        <v>0.3411458333333333</v>
      </c>
      <c r="AH39" t="n">
        <v>451651.1251271891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  <c r="AA40" t="n">
        <v>364.7071763219498</v>
      </c>
      <c r="AB40" t="n">
        <v>499.0084483887549</v>
      </c>
      <c r="AC40" t="n">
        <v>451.3837824372873</v>
      </c>
      <c r="AD40" t="n">
        <v>364707.1763219498</v>
      </c>
      <c r="AE40" t="n">
        <v>499008.4483887549</v>
      </c>
      <c r="AF40" t="n">
        <v>1.603911749765301e-06</v>
      </c>
      <c r="AG40" t="n">
        <v>0.3410416666666667</v>
      </c>
      <c r="AH40" t="n">
        <v>451383.7824372873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  <c r="AA41" t="n">
        <v>364.7867001560127</v>
      </c>
      <c r="AB41" t="n">
        <v>499.1172564068636</v>
      </c>
      <c r="AC41" t="n">
        <v>451.4822059708608</v>
      </c>
      <c r="AD41" t="n">
        <v>364786.7001560127</v>
      </c>
      <c r="AE41" t="n">
        <v>499117.2564068636</v>
      </c>
      <c r="AF41" t="n">
        <v>1.60333404743238e-06</v>
      </c>
      <c r="AG41" t="n">
        <v>0.34125</v>
      </c>
      <c r="AH41" t="n">
        <v>451482.2059708608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  <c r="AA42" t="n">
        <v>365.1075039727057</v>
      </c>
      <c r="AB42" t="n">
        <v>499.5561943417286</v>
      </c>
      <c r="AC42" t="n">
        <v>451.8792522852755</v>
      </c>
      <c r="AD42" t="n">
        <v>365107.5039727057</v>
      </c>
      <c r="AE42" t="n">
        <v>499556.1943417286</v>
      </c>
      <c r="AF42" t="n">
        <v>1.60307145546287e-06</v>
      </c>
      <c r="AG42" t="n">
        <v>0.34125</v>
      </c>
      <c r="AH42" t="n">
        <v>451879.2522852755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  <c r="AA43" t="n">
        <v>365.5829119284334</v>
      </c>
      <c r="AB43" t="n">
        <v>500.2066684802739</v>
      </c>
      <c r="AC43" t="n">
        <v>452.4676460849843</v>
      </c>
      <c r="AD43" t="n">
        <v>365582.9119284334</v>
      </c>
      <c r="AE43" t="n">
        <v>500206.6684802739</v>
      </c>
      <c r="AF43" t="n">
        <v>1.603281529038478e-06</v>
      </c>
      <c r="AG43" t="n">
        <v>0.34125</v>
      </c>
      <c r="AH43" t="n">
        <v>452467.6460849843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  <c r="AA44" t="n">
        <v>366.2624706676048</v>
      </c>
      <c r="AB44" t="n">
        <v>501.1364707272239</v>
      </c>
      <c r="AC44" t="n">
        <v>453.308709310471</v>
      </c>
      <c r="AD44" t="n">
        <v>366262.4706676048</v>
      </c>
      <c r="AE44" t="n">
        <v>501136.4707272239</v>
      </c>
      <c r="AF44" t="n">
        <v>1.602861381887262e-06</v>
      </c>
      <c r="AG44" t="n">
        <v>0.34125</v>
      </c>
      <c r="AH44" t="n">
        <v>453308.709310471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1.1571</v>
      </c>
      <c r="E2" t="n">
        <v>86.42</v>
      </c>
      <c r="F2" t="n">
        <v>48.09</v>
      </c>
      <c r="G2" t="n">
        <v>4.54</v>
      </c>
      <c r="H2" t="n">
        <v>0.06</v>
      </c>
      <c r="I2" t="n">
        <v>636</v>
      </c>
      <c r="J2" t="n">
        <v>296.65</v>
      </c>
      <c r="K2" t="n">
        <v>61.82</v>
      </c>
      <c r="L2" t="n">
        <v>1</v>
      </c>
      <c r="M2" t="n">
        <v>634</v>
      </c>
      <c r="N2" t="n">
        <v>83.83</v>
      </c>
      <c r="O2" t="n">
        <v>36821.52</v>
      </c>
      <c r="P2" t="n">
        <v>875.53</v>
      </c>
      <c r="Q2" t="n">
        <v>2241.11</v>
      </c>
      <c r="R2" t="n">
        <v>721.63</v>
      </c>
      <c r="S2" t="n">
        <v>80.06999999999999</v>
      </c>
      <c r="T2" t="n">
        <v>315597.25</v>
      </c>
      <c r="U2" t="n">
        <v>0.11</v>
      </c>
      <c r="V2" t="n">
        <v>0.53</v>
      </c>
      <c r="W2" t="n">
        <v>7.68</v>
      </c>
      <c r="X2" t="n">
        <v>19.44</v>
      </c>
      <c r="Y2" t="n">
        <v>1</v>
      </c>
      <c r="Z2" t="n">
        <v>10</v>
      </c>
      <c r="AA2" t="n">
        <v>2396.511203429315</v>
      </c>
      <c r="AB2" t="n">
        <v>3279.012355144661</v>
      </c>
      <c r="AC2" t="n">
        <v>2966.068018092276</v>
      </c>
      <c r="AD2" t="n">
        <v>2396511.203429315</v>
      </c>
      <c r="AE2" t="n">
        <v>3279012.355144661</v>
      </c>
      <c r="AF2" t="n">
        <v>5.685644235991743e-07</v>
      </c>
      <c r="AG2" t="n">
        <v>0.9002083333333334</v>
      </c>
      <c r="AH2" t="n">
        <v>2966068.018092276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1.4419</v>
      </c>
      <c r="E3" t="n">
        <v>69.34999999999999</v>
      </c>
      <c r="F3" t="n">
        <v>41.86</v>
      </c>
      <c r="G3" t="n">
        <v>5.69</v>
      </c>
      <c r="H3" t="n">
        <v>0.07000000000000001</v>
      </c>
      <c r="I3" t="n">
        <v>441</v>
      </c>
      <c r="J3" t="n">
        <v>297.17</v>
      </c>
      <c r="K3" t="n">
        <v>61.82</v>
      </c>
      <c r="L3" t="n">
        <v>1.25</v>
      </c>
      <c r="M3" t="n">
        <v>439</v>
      </c>
      <c r="N3" t="n">
        <v>84.09999999999999</v>
      </c>
      <c r="O3" t="n">
        <v>36885.7</v>
      </c>
      <c r="P3" t="n">
        <v>760.6799999999999</v>
      </c>
      <c r="Q3" t="n">
        <v>2239.6</v>
      </c>
      <c r="R3" t="n">
        <v>516.13</v>
      </c>
      <c r="S3" t="n">
        <v>80.06999999999999</v>
      </c>
      <c r="T3" t="n">
        <v>213821.86</v>
      </c>
      <c r="U3" t="n">
        <v>0.16</v>
      </c>
      <c r="V3" t="n">
        <v>0.61</v>
      </c>
      <c r="W3" t="n">
        <v>7.38</v>
      </c>
      <c r="X3" t="n">
        <v>13.21</v>
      </c>
      <c r="Y3" t="n">
        <v>1</v>
      </c>
      <c r="Z3" t="n">
        <v>10</v>
      </c>
      <c r="AA3" t="n">
        <v>1672.416398066489</v>
      </c>
      <c r="AB3" t="n">
        <v>2288.273897638794</v>
      </c>
      <c r="AC3" t="n">
        <v>2069.884248460733</v>
      </c>
      <c r="AD3" t="n">
        <v>1672416.398066489</v>
      </c>
      <c r="AE3" t="n">
        <v>2288273.897638794</v>
      </c>
      <c r="AF3" t="n">
        <v>7.08506647988635e-07</v>
      </c>
      <c r="AG3" t="n">
        <v>0.7223958333333332</v>
      </c>
      <c r="AH3" t="n">
        <v>2069884.248460733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1.6553</v>
      </c>
      <c r="E4" t="n">
        <v>60.41</v>
      </c>
      <c r="F4" t="n">
        <v>38.64</v>
      </c>
      <c r="G4" t="n">
        <v>6.86</v>
      </c>
      <c r="H4" t="n">
        <v>0.09</v>
      </c>
      <c r="I4" t="n">
        <v>338</v>
      </c>
      <c r="J4" t="n">
        <v>297.7</v>
      </c>
      <c r="K4" t="n">
        <v>61.82</v>
      </c>
      <c r="L4" t="n">
        <v>1.5</v>
      </c>
      <c r="M4" t="n">
        <v>336</v>
      </c>
      <c r="N4" t="n">
        <v>84.37</v>
      </c>
      <c r="O4" t="n">
        <v>36949.99</v>
      </c>
      <c r="P4" t="n">
        <v>700.8200000000001</v>
      </c>
      <c r="Q4" t="n">
        <v>2239.76</v>
      </c>
      <c r="R4" t="n">
        <v>410.36</v>
      </c>
      <c r="S4" t="n">
        <v>80.06999999999999</v>
      </c>
      <c r="T4" t="n">
        <v>161450.14</v>
      </c>
      <c r="U4" t="n">
        <v>0.2</v>
      </c>
      <c r="V4" t="n">
        <v>0.66</v>
      </c>
      <c r="W4" t="n">
        <v>7.22</v>
      </c>
      <c r="X4" t="n">
        <v>10</v>
      </c>
      <c r="Y4" t="n">
        <v>1</v>
      </c>
      <c r="Z4" t="n">
        <v>10</v>
      </c>
      <c r="AA4" t="n">
        <v>1343.255737571178</v>
      </c>
      <c r="AB4" t="n">
        <v>1837.901760405648</v>
      </c>
      <c r="AC4" t="n">
        <v>1662.494995903854</v>
      </c>
      <c r="AD4" t="n">
        <v>1343255.737571178</v>
      </c>
      <c r="AE4" t="n">
        <v>1837901.760405648</v>
      </c>
      <c r="AF4" t="n">
        <v>8.133650422467491e-07</v>
      </c>
      <c r="AG4" t="n">
        <v>0.6292708333333333</v>
      </c>
      <c r="AH4" t="n">
        <v>1662494.995903854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1.8184</v>
      </c>
      <c r="E5" t="n">
        <v>54.99</v>
      </c>
      <c r="F5" t="n">
        <v>36.72</v>
      </c>
      <c r="G5" t="n">
        <v>8.01</v>
      </c>
      <c r="H5" t="n">
        <v>0.1</v>
      </c>
      <c r="I5" t="n">
        <v>275</v>
      </c>
      <c r="J5" t="n">
        <v>298.22</v>
      </c>
      <c r="K5" t="n">
        <v>61.82</v>
      </c>
      <c r="L5" t="n">
        <v>1.75</v>
      </c>
      <c r="M5" t="n">
        <v>273</v>
      </c>
      <c r="N5" t="n">
        <v>84.65000000000001</v>
      </c>
      <c r="O5" t="n">
        <v>37014.39</v>
      </c>
      <c r="P5" t="n">
        <v>664.72</v>
      </c>
      <c r="Q5" t="n">
        <v>2239.35</v>
      </c>
      <c r="R5" t="n">
        <v>348.62</v>
      </c>
      <c r="S5" t="n">
        <v>80.06999999999999</v>
      </c>
      <c r="T5" t="n">
        <v>130899.33</v>
      </c>
      <c r="U5" t="n">
        <v>0.23</v>
      </c>
      <c r="V5" t="n">
        <v>0.7</v>
      </c>
      <c r="W5" t="n">
        <v>7.09</v>
      </c>
      <c r="X5" t="n">
        <v>8.08</v>
      </c>
      <c r="Y5" t="n">
        <v>1</v>
      </c>
      <c r="Z5" t="n">
        <v>10</v>
      </c>
      <c r="AA5" t="n">
        <v>1160.628010212292</v>
      </c>
      <c r="AB5" t="n">
        <v>1588.022446866521</v>
      </c>
      <c r="AC5" t="n">
        <v>1436.463813341082</v>
      </c>
      <c r="AD5" t="n">
        <v>1160628.010212292</v>
      </c>
      <c r="AE5" t="n">
        <v>1588022.446866521</v>
      </c>
      <c r="AF5" t="n">
        <v>8.935075169585504e-07</v>
      </c>
      <c r="AG5" t="n">
        <v>0.5728125000000001</v>
      </c>
      <c r="AH5" t="n">
        <v>1436463.813341082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1.9526</v>
      </c>
      <c r="E6" t="n">
        <v>51.21</v>
      </c>
      <c r="F6" t="n">
        <v>35.38</v>
      </c>
      <c r="G6" t="n">
        <v>9.19</v>
      </c>
      <c r="H6" t="n">
        <v>0.12</v>
      </c>
      <c r="I6" t="n">
        <v>231</v>
      </c>
      <c r="J6" t="n">
        <v>298.74</v>
      </c>
      <c r="K6" t="n">
        <v>61.82</v>
      </c>
      <c r="L6" t="n">
        <v>2</v>
      </c>
      <c r="M6" t="n">
        <v>229</v>
      </c>
      <c r="N6" t="n">
        <v>84.92</v>
      </c>
      <c r="O6" t="n">
        <v>37078.91</v>
      </c>
      <c r="P6" t="n">
        <v>639.22</v>
      </c>
      <c r="Q6" t="n">
        <v>2239.04</v>
      </c>
      <c r="R6" t="n">
        <v>304.84</v>
      </c>
      <c r="S6" t="n">
        <v>80.06999999999999</v>
      </c>
      <c r="T6" t="n">
        <v>109229.36</v>
      </c>
      <c r="U6" t="n">
        <v>0.26</v>
      </c>
      <c r="V6" t="n">
        <v>0.73</v>
      </c>
      <c r="W6" t="n">
        <v>7.02</v>
      </c>
      <c r="X6" t="n">
        <v>6.75</v>
      </c>
      <c r="Y6" t="n">
        <v>1</v>
      </c>
      <c r="Z6" t="n">
        <v>10</v>
      </c>
      <c r="AA6" t="n">
        <v>1040.106946266635</v>
      </c>
      <c r="AB6" t="n">
        <v>1423.120210161988</v>
      </c>
      <c r="AC6" t="n">
        <v>1287.299614665887</v>
      </c>
      <c r="AD6" t="n">
        <v>1040106.946266635</v>
      </c>
      <c r="AE6" t="n">
        <v>1423120.210161988</v>
      </c>
      <c r="AF6" t="n">
        <v>9.594493937600448e-07</v>
      </c>
      <c r="AG6" t="n">
        <v>0.5334375</v>
      </c>
      <c r="AH6" t="n">
        <v>1287299.614665887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2.0594</v>
      </c>
      <c r="E7" t="n">
        <v>48.56</v>
      </c>
      <c r="F7" t="n">
        <v>34.45</v>
      </c>
      <c r="G7" t="n">
        <v>10.33</v>
      </c>
      <c r="H7" t="n">
        <v>0.13</v>
      </c>
      <c r="I7" t="n">
        <v>200</v>
      </c>
      <c r="J7" t="n">
        <v>299.26</v>
      </c>
      <c r="K7" t="n">
        <v>61.82</v>
      </c>
      <c r="L7" t="n">
        <v>2.25</v>
      </c>
      <c r="M7" t="n">
        <v>198</v>
      </c>
      <c r="N7" t="n">
        <v>85.19</v>
      </c>
      <c r="O7" t="n">
        <v>37143.54</v>
      </c>
      <c r="P7" t="n">
        <v>621.03</v>
      </c>
      <c r="Q7" t="n">
        <v>2239.03</v>
      </c>
      <c r="R7" t="n">
        <v>273.86</v>
      </c>
      <c r="S7" t="n">
        <v>80.06999999999999</v>
      </c>
      <c r="T7" t="n">
        <v>93893.03999999999</v>
      </c>
      <c r="U7" t="n">
        <v>0.29</v>
      </c>
      <c r="V7" t="n">
        <v>0.75</v>
      </c>
      <c r="W7" t="n">
        <v>6.97</v>
      </c>
      <c r="X7" t="n">
        <v>5.81</v>
      </c>
      <c r="Y7" t="n">
        <v>1</v>
      </c>
      <c r="Z7" t="n">
        <v>10</v>
      </c>
      <c r="AA7" t="n">
        <v>958.783556942467</v>
      </c>
      <c r="AB7" t="n">
        <v>1311.849961153934</v>
      </c>
      <c r="AC7" t="n">
        <v>1186.648842054387</v>
      </c>
      <c r="AD7" t="n">
        <v>958783.556942467</v>
      </c>
      <c r="AE7" t="n">
        <v>1311849.961153934</v>
      </c>
      <c r="AF7" t="n">
        <v>1.011927727906093e-06</v>
      </c>
      <c r="AG7" t="n">
        <v>0.5058333333333334</v>
      </c>
      <c r="AH7" t="n">
        <v>1186648.842054387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2.1507</v>
      </c>
      <c r="E8" t="n">
        <v>46.5</v>
      </c>
      <c r="F8" t="n">
        <v>33.72</v>
      </c>
      <c r="G8" t="n">
        <v>11.5</v>
      </c>
      <c r="H8" t="n">
        <v>0.15</v>
      </c>
      <c r="I8" t="n">
        <v>176</v>
      </c>
      <c r="J8" t="n">
        <v>299.79</v>
      </c>
      <c r="K8" t="n">
        <v>61.82</v>
      </c>
      <c r="L8" t="n">
        <v>2.5</v>
      </c>
      <c r="M8" t="n">
        <v>174</v>
      </c>
      <c r="N8" t="n">
        <v>85.47</v>
      </c>
      <c r="O8" t="n">
        <v>37208.42</v>
      </c>
      <c r="P8" t="n">
        <v>606.74</v>
      </c>
      <c r="Q8" t="n">
        <v>2238.66</v>
      </c>
      <c r="R8" t="n">
        <v>250.75</v>
      </c>
      <c r="S8" t="n">
        <v>80.06999999999999</v>
      </c>
      <c r="T8" t="n">
        <v>82455.8</v>
      </c>
      <c r="U8" t="n">
        <v>0.32</v>
      </c>
      <c r="V8" t="n">
        <v>0.76</v>
      </c>
      <c r="W8" t="n">
        <v>6.93</v>
      </c>
      <c r="X8" t="n">
        <v>5.09</v>
      </c>
      <c r="Y8" t="n">
        <v>1</v>
      </c>
      <c r="Z8" t="n">
        <v>10</v>
      </c>
      <c r="AA8" t="n">
        <v>897.4919814921207</v>
      </c>
      <c r="AB8" t="n">
        <v>1227.9881236293</v>
      </c>
      <c r="AC8" t="n">
        <v>1110.790660602275</v>
      </c>
      <c r="AD8" t="n">
        <v>897491.9814921207</v>
      </c>
      <c r="AE8" t="n">
        <v>1227988.1236293</v>
      </c>
      <c r="AF8" t="n">
        <v>1.056789824418585e-06</v>
      </c>
      <c r="AG8" t="n">
        <v>0.484375</v>
      </c>
      <c r="AH8" t="n">
        <v>1110790.660602275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2.2286</v>
      </c>
      <c r="E9" t="n">
        <v>44.87</v>
      </c>
      <c r="F9" t="n">
        <v>33.15</v>
      </c>
      <c r="G9" t="n">
        <v>12.67</v>
      </c>
      <c r="H9" t="n">
        <v>0.16</v>
      </c>
      <c r="I9" t="n">
        <v>157</v>
      </c>
      <c r="J9" t="n">
        <v>300.32</v>
      </c>
      <c r="K9" t="n">
        <v>61.82</v>
      </c>
      <c r="L9" t="n">
        <v>2.75</v>
      </c>
      <c r="M9" t="n">
        <v>155</v>
      </c>
      <c r="N9" t="n">
        <v>85.73999999999999</v>
      </c>
      <c r="O9" t="n">
        <v>37273.29</v>
      </c>
      <c r="P9" t="n">
        <v>595.05</v>
      </c>
      <c r="Q9" t="n">
        <v>2238.92</v>
      </c>
      <c r="R9" t="n">
        <v>232.34</v>
      </c>
      <c r="S9" t="n">
        <v>80.06999999999999</v>
      </c>
      <c r="T9" t="n">
        <v>73349.12</v>
      </c>
      <c r="U9" t="n">
        <v>0.34</v>
      </c>
      <c r="V9" t="n">
        <v>0.77</v>
      </c>
      <c r="W9" t="n">
        <v>6.88</v>
      </c>
      <c r="X9" t="n">
        <v>4.52</v>
      </c>
      <c r="Y9" t="n">
        <v>1</v>
      </c>
      <c r="Z9" t="n">
        <v>10</v>
      </c>
      <c r="AA9" t="n">
        <v>850.0325317048275</v>
      </c>
      <c r="AB9" t="n">
        <v>1163.052010667172</v>
      </c>
      <c r="AC9" t="n">
        <v>1052.051959122845</v>
      </c>
      <c r="AD9" t="n">
        <v>850032.5317048276</v>
      </c>
      <c r="AE9" t="n">
        <v>1163052.010667172</v>
      </c>
      <c r="AF9" t="n">
        <v>1.095067560654326e-06</v>
      </c>
      <c r="AG9" t="n">
        <v>0.4673958333333333</v>
      </c>
      <c r="AH9" t="n">
        <v>1052051.959122845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2.293</v>
      </c>
      <c r="E10" t="n">
        <v>43.61</v>
      </c>
      <c r="F10" t="n">
        <v>32.73</v>
      </c>
      <c r="G10" t="n">
        <v>13.83</v>
      </c>
      <c r="H10" t="n">
        <v>0.18</v>
      </c>
      <c r="I10" t="n">
        <v>142</v>
      </c>
      <c r="J10" t="n">
        <v>300.84</v>
      </c>
      <c r="K10" t="n">
        <v>61.82</v>
      </c>
      <c r="L10" t="n">
        <v>3</v>
      </c>
      <c r="M10" t="n">
        <v>140</v>
      </c>
      <c r="N10" t="n">
        <v>86.02</v>
      </c>
      <c r="O10" t="n">
        <v>37338.27</v>
      </c>
      <c r="P10" t="n">
        <v>586.17</v>
      </c>
      <c r="Q10" t="n">
        <v>2238.82</v>
      </c>
      <c r="R10" t="n">
        <v>217.84</v>
      </c>
      <c r="S10" t="n">
        <v>80.06999999999999</v>
      </c>
      <c r="T10" t="n">
        <v>66174.57000000001</v>
      </c>
      <c r="U10" t="n">
        <v>0.37</v>
      </c>
      <c r="V10" t="n">
        <v>0.78</v>
      </c>
      <c r="W10" t="n">
        <v>6.88</v>
      </c>
      <c r="X10" t="n">
        <v>4.09</v>
      </c>
      <c r="Y10" t="n">
        <v>1</v>
      </c>
      <c r="Z10" t="n">
        <v>10</v>
      </c>
      <c r="AA10" t="n">
        <v>814.3618411270404</v>
      </c>
      <c r="AB10" t="n">
        <v>1114.24579813884</v>
      </c>
      <c r="AC10" t="n">
        <v>1007.903743018268</v>
      </c>
      <c r="AD10" t="n">
        <v>814361.8411270404</v>
      </c>
      <c r="AE10" t="n">
        <v>1114245.79813884</v>
      </c>
      <c r="AF10" t="n">
        <v>1.126711799596324e-06</v>
      </c>
      <c r="AG10" t="n">
        <v>0.4542708333333333</v>
      </c>
      <c r="AH10" t="n">
        <v>1007903.743018268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2.3529</v>
      </c>
      <c r="E11" t="n">
        <v>42.5</v>
      </c>
      <c r="F11" t="n">
        <v>32.34</v>
      </c>
      <c r="G11" t="n">
        <v>15.04</v>
      </c>
      <c r="H11" t="n">
        <v>0.19</v>
      </c>
      <c r="I11" t="n">
        <v>129</v>
      </c>
      <c r="J11" t="n">
        <v>301.37</v>
      </c>
      <c r="K11" t="n">
        <v>61.82</v>
      </c>
      <c r="L11" t="n">
        <v>3.25</v>
      </c>
      <c r="M11" t="n">
        <v>127</v>
      </c>
      <c r="N11" t="n">
        <v>86.3</v>
      </c>
      <c r="O11" t="n">
        <v>37403.38</v>
      </c>
      <c r="P11" t="n">
        <v>578.08</v>
      </c>
      <c r="Q11" t="n">
        <v>2238.66</v>
      </c>
      <c r="R11" t="n">
        <v>205.52</v>
      </c>
      <c r="S11" t="n">
        <v>80.06999999999999</v>
      </c>
      <c r="T11" t="n">
        <v>60078.01</v>
      </c>
      <c r="U11" t="n">
        <v>0.39</v>
      </c>
      <c r="V11" t="n">
        <v>0.79</v>
      </c>
      <c r="W11" t="n">
        <v>6.85</v>
      </c>
      <c r="X11" t="n">
        <v>3.71</v>
      </c>
      <c r="Y11" t="n">
        <v>1</v>
      </c>
      <c r="Z11" t="n">
        <v>10</v>
      </c>
      <c r="AA11" t="n">
        <v>783.1144068944218</v>
      </c>
      <c r="AB11" t="n">
        <v>1071.491680082265</v>
      </c>
      <c r="AC11" t="n">
        <v>969.2300179832308</v>
      </c>
      <c r="AD11" t="n">
        <v>783114.4068944218</v>
      </c>
      <c r="AE11" t="n">
        <v>1071491.680082265</v>
      </c>
      <c r="AF11" t="n">
        <v>1.156144872773743e-06</v>
      </c>
      <c r="AG11" t="n">
        <v>0.4427083333333333</v>
      </c>
      <c r="AH11" t="n">
        <v>969230.0179832309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2.4061</v>
      </c>
      <c r="E12" t="n">
        <v>41.56</v>
      </c>
      <c r="F12" t="n">
        <v>32.01</v>
      </c>
      <c r="G12" t="n">
        <v>16.28</v>
      </c>
      <c r="H12" t="n">
        <v>0.21</v>
      </c>
      <c r="I12" t="n">
        <v>118</v>
      </c>
      <c r="J12" t="n">
        <v>301.9</v>
      </c>
      <c r="K12" t="n">
        <v>61.82</v>
      </c>
      <c r="L12" t="n">
        <v>3.5</v>
      </c>
      <c r="M12" t="n">
        <v>116</v>
      </c>
      <c r="N12" t="n">
        <v>86.58</v>
      </c>
      <c r="O12" t="n">
        <v>37468.6</v>
      </c>
      <c r="P12" t="n">
        <v>570.72</v>
      </c>
      <c r="Q12" t="n">
        <v>2238.63</v>
      </c>
      <c r="R12" t="n">
        <v>194.46</v>
      </c>
      <c r="S12" t="n">
        <v>80.06999999999999</v>
      </c>
      <c r="T12" t="n">
        <v>54602.6</v>
      </c>
      <c r="U12" t="n">
        <v>0.41</v>
      </c>
      <c r="V12" t="n">
        <v>0.8</v>
      </c>
      <c r="W12" t="n">
        <v>6.84</v>
      </c>
      <c r="X12" t="n">
        <v>3.38</v>
      </c>
      <c r="Y12" t="n">
        <v>1</v>
      </c>
      <c r="Z12" t="n">
        <v>10</v>
      </c>
      <c r="AA12" t="n">
        <v>756.5828109632887</v>
      </c>
      <c r="AB12" t="n">
        <v>1035.189980037886</v>
      </c>
      <c r="AC12" t="n">
        <v>936.3929012413312</v>
      </c>
      <c r="AD12" t="n">
        <v>756582.8109632886</v>
      </c>
      <c r="AE12" t="n">
        <v>1035189.980037885</v>
      </c>
      <c r="AF12" t="n">
        <v>1.182285765812785e-06</v>
      </c>
      <c r="AG12" t="n">
        <v>0.4329166666666667</v>
      </c>
      <c r="AH12" t="n">
        <v>936392.9012413311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2.4455</v>
      </c>
      <c r="E13" t="n">
        <v>40.89</v>
      </c>
      <c r="F13" t="n">
        <v>31.78</v>
      </c>
      <c r="G13" t="n">
        <v>17.34</v>
      </c>
      <c r="H13" t="n">
        <v>0.22</v>
      </c>
      <c r="I13" t="n">
        <v>110</v>
      </c>
      <c r="J13" t="n">
        <v>302.43</v>
      </c>
      <c r="K13" t="n">
        <v>61.82</v>
      </c>
      <c r="L13" t="n">
        <v>3.75</v>
      </c>
      <c r="M13" t="n">
        <v>108</v>
      </c>
      <c r="N13" t="n">
        <v>86.86</v>
      </c>
      <c r="O13" t="n">
        <v>37533.94</v>
      </c>
      <c r="P13" t="n">
        <v>565.45</v>
      </c>
      <c r="Q13" t="n">
        <v>2238.74</v>
      </c>
      <c r="R13" t="n">
        <v>187.26</v>
      </c>
      <c r="S13" t="n">
        <v>80.06999999999999</v>
      </c>
      <c r="T13" t="n">
        <v>51040.69</v>
      </c>
      <c r="U13" t="n">
        <v>0.43</v>
      </c>
      <c r="V13" t="n">
        <v>0.8100000000000001</v>
      </c>
      <c r="W13" t="n">
        <v>6.82</v>
      </c>
      <c r="X13" t="n">
        <v>3.15</v>
      </c>
      <c r="Y13" t="n">
        <v>1</v>
      </c>
      <c r="Z13" t="n">
        <v>10</v>
      </c>
      <c r="AA13" t="n">
        <v>737.9359395835237</v>
      </c>
      <c r="AB13" t="n">
        <v>1009.676507974185</v>
      </c>
      <c r="AC13" t="n">
        <v>913.314399143007</v>
      </c>
      <c r="AD13" t="n">
        <v>737935.9395835237</v>
      </c>
      <c r="AE13" t="n">
        <v>1009676.507974185</v>
      </c>
      <c r="AF13" t="n">
        <v>1.201645750507113e-06</v>
      </c>
      <c r="AG13" t="n">
        <v>0.4259375</v>
      </c>
      <c r="AH13" t="n">
        <v>913314.399143007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2.487</v>
      </c>
      <c r="E14" t="n">
        <v>40.21</v>
      </c>
      <c r="F14" t="n">
        <v>31.55</v>
      </c>
      <c r="G14" t="n">
        <v>18.56</v>
      </c>
      <c r="H14" t="n">
        <v>0.24</v>
      </c>
      <c r="I14" t="n">
        <v>102</v>
      </c>
      <c r="J14" t="n">
        <v>302.96</v>
      </c>
      <c r="K14" t="n">
        <v>61.82</v>
      </c>
      <c r="L14" t="n">
        <v>4</v>
      </c>
      <c r="M14" t="n">
        <v>100</v>
      </c>
      <c r="N14" t="n">
        <v>87.14</v>
      </c>
      <c r="O14" t="n">
        <v>37599.4</v>
      </c>
      <c r="P14" t="n">
        <v>560.27</v>
      </c>
      <c r="Q14" t="n">
        <v>2238.73</v>
      </c>
      <c r="R14" t="n">
        <v>179.8</v>
      </c>
      <c r="S14" t="n">
        <v>80.06999999999999</v>
      </c>
      <c r="T14" t="n">
        <v>47350.86</v>
      </c>
      <c r="U14" t="n">
        <v>0.45</v>
      </c>
      <c r="V14" t="n">
        <v>0.8100000000000001</v>
      </c>
      <c r="W14" t="n">
        <v>6.8</v>
      </c>
      <c r="X14" t="n">
        <v>2.92</v>
      </c>
      <c r="Y14" t="n">
        <v>1</v>
      </c>
      <c r="Z14" t="n">
        <v>10</v>
      </c>
      <c r="AA14" t="n">
        <v>719.3615252811072</v>
      </c>
      <c r="AB14" t="n">
        <v>984.2621748802932</v>
      </c>
      <c r="AC14" t="n">
        <v>890.3255743303559</v>
      </c>
      <c r="AD14" t="n">
        <v>719361.5252811072</v>
      </c>
      <c r="AE14" t="n">
        <v>984262.1748802932</v>
      </c>
      <c r="AF14" t="n">
        <v>1.222037612558246e-06</v>
      </c>
      <c r="AG14" t="n">
        <v>0.4188541666666667</v>
      </c>
      <c r="AH14" t="n">
        <v>890325.574330356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2.5246</v>
      </c>
      <c r="E15" t="n">
        <v>39.61</v>
      </c>
      <c r="F15" t="n">
        <v>31.34</v>
      </c>
      <c r="G15" t="n">
        <v>19.79</v>
      </c>
      <c r="H15" t="n">
        <v>0.25</v>
      </c>
      <c r="I15" t="n">
        <v>95</v>
      </c>
      <c r="J15" t="n">
        <v>303.49</v>
      </c>
      <c r="K15" t="n">
        <v>61.82</v>
      </c>
      <c r="L15" t="n">
        <v>4.25</v>
      </c>
      <c r="M15" t="n">
        <v>93</v>
      </c>
      <c r="N15" t="n">
        <v>87.42</v>
      </c>
      <c r="O15" t="n">
        <v>37664.98</v>
      </c>
      <c r="P15" t="n">
        <v>555.08</v>
      </c>
      <c r="Q15" t="n">
        <v>2238.49</v>
      </c>
      <c r="R15" t="n">
        <v>172.69</v>
      </c>
      <c r="S15" t="n">
        <v>80.06999999999999</v>
      </c>
      <c r="T15" t="n">
        <v>43831.55</v>
      </c>
      <c r="U15" t="n">
        <v>0.46</v>
      </c>
      <c r="V15" t="n">
        <v>0.82</v>
      </c>
      <c r="W15" t="n">
        <v>6.8</v>
      </c>
      <c r="X15" t="n">
        <v>2.71</v>
      </c>
      <c r="Y15" t="n">
        <v>1</v>
      </c>
      <c r="Z15" t="n">
        <v>10</v>
      </c>
      <c r="AA15" t="n">
        <v>702.5752364552009</v>
      </c>
      <c r="AB15" t="n">
        <v>961.2944339498913</v>
      </c>
      <c r="AC15" t="n">
        <v>869.5498423589247</v>
      </c>
      <c r="AD15" t="n">
        <v>702575.2364552008</v>
      </c>
      <c r="AE15" t="n">
        <v>961294.4339498912</v>
      </c>
      <c r="AF15" t="n">
        <v>1.240513130946742e-06</v>
      </c>
      <c r="AG15" t="n">
        <v>0.4126041666666667</v>
      </c>
      <c r="AH15" t="n">
        <v>869549.8423589247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2.5575</v>
      </c>
      <c r="E16" t="n">
        <v>39.1</v>
      </c>
      <c r="F16" t="n">
        <v>31.16</v>
      </c>
      <c r="G16" t="n">
        <v>21.01</v>
      </c>
      <c r="H16" t="n">
        <v>0.26</v>
      </c>
      <c r="I16" t="n">
        <v>89</v>
      </c>
      <c r="J16" t="n">
        <v>304.03</v>
      </c>
      <c r="K16" t="n">
        <v>61.82</v>
      </c>
      <c r="L16" t="n">
        <v>4.5</v>
      </c>
      <c r="M16" t="n">
        <v>87</v>
      </c>
      <c r="N16" t="n">
        <v>87.7</v>
      </c>
      <c r="O16" t="n">
        <v>37730.68</v>
      </c>
      <c r="P16" t="n">
        <v>550.95</v>
      </c>
      <c r="Q16" t="n">
        <v>2238.6</v>
      </c>
      <c r="R16" t="n">
        <v>166.98</v>
      </c>
      <c r="S16" t="n">
        <v>80.06999999999999</v>
      </c>
      <c r="T16" t="n">
        <v>41005.31</v>
      </c>
      <c r="U16" t="n">
        <v>0.48</v>
      </c>
      <c r="V16" t="n">
        <v>0.82</v>
      </c>
      <c r="W16" t="n">
        <v>6.79</v>
      </c>
      <c r="X16" t="n">
        <v>2.53</v>
      </c>
      <c r="Y16" t="n">
        <v>1</v>
      </c>
      <c r="Z16" t="n">
        <v>10</v>
      </c>
      <c r="AA16" t="n">
        <v>688.7008869590812</v>
      </c>
      <c r="AB16" t="n">
        <v>942.3109368761998</v>
      </c>
      <c r="AC16" t="n">
        <v>852.3781036024409</v>
      </c>
      <c r="AD16" t="n">
        <v>688700.8869590813</v>
      </c>
      <c r="AE16" t="n">
        <v>942310.9368761998</v>
      </c>
      <c r="AF16" t="n">
        <v>1.256679209536677e-06</v>
      </c>
      <c r="AG16" t="n">
        <v>0.4072916666666667</v>
      </c>
      <c r="AH16" t="n">
        <v>852378.1036024409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2.5844</v>
      </c>
      <c r="E17" t="n">
        <v>38.69</v>
      </c>
      <c r="F17" t="n">
        <v>31.03</v>
      </c>
      <c r="G17" t="n">
        <v>22.16</v>
      </c>
      <c r="H17" t="n">
        <v>0.28</v>
      </c>
      <c r="I17" t="n">
        <v>84</v>
      </c>
      <c r="J17" t="n">
        <v>304.56</v>
      </c>
      <c r="K17" t="n">
        <v>61.82</v>
      </c>
      <c r="L17" t="n">
        <v>4.75</v>
      </c>
      <c r="M17" t="n">
        <v>82</v>
      </c>
      <c r="N17" t="n">
        <v>87.98999999999999</v>
      </c>
      <c r="O17" t="n">
        <v>37796.51</v>
      </c>
      <c r="P17" t="n">
        <v>547.3</v>
      </c>
      <c r="Q17" t="n">
        <v>2238.56</v>
      </c>
      <c r="R17" t="n">
        <v>162.46</v>
      </c>
      <c r="S17" t="n">
        <v>80.06999999999999</v>
      </c>
      <c r="T17" t="n">
        <v>38769.79</v>
      </c>
      <c r="U17" t="n">
        <v>0.49</v>
      </c>
      <c r="V17" t="n">
        <v>0.83</v>
      </c>
      <c r="W17" t="n">
        <v>6.79</v>
      </c>
      <c r="X17" t="n">
        <v>2.4</v>
      </c>
      <c r="Y17" t="n">
        <v>1</v>
      </c>
      <c r="Z17" t="n">
        <v>10</v>
      </c>
      <c r="AA17" t="n">
        <v>677.4533830245305</v>
      </c>
      <c r="AB17" t="n">
        <v>926.9216057880942</v>
      </c>
      <c r="AC17" t="n">
        <v>838.4575086743223</v>
      </c>
      <c r="AD17" t="n">
        <v>677453.3830245305</v>
      </c>
      <c r="AE17" t="n">
        <v>926921.6057880942</v>
      </c>
      <c r="AF17" t="n">
        <v>1.26989706710717e-06</v>
      </c>
      <c r="AG17" t="n">
        <v>0.4030208333333333</v>
      </c>
      <c r="AH17" t="n">
        <v>838457.5086743223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2.6142</v>
      </c>
      <c r="E18" t="n">
        <v>38.25</v>
      </c>
      <c r="F18" t="n">
        <v>30.87</v>
      </c>
      <c r="G18" t="n">
        <v>23.44</v>
      </c>
      <c r="H18" t="n">
        <v>0.29</v>
      </c>
      <c r="I18" t="n">
        <v>79</v>
      </c>
      <c r="J18" t="n">
        <v>305.09</v>
      </c>
      <c r="K18" t="n">
        <v>61.82</v>
      </c>
      <c r="L18" t="n">
        <v>5</v>
      </c>
      <c r="M18" t="n">
        <v>77</v>
      </c>
      <c r="N18" t="n">
        <v>88.27</v>
      </c>
      <c r="O18" t="n">
        <v>37862.45</v>
      </c>
      <c r="P18" t="n">
        <v>543.46</v>
      </c>
      <c r="Q18" t="n">
        <v>2238.43</v>
      </c>
      <c r="R18" t="n">
        <v>157.45</v>
      </c>
      <c r="S18" t="n">
        <v>80.06999999999999</v>
      </c>
      <c r="T18" t="n">
        <v>36293.14</v>
      </c>
      <c r="U18" t="n">
        <v>0.51</v>
      </c>
      <c r="V18" t="n">
        <v>0.83</v>
      </c>
      <c r="W18" t="n">
        <v>6.77</v>
      </c>
      <c r="X18" t="n">
        <v>2.24</v>
      </c>
      <c r="Y18" t="n">
        <v>1</v>
      </c>
      <c r="Z18" t="n">
        <v>10</v>
      </c>
      <c r="AA18" t="n">
        <v>665.3693189864362</v>
      </c>
      <c r="AB18" t="n">
        <v>910.3876562598934</v>
      </c>
      <c r="AC18" t="n">
        <v>823.5015360835491</v>
      </c>
      <c r="AD18" t="n">
        <v>665369.3189864361</v>
      </c>
      <c r="AE18" t="n">
        <v>910387.6562598934</v>
      </c>
      <c r="AF18" t="n">
        <v>1.284539898170393e-06</v>
      </c>
      <c r="AG18" t="n">
        <v>0.3984375</v>
      </c>
      <c r="AH18" t="n">
        <v>823501.5360835491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2.6355</v>
      </c>
      <c r="E19" t="n">
        <v>37.94</v>
      </c>
      <c r="F19" t="n">
        <v>30.78</v>
      </c>
      <c r="G19" t="n">
        <v>24.62</v>
      </c>
      <c r="H19" t="n">
        <v>0.31</v>
      </c>
      <c r="I19" t="n">
        <v>75</v>
      </c>
      <c r="J19" t="n">
        <v>305.63</v>
      </c>
      <c r="K19" t="n">
        <v>61.82</v>
      </c>
      <c r="L19" t="n">
        <v>5.25</v>
      </c>
      <c r="M19" t="n">
        <v>73</v>
      </c>
      <c r="N19" t="n">
        <v>88.56</v>
      </c>
      <c r="O19" t="n">
        <v>37928.52</v>
      </c>
      <c r="P19" t="n">
        <v>540.4299999999999</v>
      </c>
      <c r="Q19" t="n">
        <v>2238.76</v>
      </c>
      <c r="R19" t="n">
        <v>154.56</v>
      </c>
      <c r="S19" t="n">
        <v>80.06999999999999</v>
      </c>
      <c r="T19" t="n">
        <v>34866.18</v>
      </c>
      <c r="U19" t="n">
        <v>0.52</v>
      </c>
      <c r="V19" t="n">
        <v>0.83</v>
      </c>
      <c r="W19" t="n">
        <v>6.77</v>
      </c>
      <c r="X19" t="n">
        <v>2.15</v>
      </c>
      <c r="Y19" t="n">
        <v>1</v>
      </c>
      <c r="Z19" t="n">
        <v>10</v>
      </c>
      <c r="AA19" t="n">
        <v>656.7626175735633</v>
      </c>
      <c r="AB19" t="n">
        <v>898.611587685932</v>
      </c>
      <c r="AC19" t="n">
        <v>812.8493589664705</v>
      </c>
      <c r="AD19" t="n">
        <v>656762.6175735632</v>
      </c>
      <c r="AE19" t="n">
        <v>898611.5876859321</v>
      </c>
      <c r="AF19" t="n">
        <v>1.295006082789408e-06</v>
      </c>
      <c r="AG19" t="n">
        <v>0.3952083333333333</v>
      </c>
      <c r="AH19" t="n">
        <v>812849.3589664705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2.6607</v>
      </c>
      <c r="E20" t="n">
        <v>37.58</v>
      </c>
      <c r="F20" t="n">
        <v>30.64</v>
      </c>
      <c r="G20" t="n">
        <v>25.9</v>
      </c>
      <c r="H20" t="n">
        <v>0.32</v>
      </c>
      <c r="I20" t="n">
        <v>71</v>
      </c>
      <c r="J20" t="n">
        <v>306.17</v>
      </c>
      <c r="K20" t="n">
        <v>61.82</v>
      </c>
      <c r="L20" t="n">
        <v>5.5</v>
      </c>
      <c r="M20" t="n">
        <v>69</v>
      </c>
      <c r="N20" t="n">
        <v>88.84</v>
      </c>
      <c r="O20" t="n">
        <v>37994.72</v>
      </c>
      <c r="P20" t="n">
        <v>536.85</v>
      </c>
      <c r="Q20" t="n">
        <v>2238.61</v>
      </c>
      <c r="R20" t="n">
        <v>149.8</v>
      </c>
      <c r="S20" t="n">
        <v>80.06999999999999</v>
      </c>
      <c r="T20" t="n">
        <v>32506.06</v>
      </c>
      <c r="U20" t="n">
        <v>0.53</v>
      </c>
      <c r="V20" t="n">
        <v>0.84</v>
      </c>
      <c r="W20" t="n">
        <v>6.77</v>
      </c>
      <c r="X20" t="n">
        <v>2.01</v>
      </c>
      <c r="Y20" t="n">
        <v>1</v>
      </c>
      <c r="Z20" t="n">
        <v>10</v>
      </c>
      <c r="AA20" t="n">
        <v>646.5920305845732</v>
      </c>
      <c r="AB20" t="n">
        <v>884.6957418729655</v>
      </c>
      <c r="AC20" t="n">
        <v>800.2616219468811</v>
      </c>
      <c r="AD20" t="n">
        <v>646592.0305845732</v>
      </c>
      <c r="AE20" t="n">
        <v>884695.7418729655</v>
      </c>
      <c r="AF20" t="n">
        <v>1.30738861107106e-06</v>
      </c>
      <c r="AG20" t="n">
        <v>0.3914583333333333</v>
      </c>
      <c r="AH20" t="n">
        <v>800261.6219468811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2.6786</v>
      </c>
      <c r="E21" t="n">
        <v>37.33</v>
      </c>
      <c r="F21" t="n">
        <v>30.56</v>
      </c>
      <c r="G21" t="n">
        <v>26.96</v>
      </c>
      <c r="H21" t="n">
        <v>0.33</v>
      </c>
      <c r="I21" t="n">
        <v>68</v>
      </c>
      <c r="J21" t="n">
        <v>306.7</v>
      </c>
      <c r="K21" t="n">
        <v>61.82</v>
      </c>
      <c r="L21" t="n">
        <v>5.75</v>
      </c>
      <c r="M21" t="n">
        <v>66</v>
      </c>
      <c r="N21" t="n">
        <v>89.13</v>
      </c>
      <c r="O21" t="n">
        <v>38061.04</v>
      </c>
      <c r="P21" t="n">
        <v>534.27</v>
      </c>
      <c r="Q21" t="n">
        <v>2238.53</v>
      </c>
      <c r="R21" t="n">
        <v>147.49</v>
      </c>
      <c r="S21" t="n">
        <v>80.06999999999999</v>
      </c>
      <c r="T21" t="n">
        <v>31366.61</v>
      </c>
      <c r="U21" t="n">
        <v>0.54</v>
      </c>
      <c r="V21" t="n">
        <v>0.84</v>
      </c>
      <c r="W21" t="n">
        <v>6.75</v>
      </c>
      <c r="X21" t="n">
        <v>1.93</v>
      </c>
      <c r="Y21" t="n">
        <v>1</v>
      </c>
      <c r="Z21" t="n">
        <v>10</v>
      </c>
      <c r="AA21" t="n">
        <v>639.5486588647697</v>
      </c>
      <c r="AB21" t="n">
        <v>875.0586899543002</v>
      </c>
      <c r="AC21" t="n">
        <v>791.544316737646</v>
      </c>
      <c r="AD21" t="n">
        <v>639548.6588647696</v>
      </c>
      <c r="AE21" t="n">
        <v>875058.6899543002</v>
      </c>
      <c r="AF21" t="n">
        <v>1.316184137112392e-06</v>
      </c>
      <c r="AG21" t="n">
        <v>0.3888541666666667</v>
      </c>
      <c r="AH21" t="n">
        <v>791544.316737646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2.6963</v>
      </c>
      <c r="E22" t="n">
        <v>37.09</v>
      </c>
      <c r="F22" t="n">
        <v>30.48</v>
      </c>
      <c r="G22" t="n">
        <v>28.14</v>
      </c>
      <c r="H22" t="n">
        <v>0.35</v>
      </c>
      <c r="I22" t="n">
        <v>65</v>
      </c>
      <c r="J22" t="n">
        <v>307.24</v>
      </c>
      <c r="K22" t="n">
        <v>61.82</v>
      </c>
      <c r="L22" t="n">
        <v>6</v>
      </c>
      <c r="M22" t="n">
        <v>63</v>
      </c>
      <c r="N22" t="n">
        <v>89.42</v>
      </c>
      <c r="O22" t="n">
        <v>38127.48</v>
      </c>
      <c r="P22" t="n">
        <v>531.63</v>
      </c>
      <c r="Q22" t="n">
        <v>2238.61</v>
      </c>
      <c r="R22" t="n">
        <v>145.11</v>
      </c>
      <c r="S22" t="n">
        <v>80.06999999999999</v>
      </c>
      <c r="T22" t="n">
        <v>30191.84</v>
      </c>
      <c r="U22" t="n">
        <v>0.55</v>
      </c>
      <c r="V22" t="n">
        <v>0.84</v>
      </c>
      <c r="W22" t="n">
        <v>6.74</v>
      </c>
      <c r="X22" t="n">
        <v>1.85</v>
      </c>
      <c r="Y22" t="n">
        <v>1</v>
      </c>
      <c r="Z22" t="n">
        <v>10</v>
      </c>
      <c r="AA22" t="n">
        <v>632.5919104434082</v>
      </c>
      <c r="AB22" t="n">
        <v>865.5401598541138</v>
      </c>
      <c r="AC22" t="n">
        <v>782.9342217908804</v>
      </c>
      <c r="AD22" t="n">
        <v>632591.9104434082</v>
      </c>
      <c r="AE22" t="n">
        <v>865540.1598541138</v>
      </c>
      <c r="AF22" t="n">
        <v>1.324881389119742e-06</v>
      </c>
      <c r="AG22" t="n">
        <v>0.3863541666666667</v>
      </c>
      <c r="AH22" t="n">
        <v>782934.2217908804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2.7149</v>
      </c>
      <c r="E23" t="n">
        <v>36.83</v>
      </c>
      <c r="F23" t="n">
        <v>30.39</v>
      </c>
      <c r="G23" t="n">
        <v>29.41</v>
      </c>
      <c r="H23" t="n">
        <v>0.36</v>
      </c>
      <c r="I23" t="n">
        <v>62</v>
      </c>
      <c r="J23" t="n">
        <v>307.78</v>
      </c>
      <c r="K23" t="n">
        <v>61.82</v>
      </c>
      <c r="L23" t="n">
        <v>6.25</v>
      </c>
      <c r="M23" t="n">
        <v>60</v>
      </c>
      <c r="N23" t="n">
        <v>89.70999999999999</v>
      </c>
      <c r="O23" t="n">
        <v>38194.05</v>
      </c>
      <c r="P23" t="n">
        <v>528.62</v>
      </c>
      <c r="Q23" t="n">
        <v>2238.46</v>
      </c>
      <c r="R23" t="n">
        <v>141.93</v>
      </c>
      <c r="S23" t="n">
        <v>80.06999999999999</v>
      </c>
      <c r="T23" t="n">
        <v>28619.58</v>
      </c>
      <c r="U23" t="n">
        <v>0.5600000000000001</v>
      </c>
      <c r="V23" t="n">
        <v>0.84</v>
      </c>
      <c r="W23" t="n">
        <v>6.74</v>
      </c>
      <c r="X23" t="n">
        <v>1.76</v>
      </c>
      <c r="Y23" t="n">
        <v>1</v>
      </c>
      <c r="Z23" t="n">
        <v>10</v>
      </c>
      <c r="AA23" t="n">
        <v>625.1392239049546</v>
      </c>
      <c r="AB23" t="n">
        <v>855.3430653428766</v>
      </c>
      <c r="AC23" t="n">
        <v>773.7103236680838</v>
      </c>
      <c r="AD23" t="n">
        <v>625139.2239049546</v>
      </c>
      <c r="AE23" t="n">
        <v>855343.0653428766</v>
      </c>
      <c r="AF23" t="n">
        <v>1.334020874280009e-06</v>
      </c>
      <c r="AG23" t="n">
        <v>0.3836458333333333</v>
      </c>
      <c r="AH23" t="n">
        <v>773710.3236680838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2.7339</v>
      </c>
      <c r="E24" t="n">
        <v>36.58</v>
      </c>
      <c r="F24" t="n">
        <v>30.3</v>
      </c>
      <c r="G24" t="n">
        <v>30.82</v>
      </c>
      <c r="H24" t="n">
        <v>0.38</v>
      </c>
      <c r="I24" t="n">
        <v>59</v>
      </c>
      <c r="J24" t="n">
        <v>308.32</v>
      </c>
      <c r="K24" t="n">
        <v>61.82</v>
      </c>
      <c r="L24" t="n">
        <v>6.5</v>
      </c>
      <c r="M24" t="n">
        <v>57</v>
      </c>
      <c r="N24" t="n">
        <v>90</v>
      </c>
      <c r="O24" t="n">
        <v>38260.74</v>
      </c>
      <c r="P24" t="n">
        <v>525.8099999999999</v>
      </c>
      <c r="Q24" t="n">
        <v>2238.4</v>
      </c>
      <c r="R24" t="n">
        <v>139.14</v>
      </c>
      <c r="S24" t="n">
        <v>80.06999999999999</v>
      </c>
      <c r="T24" t="n">
        <v>27239.36</v>
      </c>
      <c r="U24" t="n">
        <v>0.58</v>
      </c>
      <c r="V24" t="n">
        <v>0.85</v>
      </c>
      <c r="W24" t="n">
        <v>6.74</v>
      </c>
      <c r="X24" t="n">
        <v>1.67</v>
      </c>
      <c r="Y24" t="n">
        <v>1</v>
      </c>
      <c r="Z24" t="n">
        <v>10</v>
      </c>
      <c r="AA24" t="n">
        <v>617.8751423687723</v>
      </c>
      <c r="AB24" t="n">
        <v>845.404028516412</v>
      </c>
      <c r="AC24" t="n">
        <v>764.7198545668111</v>
      </c>
      <c r="AD24" t="n">
        <v>617875.1423687723</v>
      </c>
      <c r="AE24" t="n">
        <v>845404.028516412</v>
      </c>
      <c r="AF24" t="n">
        <v>1.343356907508239e-06</v>
      </c>
      <c r="AG24" t="n">
        <v>0.3810416666666667</v>
      </c>
      <c r="AH24" t="n">
        <v>764719.8545668111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2.7461</v>
      </c>
      <c r="E25" t="n">
        <v>36.42</v>
      </c>
      <c r="F25" t="n">
        <v>30.25</v>
      </c>
      <c r="G25" t="n">
        <v>31.84</v>
      </c>
      <c r="H25" t="n">
        <v>0.39</v>
      </c>
      <c r="I25" t="n">
        <v>57</v>
      </c>
      <c r="J25" t="n">
        <v>308.86</v>
      </c>
      <c r="K25" t="n">
        <v>61.82</v>
      </c>
      <c r="L25" t="n">
        <v>6.75</v>
      </c>
      <c r="M25" t="n">
        <v>55</v>
      </c>
      <c r="N25" t="n">
        <v>90.29000000000001</v>
      </c>
      <c r="O25" t="n">
        <v>38327.57</v>
      </c>
      <c r="P25" t="n">
        <v>523.79</v>
      </c>
      <c r="Q25" t="n">
        <v>2238.38</v>
      </c>
      <c r="R25" t="n">
        <v>137.35</v>
      </c>
      <c r="S25" t="n">
        <v>80.06999999999999</v>
      </c>
      <c r="T25" t="n">
        <v>26349.67</v>
      </c>
      <c r="U25" t="n">
        <v>0.58</v>
      </c>
      <c r="V25" t="n">
        <v>0.85</v>
      </c>
      <c r="W25" t="n">
        <v>6.74</v>
      </c>
      <c r="X25" t="n">
        <v>1.62</v>
      </c>
      <c r="Y25" t="n">
        <v>1</v>
      </c>
      <c r="Z25" t="n">
        <v>10</v>
      </c>
      <c r="AA25" t="n">
        <v>613.1121724194687</v>
      </c>
      <c r="AB25" t="n">
        <v>838.8871229043708</v>
      </c>
      <c r="AC25" t="n">
        <v>758.8249132798485</v>
      </c>
      <c r="AD25" t="n">
        <v>613112.1724194688</v>
      </c>
      <c r="AE25" t="n">
        <v>838887.1229043708</v>
      </c>
      <c r="AF25" t="n">
        <v>1.349351623581102e-06</v>
      </c>
      <c r="AG25" t="n">
        <v>0.379375</v>
      </c>
      <c r="AH25" t="n">
        <v>758824.9132798485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2.7597</v>
      </c>
      <c r="E26" t="n">
        <v>36.24</v>
      </c>
      <c r="F26" t="n">
        <v>30.18</v>
      </c>
      <c r="G26" t="n">
        <v>32.93</v>
      </c>
      <c r="H26" t="n">
        <v>0.4</v>
      </c>
      <c r="I26" t="n">
        <v>55</v>
      </c>
      <c r="J26" t="n">
        <v>309.41</v>
      </c>
      <c r="K26" t="n">
        <v>61.82</v>
      </c>
      <c r="L26" t="n">
        <v>7</v>
      </c>
      <c r="M26" t="n">
        <v>53</v>
      </c>
      <c r="N26" t="n">
        <v>90.59</v>
      </c>
      <c r="O26" t="n">
        <v>38394.52</v>
      </c>
      <c r="P26" t="n">
        <v>521.51</v>
      </c>
      <c r="Q26" t="n">
        <v>2238.52</v>
      </c>
      <c r="R26" t="n">
        <v>135.07</v>
      </c>
      <c r="S26" t="n">
        <v>80.06999999999999</v>
      </c>
      <c r="T26" t="n">
        <v>25223.28</v>
      </c>
      <c r="U26" t="n">
        <v>0.59</v>
      </c>
      <c r="V26" t="n">
        <v>0.85</v>
      </c>
      <c r="W26" t="n">
        <v>6.73</v>
      </c>
      <c r="X26" t="n">
        <v>1.55</v>
      </c>
      <c r="Y26" t="n">
        <v>1</v>
      </c>
      <c r="Z26" t="n">
        <v>10</v>
      </c>
      <c r="AA26" t="n">
        <v>607.7575758178766</v>
      </c>
      <c r="AB26" t="n">
        <v>831.5607276059425</v>
      </c>
      <c r="AC26" t="n">
        <v>752.1977388660418</v>
      </c>
      <c r="AD26" t="n">
        <v>607757.5758178766</v>
      </c>
      <c r="AE26" t="n">
        <v>831560.7276059425</v>
      </c>
      <c r="AF26" t="n">
        <v>1.356034257891834e-06</v>
      </c>
      <c r="AG26" t="n">
        <v>0.3775</v>
      </c>
      <c r="AH26" t="n">
        <v>752197.7388660419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2.7718</v>
      </c>
      <c r="E27" t="n">
        <v>36.08</v>
      </c>
      <c r="F27" t="n">
        <v>30.14</v>
      </c>
      <c r="G27" t="n">
        <v>34.12</v>
      </c>
      <c r="H27" t="n">
        <v>0.42</v>
      </c>
      <c r="I27" t="n">
        <v>53</v>
      </c>
      <c r="J27" t="n">
        <v>309.95</v>
      </c>
      <c r="K27" t="n">
        <v>61.82</v>
      </c>
      <c r="L27" t="n">
        <v>7.25</v>
      </c>
      <c r="M27" t="n">
        <v>51</v>
      </c>
      <c r="N27" t="n">
        <v>90.88</v>
      </c>
      <c r="O27" t="n">
        <v>38461.6</v>
      </c>
      <c r="P27" t="n">
        <v>519.12</v>
      </c>
      <c r="Q27" t="n">
        <v>2238.38</v>
      </c>
      <c r="R27" t="n">
        <v>133.7</v>
      </c>
      <c r="S27" t="n">
        <v>80.06999999999999</v>
      </c>
      <c r="T27" t="n">
        <v>24544.66</v>
      </c>
      <c r="U27" t="n">
        <v>0.6</v>
      </c>
      <c r="V27" t="n">
        <v>0.85</v>
      </c>
      <c r="W27" t="n">
        <v>6.73</v>
      </c>
      <c r="X27" t="n">
        <v>1.51</v>
      </c>
      <c r="Y27" t="n">
        <v>1</v>
      </c>
      <c r="Z27" t="n">
        <v>10</v>
      </c>
      <c r="AA27" t="n">
        <v>602.8309423473384</v>
      </c>
      <c r="AB27" t="n">
        <v>824.8198903438229</v>
      </c>
      <c r="AC27" t="n">
        <v>746.1002376513944</v>
      </c>
      <c r="AD27" t="n">
        <v>602830.9423473383</v>
      </c>
      <c r="AE27" t="n">
        <v>824819.8903438229</v>
      </c>
      <c r="AF27" t="n">
        <v>1.361979836947707e-06</v>
      </c>
      <c r="AG27" t="n">
        <v>0.3758333333333333</v>
      </c>
      <c r="AH27" t="n">
        <v>746100.2376513944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2.786</v>
      </c>
      <c r="E28" t="n">
        <v>35.89</v>
      </c>
      <c r="F28" t="n">
        <v>30.06</v>
      </c>
      <c r="G28" t="n">
        <v>35.37</v>
      </c>
      <c r="H28" t="n">
        <v>0.43</v>
      </c>
      <c r="I28" t="n">
        <v>51</v>
      </c>
      <c r="J28" t="n">
        <v>310.5</v>
      </c>
      <c r="K28" t="n">
        <v>61.82</v>
      </c>
      <c r="L28" t="n">
        <v>7.5</v>
      </c>
      <c r="M28" t="n">
        <v>49</v>
      </c>
      <c r="N28" t="n">
        <v>91.18000000000001</v>
      </c>
      <c r="O28" t="n">
        <v>38528.81</v>
      </c>
      <c r="P28" t="n">
        <v>516.8</v>
      </c>
      <c r="Q28" t="n">
        <v>2238.37</v>
      </c>
      <c r="R28" t="n">
        <v>131.46</v>
      </c>
      <c r="S28" t="n">
        <v>80.06999999999999</v>
      </c>
      <c r="T28" t="n">
        <v>23436.72</v>
      </c>
      <c r="U28" t="n">
        <v>0.61</v>
      </c>
      <c r="V28" t="n">
        <v>0.85</v>
      </c>
      <c r="W28" t="n">
        <v>6.72</v>
      </c>
      <c r="X28" t="n">
        <v>1.43</v>
      </c>
      <c r="Y28" t="n">
        <v>1</v>
      </c>
      <c r="Z28" t="n">
        <v>10</v>
      </c>
      <c r="AA28" t="n">
        <v>597.36416565388</v>
      </c>
      <c r="AB28" t="n">
        <v>817.340005294667</v>
      </c>
      <c r="AC28" t="n">
        <v>739.3342223332455</v>
      </c>
      <c r="AD28" t="n">
        <v>597364.16565388</v>
      </c>
      <c r="AE28" t="n">
        <v>817340.005294667</v>
      </c>
      <c r="AF28" t="n">
        <v>1.368957293360384e-06</v>
      </c>
      <c r="AG28" t="n">
        <v>0.3738541666666667</v>
      </c>
      <c r="AH28" t="n">
        <v>739334.2223332456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2.7981</v>
      </c>
      <c r="E29" t="n">
        <v>35.74</v>
      </c>
      <c r="F29" t="n">
        <v>30.02</v>
      </c>
      <c r="G29" t="n">
        <v>36.76</v>
      </c>
      <c r="H29" t="n">
        <v>0.44</v>
      </c>
      <c r="I29" t="n">
        <v>49</v>
      </c>
      <c r="J29" t="n">
        <v>311.04</v>
      </c>
      <c r="K29" t="n">
        <v>61.82</v>
      </c>
      <c r="L29" t="n">
        <v>7.75</v>
      </c>
      <c r="M29" t="n">
        <v>47</v>
      </c>
      <c r="N29" t="n">
        <v>91.47</v>
      </c>
      <c r="O29" t="n">
        <v>38596.15</v>
      </c>
      <c r="P29" t="n">
        <v>514.3</v>
      </c>
      <c r="Q29" t="n">
        <v>2238.47</v>
      </c>
      <c r="R29" t="n">
        <v>129.78</v>
      </c>
      <c r="S29" t="n">
        <v>80.06999999999999</v>
      </c>
      <c r="T29" t="n">
        <v>22609.29</v>
      </c>
      <c r="U29" t="n">
        <v>0.62</v>
      </c>
      <c r="V29" t="n">
        <v>0.85</v>
      </c>
      <c r="W29" t="n">
        <v>6.73</v>
      </c>
      <c r="X29" t="n">
        <v>1.39</v>
      </c>
      <c r="Y29" t="n">
        <v>1</v>
      </c>
      <c r="Z29" t="n">
        <v>10</v>
      </c>
      <c r="AA29" t="n">
        <v>592.4339341222342</v>
      </c>
      <c r="AB29" t="n">
        <v>810.594245006605</v>
      </c>
      <c r="AC29" t="n">
        <v>733.2322679393419</v>
      </c>
      <c r="AD29" t="n">
        <v>592433.9341222342</v>
      </c>
      <c r="AE29" t="n">
        <v>810594.2450066049</v>
      </c>
      <c r="AF29" t="n">
        <v>1.374902872416256e-06</v>
      </c>
      <c r="AG29" t="n">
        <v>0.3722916666666667</v>
      </c>
      <c r="AH29" t="n">
        <v>733232.267939342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2.8112</v>
      </c>
      <c r="E30" t="n">
        <v>35.57</v>
      </c>
      <c r="F30" t="n">
        <v>29.96</v>
      </c>
      <c r="G30" t="n">
        <v>38.25</v>
      </c>
      <c r="H30" t="n">
        <v>0.46</v>
      </c>
      <c r="I30" t="n">
        <v>47</v>
      </c>
      <c r="J30" t="n">
        <v>311.59</v>
      </c>
      <c r="K30" t="n">
        <v>61.82</v>
      </c>
      <c r="L30" t="n">
        <v>8</v>
      </c>
      <c r="M30" t="n">
        <v>45</v>
      </c>
      <c r="N30" t="n">
        <v>91.77</v>
      </c>
      <c r="O30" t="n">
        <v>38663.62</v>
      </c>
      <c r="P30" t="n">
        <v>513.02</v>
      </c>
      <c r="Q30" t="n">
        <v>2238.44</v>
      </c>
      <c r="R30" t="n">
        <v>128.05</v>
      </c>
      <c r="S30" t="n">
        <v>80.06999999999999</v>
      </c>
      <c r="T30" t="n">
        <v>21750.53</v>
      </c>
      <c r="U30" t="n">
        <v>0.63</v>
      </c>
      <c r="V30" t="n">
        <v>0.86</v>
      </c>
      <c r="W30" t="n">
        <v>6.72</v>
      </c>
      <c r="X30" t="n">
        <v>1.34</v>
      </c>
      <c r="Y30" t="n">
        <v>1</v>
      </c>
      <c r="Z30" t="n">
        <v>10</v>
      </c>
      <c r="AA30" t="n">
        <v>588.2909045835731</v>
      </c>
      <c r="AB30" t="n">
        <v>804.9255692142453</v>
      </c>
      <c r="AC30" t="n">
        <v>728.1046026085687</v>
      </c>
      <c r="AD30" t="n">
        <v>588290.9045835731</v>
      </c>
      <c r="AE30" t="n">
        <v>804925.5692142453</v>
      </c>
      <c r="AF30" t="n">
        <v>1.381339821642035e-06</v>
      </c>
      <c r="AG30" t="n">
        <v>0.3705208333333334</v>
      </c>
      <c r="AH30" t="n">
        <v>728104.6026085687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2.8191</v>
      </c>
      <c r="E31" t="n">
        <v>35.47</v>
      </c>
      <c r="F31" t="n">
        <v>29.92</v>
      </c>
      <c r="G31" t="n">
        <v>39.03</v>
      </c>
      <c r="H31" t="n">
        <v>0.47</v>
      </c>
      <c r="I31" t="n">
        <v>46</v>
      </c>
      <c r="J31" t="n">
        <v>312.14</v>
      </c>
      <c r="K31" t="n">
        <v>61.82</v>
      </c>
      <c r="L31" t="n">
        <v>8.25</v>
      </c>
      <c r="M31" t="n">
        <v>44</v>
      </c>
      <c r="N31" t="n">
        <v>92.06999999999999</v>
      </c>
      <c r="O31" t="n">
        <v>38731.35</v>
      </c>
      <c r="P31" t="n">
        <v>510.78</v>
      </c>
      <c r="Q31" t="n">
        <v>2238.42</v>
      </c>
      <c r="R31" t="n">
        <v>126.71</v>
      </c>
      <c r="S31" t="n">
        <v>80.06999999999999</v>
      </c>
      <c r="T31" t="n">
        <v>21086.38</v>
      </c>
      <c r="U31" t="n">
        <v>0.63</v>
      </c>
      <c r="V31" t="n">
        <v>0.86</v>
      </c>
      <c r="W31" t="n">
        <v>6.72</v>
      </c>
      <c r="X31" t="n">
        <v>1.29</v>
      </c>
      <c r="Y31" t="n">
        <v>1</v>
      </c>
      <c r="Z31" t="n">
        <v>10</v>
      </c>
      <c r="AA31" t="n">
        <v>584.5332519743034</v>
      </c>
      <c r="AB31" t="n">
        <v>799.7841831383091</v>
      </c>
      <c r="AC31" t="n">
        <v>723.4539032037392</v>
      </c>
      <c r="AD31" t="n">
        <v>584533.2519743034</v>
      </c>
      <c r="AE31" t="n">
        <v>799784.1831383092</v>
      </c>
      <c r="AF31" t="n">
        <v>1.385221645984299e-06</v>
      </c>
      <c r="AG31" t="n">
        <v>0.3694791666666666</v>
      </c>
      <c r="AH31" t="n">
        <v>723453.9032037392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2.8333</v>
      </c>
      <c r="E32" t="n">
        <v>35.29</v>
      </c>
      <c r="F32" t="n">
        <v>29.85</v>
      </c>
      <c r="G32" t="n">
        <v>40.71</v>
      </c>
      <c r="H32" t="n">
        <v>0.48</v>
      </c>
      <c r="I32" t="n">
        <v>44</v>
      </c>
      <c r="J32" t="n">
        <v>312.69</v>
      </c>
      <c r="K32" t="n">
        <v>61.82</v>
      </c>
      <c r="L32" t="n">
        <v>8.5</v>
      </c>
      <c r="M32" t="n">
        <v>42</v>
      </c>
      <c r="N32" t="n">
        <v>92.37</v>
      </c>
      <c r="O32" t="n">
        <v>38799.09</v>
      </c>
      <c r="P32" t="n">
        <v>508.42</v>
      </c>
      <c r="Q32" t="n">
        <v>2238.45</v>
      </c>
      <c r="R32" t="n">
        <v>124.5</v>
      </c>
      <c r="S32" t="n">
        <v>80.06999999999999</v>
      </c>
      <c r="T32" t="n">
        <v>19994.56</v>
      </c>
      <c r="U32" t="n">
        <v>0.64</v>
      </c>
      <c r="V32" t="n">
        <v>0.86</v>
      </c>
      <c r="W32" t="n">
        <v>6.71</v>
      </c>
      <c r="X32" t="n">
        <v>1.23</v>
      </c>
      <c r="Y32" t="n">
        <v>1</v>
      </c>
      <c r="Z32" t="n">
        <v>10</v>
      </c>
      <c r="AA32" t="n">
        <v>579.2631420986797</v>
      </c>
      <c r="AB32" t="n">
        <v>792.5733863056423</v>
      </c>
      <c r="AC32" t="n">
        <v>716.9312947003652</v>
      </c>
      <c r="AD32" t="n">
        <v>579263.1420986798</v>
      </c>
      <c r="AE32" t="n">
        <v>792573.3863056423</v>
      </c>
      <c r="AF32" t="n">
        <v>1.392199102396976e-06</v>
      </c>
      <c r="AG32" t="n">
        <v>0.3676041666666667</v>
      </c>
      <c r="AH32" t="n">
        <v>716931.2947003653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2.8383</v>
      </c>
      <c r="E33" t="n">
        <v>35.23</v>
      </c>
      <c r="F33" t="n">
        <v>29.85</v>
      </c>
      <c r="G33" t="n">
        <v>41.65</v>
      </c>
      <c r="H33" t="n">
        <v>0.5</v>
      </c>
      <c r="I33" t="n">
        <v>43</v>
      </c>
      <c r="J33" t="n">
        <v>313.24</v>
      </c>
      <c r="K33" t="n">
        <v>61.82</v>
      </c>
      <c r="L33" t="n">
        <v>8.75</v>
      </c>
      <c r="M33" t="n">
        <v>41</v>
      </c>
      <c r="N33" t="n">
        <v>92.67</v>
      </c>
      <c r="O33" t="n">
        <v>38866.96</v>
      </c>
      <c r="P33" t="n">
        <v>506.9</v>
      </c>
      <c r="Q33" t="n">
        <v>2238.51</v>
      </c>
      <c r="R33" t="n">
        <v>124.22</v>
      </c>
      <c r="S33" t="n">
        <v>80.06999999999999</v>
      </c>
      <c r="T33" t="n">
        <v>19858.71</v>
      </c>
      <c r="U33" t="n">
        <v>0.64</v>
      </c>
      <c r="V33" t="n">
        <v>0.86</v>
      </c>
      <c r="W33" t="n">
        <v>6.71</v>
      </c>
      <c r="X33" t="n">
        <v>1.22</v>
      </c>
      <c r="Y33" t="n">
        <v>1</v>
      </c>
      <c r="Z33" t="n">
        <v>10</v>
      </c>
      <c r="AA33" t="n">
        <v>576.9503874803951</v>
      </c>
      <c r="AB33" t="n">
        <v>789.4089734053724</v>
      </c>
      <c r="AC33" t="n">
        <v>714.0688889260156</v>
      </c>
      <c r="AD33" t="n">
        <v>576950.387480395</v>
      </c>
      <c r="AE33" t="n">
        <v>789408.9734053725</v>
      </c>
      <c r="AF33" t="n">
        <v>1.39465595324651e-06</v>
      </c>
      <c r="AG33" t="n">
        <v>0.3669791666666666</v>
      </c>
      <c r="AH33" t="n">
        <v>714068.8889260156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2.8471</v>
      </c>
      <c r="E34" t="n">
        <v>35.12</v>
      </c>
      <c r="F34" t="n">
        <v>29.79</v>
      </c>
      <c r="G34" t="n">
        <v>42.56</v>
      </c>
      <c r="H34" t="n">
        <v>0.51</v>
      </c>
      <c r="I34" t="n">
        <v>42</v>
      </c>
      <c r="J34" t="n">
        <v>313.79</v>
      </c>
      <c r="K34" t="n">
        <v>61.82</v>
      </c>
      <c r="L34" t="n">
        <v>9</v>
      </c>
      <c r="M34" t="n">
        <v>40</v>
      </c>
      <c r="N34" t="n">
        <v>92.97</v>
      </c>
      <c r="O34" t="n">
        <v>38934.97</v>
      </c>
      <c r="P34" t="n">
        <v>504.55</v>
      </c>
      <c r="Q34" t="n">
        <v>2238.42</v>
      </c>
      <c r="R34" t="n">
        <v>122.55</v>
      </c>
      <c r="S34" t="n">
        <v>80.06999999999999</v>
      </c>
      <c r="T34" t="n">
        <v>19029.3</v>
      </c>
      <c r="U34" t="n">
        <v>0.65</v>
      </c>
      <c r="V34" t="n">
        <v>0.86</v>
      </c>
      <c r="W34" t="n">
        <v>6.71</v>
      </c>
      <c r="X34" t="n">
        <v>1.17</v>
      </c>
      <c r="Y34" t="n">
        <v>1</v>
      </c>
      <c r="Z34" t="n">
        <v>10</v>
      </c>
      <c r="AA34" t="n">
        <v>572.8908464509861</v>
      </c>
      <c r="AB34" t="n">
        <v>783.8545302746246</v>
      </c>
      <c r="AC34" t="n">
        <v>709.0445540519565</v>
      </c>
      <c r="AD34" t="n">
        <v>572890.8464509861</v>
      </c>
      <c r="AE34" t="n">
        <v>783854.5302746246</v>
      </c>
      <c r="AF34" t="n">
        <v>1.39898001074169e-06</v>
      </c>
      <c r="AG34" t="n">
        <v>0.3658333333333333</v>
      </c>
      <c r="AH34" t="n">
        <v>709044.5540519565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2.8627</v>
      </c>
      <c r="E35" t="n">
        <v>34.93</v>
      </c>
      <c r="F35" t="n">
        <v>29.71</v>
      </c>
      <c r="G35" t="n">
        <v>44.57</v>
      </c>
      <c r="H35" t="n">
        <v>0.52</v>
      </c>
      <c r="I35" t="n">
        <v>40</v>
      </c>
      <c r="J35" t="n">
        <v>314.34</v>
      </c>
      <c r="K35" t="n">
        <v>61.82</v>
      </c>
      <c r="L35" t="n">
        <v>9.25</v>
      </c>
      <c r="M35" t="n">
        <v>38</v>
      </c>
      <c r="N35" t="n">
        <v>93.27</v>
      </c>
      <c r="O35" t="n">
        <v>39003.11</v>
      </c>
      <c r="P35" t="n">
        <v>502.05</v>
      </c>
      <c r="Q35" t="n">
        <v>2238.48</v>
      </c>
      <c r="R35" t="n">
        <v>120.22</v>
      </c>
      <c r="S35" t="n">
        <v>80.06999999999999</v>
      </c>
      <c r="T35" t="n">
        <v>17870.13</v>
      </c>
      <c r="U35" t="n">
        <v>0.67</v>
      </c>
      <c r="V35" t="n">
        <v>0.86</v>
      </c>
      <c r="W35" t="n">
        <v>6.69</v>
      </c>
      <c r="X35" t="n">
        <v>1.08</v>
      </c>
      <c r="Y35" t="n">
        <v>1</v>
      </c>
      <c r="Z35" t="n">
        <v>10</v>
      </c>
      <c r="AA35" t="n">
        <v>567.2878464942964</v>
      </c>
      <c r="AB35" t="n">
        <v>776.1882585469692</v>
      </c>
      <c r="AC35" t="n">
        <v>702.1099405383087</v>
      </c>
      <c r="AD35" t="n">
        <v>567287.8464942964</v>
      </c>
      <c r="AE35" t="n">
        <v>776188.2585469693</v>
      </c>
      <c r="AF35" t="n">
        <v>1.406645385392236e-06</v>
      </c>
      <c r="AG35" t="n">
        <v>0.3638541666666666</v>
      </c>
      <c r="AH35" t="n">
        <v>702109.9405383087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2.8676</v>
      </c>
      <c r="E36" t="n">
        <v>34.87</v>
      </c>
      <c r="F36" t="n">
        <v>29.71</v>
      </c>
      <c r="G36" t="n">
        <v>45.7</v>
      </c>
      <c r="H36" t="n">
        <v>0.54</v>
      </c>
      <c r="I36" t="n">
        <v>39</v>
      </c>
      <c r="J36" t="n">
        <v>314.9</v>
      </c>
      <c r="K36" t="n">
        <v>61.82</v>
      </c>
      <c r="L36" t="n">
        <v>9.5</v>
      </c>
      <c r="M36" t="n">
        <v>37</v>
      </c>
      <c r="N36" t="n">
        <v>93.56999999999999</v>
      </c>
      <c r="O36" t="n">
        <v>39071.38</v>
      </c>
      <c r="P36" t="n">
        <v>501</v>
      </c>
      <c r="Q36" t="n">
        <v>2238.38</v>
      </c>
      <c r="R36" t="n">
        <v>119.88</v>
      </c>
      <c r="S36" t="n">
        <v>80.06999999999999</v>
      </c>
      <c r="T36" t="n">
        <v>17707.61</v>
      </c>
      <c r="U36" t="n">
        <v>0.67</v>
      </c>
      <c r="V36" t="n">
        <v>0.86</v>
      </c>
      <c r="W36" t="n">
        <v>6.7</v>
      </c>
      <c r="X36" t="n">
        <v>1.08</v>
      </c>
      <c r="Y36" t="n">
        <v>1</v>
      </c>
      <c r="Z36" t="n">
        <v>10</v>
      </c>
      <c r="AA36" t="n">
        <v>565.4356633524005</v>
      </c>
      <c r="AB36" t="n">
        <v>773.6540198596742</v>
      </c>
      <c r="AC36" t="n">
        <v>699.8175660345026</v>
      </c>
      <c r="AD36" t="n">
        <v>565435.6633524005</v>
      </c>
      <c r="AE36" t="n">
        <v>773654.0198596743</v>
      </c>
      <c r="AF36" t="n">
        <v>1.409053099224779e-06</v>
      </c>
      <c r="AG36" t="n">
        <v>0.3632291666666667</v>
      </c>
      <c r="AH36" t="n">
        <v>699817.5660345027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2.8739</v>
      </c>
      <c r="E37" t="n">
        <v>34.8</v>
      </c>
      <c r="F37" t="n">
        <v>29.69</v>
      </c>
      <c r="G37" t="n">
        <v>46.88</v>
      </c>
      <c r="H37" t="n">
        <v>0.55</v>
      </c>
      <c r="I37" t="n">
        <v>38</v>
      </c>
      <c r="J37" t="n">
        <v>315.45</v>
      </c>
      <c r="K37" t="n">
        <v>61.82</v>
      </c>
      <c r="L37" t="n">
        <v>9.75</v>
      </c>
      <c r="M37" t="n">
        <v>36</v>
      </c>
      <c r="N37" t="n">
        <v>93.88</v>
      </c>
      <c r="O37" t="n">
        <v>39139.8</v>
      </c>
      <c r="P37" t="n">
        <v>499.43</v>
      </c>
      <c r="Q37" t="n">
        <v>2238.36</v>
      </c>
      <c r="R37" t="n">
        <v>119.27</v>
      </c>
      <c r="S37" t="n">
        <v>80.06999999999999</v>
      </c>
      <c r="T37" t="n">
        <v>17406.96</v>
      </c>
      <c r="U37" t="n">
        <v>0.67</v>
      </c>
      <c r="V37" t="n">
        <v>0.86</v>
      </c>
      <c r="W37" t="n">
        <v>6.7</v>
      </c>
      <c r="X37" t="n">
        <v>1.06</v>
      </c>
      <c r="Y37" t="n">
        <v>1</v>
      </c>
      <c r="Z37" t="n">
        <v>10</v>
      </c>
      <c r="AA37" t="n">
        <v>562.7845565419663</v>
      </c>
      <c r="AB37" t="n">
        <v>770.0266585630599</v>
      </c>
      <c r="AC37" t="n">
        <v>696.5363950090037</v>
      </c>
      <c r="AD37" t="n">
        <v>562784.5565419663</v>
      </c>
      <c r="AE37" t="n">
        <v>770026.6585630599</v>
      </c>
      <c r="AF37" t="n">
        <v>1.412148731295192e-06</v>
      </c>
      <c r="AG37" t="n">
        <v>0.3625</v>
      </c>
      <c r="AH37" t="n">
        <v>696536.3950090037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2.8783</v>
      </c>
      <c r="E38" t="n">
        <v>34.74</v>
      </c>
      <c r="F38" t="n">
        <v>29.69</v>
      </c>
      <c r="G38" t="n">
        <v>48.15</v>
      </c>
      <c r="H38" t="n">
        <v>0.5600000000000001</v>
      </c>
      <c r="I38" t="n">
        <v>37</v>
      </c>
      <c r="J38" t="n">
        <v>316.01</v>
      </c>
      <c r="K38" t="n">
        <v>61.82</v>
      </c>
      <c r="L38" t="n">
        <v>10</v>
      </c>
      <c r="M38" t="n">
        <v>35</v>
      </c>
      <c r="N38" t="n">
        <v>94.18000000000001</v>
      </c>
      <c r="O38" t="n">
        <v>39208.35</v>
      </c>
      <c r="P38" t="n">
        <v>497.98</v>
      </c>
      <c r="Q38" t="n">
        <v>2238.36</v>
      </c>
      <c r="R38" t="n">
        <v>119.1</v>
      </c>
      <c r="S38" t="n">
        <v>80.06999999999999</v>
      </c>
      <c r="T38" t="n">
        <v>17325.22</v>
      </c>
      <c r="U38" t="n">
        <v>0.67</v>
      </c>
      <c r="V38" t="n">
        <v>0.86</v>
      </c>
      <c r="W38" t="n">
        <v>6.71</v>
      </c>
      <c r="X38" t="n">
        <v>1.06</v>
      </c>
      <c r="Y38" t="n">
        <v>1</v>
      </c>
      <c r="Z38" t="n">
        <v>10</v>
      </c>
      <c r="AA38" t="n">
        <v>560.7080663110211</v>
      </c>
      <c r="AB38" t="n">
        <v>767.1855130207973</v>
      </c>
      <c r="AC38" t="n">
        <v>693.9664044097217</v>
      </c>
      <c r="AD38" t="n">
        <v>560708.0663110211</v>
      </c>
      <c r="AE38" t="n">
        <v>767185.5130207973</v>
      </c>
      <c r="AF38" t="n">
        <v>1.414310760042782e-06</v>
      </c>
      <c r="AG38" t="n">
        <v>0.361875</v>
      </c>
      <c r="AH38" t="n">
        <v>693966.4044097217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2.887</v>
      </c>
      <c r="E39" t="n">
        <v>34.64</v>
      </c>
      <c r="F39" t="n">
        <v>29.64</v>
      </c>
      <c r="G39" t="n">
        <v>49.4</v>
      </c>
      <c r="H39" t="n">
        <v>0.58</v>
      </c>
      <c r="I39" t="n">
        <v>36</v>
      </c>
      <c r="J39" t="n">
        <v>316.56</v>
      </c>
      <c r="K39" t="n">
        <v>61.82</v>
      </c>
      <c r="L39" t="n">
        <v>10.25</v>
      </c>
      <c r="M39" t="n">
        <v>34</v>
      </c>
      <c r="N39" t="n">
        <v>94.48999999999999</v>
      </c>
      <c r="O39" t="n">
        <v>39277.04</v>
      </c>
      <c r="P39" t="n">
        <v>495.8</v>
      </c>
      <c r="Q39" t="n">
        <v>2238.42</v>
      </c>
      <c r="R39" t="n">
        <v>117.84</v>
      </c>
      <c r="S39" t="n">
        <v>80.06999999999999</v>
      </c>
      <c r="T39" t="n">
        <v>16702.65</v>
      </c>
      <c r="U39" t="n">
        <v>0.68</v>
      </c>
      <c r="V39" t="n">
        <v>0.87</v>
      </c>
      <c r="W39" t="n">
        <v>6.69</v>
      </c>
      <c r="X39" t="n">
        <v>1.01</v>
      </c>
      <c r="Y39" t="n">
        <v>1</v>
      </c>
      <c r="Z39" t="n">
        <v>10</v>
      </c>
      <c r="AA39" t="n">
        <v>556.9629495904331</v>
      </c>
      <c r="AB39" t="n">
        <v>762.0612791007999</v>
      </c>
      <c r="AC39" t="n">
        <v>689.3312201831417</v>
      </c>
      <c r="AD39" t="n">
        <v>556962.9495904332</v>
      </c>
      <c r="AE39" t="n">
        <v>762061.2791007999</v>
      </c>
      <c r="AF39" t="n">
        <v>1.418585680520972e-06</v>
      </c>
      <c r="AG39" t="n">
        <v>0.3608333333333333</v>
      </c>
      <c r="AH39" t="n">
        <v>689331.2201831416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2.8939</v>
      </c>
      <c r="E40" t="n">
        <v>34.56</v>
      </c>
      <c r="F40" t="n">
        <v>29.61</v>
      </c>
      <c r="G40" t="n">
        <v>50.77</v>
      </c>
      <c r="H40" t="n">
        <v>0.59</v>
      </c>
      <c r="I40" t="n">
        <v>35</v>
      </c>
      <c r="J40" t="n">
        <v>317.12</v>
      </c>
      <c r="K40" t="n">
        <v>61.82</v>
      </c>
      <c r="L40" t="n">
        <v>10.5</v>
      </c>
      <c r="M40" t="n">
        <v>33</v>
      </c>
      <c r="N40" t="n">
        <v>94.8</v>
      </c>
      <c r="O40" t="n">
        <v>39345.87</v>
      </c>
      <c r="P40" t="n">
        <v>494.02</v>
      </c>
      <c r="Q40" t="n">
        <v>2238.36</v>
      </c>
      <c r="R40" t="n">
        <v>116.87</v>
      </c>
      <c r="S40" t="n">
        <v>80.06999999999999</v>
      </c>
      <c r="T40" t="n">
        <v>16220.71</v>
      </c>
      <c r="U40" t="n">
        <v>0.6899999999999999</v>
      </c>
      <c r="V40" t="n">
        <v>0.87</v>
      </c>
      <c r="W40" t="n">
        <v>6.7</v>
      </c>
      <c r="X40" t="n">
        <v>0.99</v>
      </c>
      <c r="Y40" t="n">
        <v>1</v>
      </c>
      <c r="Z40" t="n">
        <v>10</v>
      </c>
      <c r="AA40" t="n">
        <v>554.0111133284388</v>
      </c>
      <c r="AB40" t="n">
        <v>758.0224465013144</v>
      </c>
      <c r="AC40" t="n">
        <v>685.6778480984137</v>
      </c>
      <c r="AD40" t="n">
        <v>554011.1133284388</v>
      </c>
      <c r="AE40" t="n">
        <v>758022.4465013144</v>
      </c>
      <c r="AF40" t="n">
        <v>1.421976134693329e-06</v>
      </c>
      <c r="AG40" t="n">
        <v>0.36</v>
      </c>
      <c r="AH40" t="n">
        <v>685677.8480984138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2.9018</v>
      </c>
      <c r="E41" t="n">
        <v>34.46</v>
      </c>
      <c r="F41" t="n">
        <v>29.57</v>
      </c>
      <c r="G41" t="n">
        <v>52.19</v>
      </c>
      <c r="H41" t="n">
        <v>0.6</v>
      </c>
      <c r="I41" t="n">
        <v>34</v>
      </c>
      <c r="J41" t="n">
        <v>317.68</v>
      </c>
      <c r="K41" t="n">
        <v>61.82</v>
      </c>
      <c r="L41" t="n">
        <v>10.75</v>
      </c>
      <c r="M41" t="n">
        <v>32</v>
      </c>
      <c r="N41" t="n">
        <v>95.11</v>
      </c>
      <c r="O41" t="n">
        <v>39414.84</v>
      </c>
      <c r="P41" t="n">
        <v>491.84</v>
      </c>
      <c r="Q41" t="n">
        <v>2238.39</v>
      </c>
      <c r="R41" t="n">
        <v>115.47</v>
      </c>
      <c r="S41" t="n">
        <v>80.06999999999999</v>
      </c>
      <c r="T41" t="n">
        <v>15527.86</v>
      </c>
      <c r="U41" t="n">
        <v>0.6899999999999999</v>
      </c>
      <c r="V41" t="n">
        <v>0.87</v>
      </c>
      <c r="W41" t="n">
        <v>6.7</v>
      </c>
      <c r="X41" t="n">
        <v>0.95</v>
      </c>
      <c r="Y41" t="n">
        <v>1</v>
      </c>
      <c r="Z41" t="n">
        <v>10</v>
      </c>
      <c r="AA41" t="n">
        <v>550.5036999386059</v>
      </c>
      <c r="AB41" t="n">
        <v>753.223448765187</v>
      </c>
      <c r="AC41" t="n">
        <v>681.3368599707867</v>
      </c>
      <c r="AD41" t="n">
        <v>550503.6999386059</v>
      </c>
      <c r="AE41" t="n">
        <v>753223.4487651869</v>
      </c>
      <c r="AF41" t="n">
        <v>1.425857959035593e-06</v>
      </c>
      <c r="AG41" t="n">
        <v>0.3589583333333333</v>
      </c>
      <c r="AH41" t="n">
        <v>681336.8599707867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2.9105</v>
      </c>
      <c r="E42" t="n">
        <v>34.36</v>
      </c>
      <c r="F42" t="n">
        <v>29.53</v>
      </c>
      <c r="G42" t="n">
        <v>53.69</v>
      </c>
      <c r="H42" t="n">
        <v>0.62</v>
      </c>
      <c r="I42" t="n">
        <v>33</v>
      </c>
      <c r="J42" t="n">
        <v>318.24</v>
      </c>
      <c r="K42" t="n">
        <v>61.82</v>
      </c>
      <c r="L42" t="n">
        <v>11</v>
      </c>
      <c r="M42" t="n">
        <v>31</v>
      </c>
      <c r="N42" t="n">
        <v>95.42</v>
      </c>
      <c r="O42" t="n">
        <v>39483.95</v>
      </c>
      <c r="P42" t="n">
        <v>489.71</v>
      </c>
      <c r="Q42" t="n">
        <v>2238.41</v>
      </c>
      <c r="R42" t="n">
        <v>113.88</v>
      </c>
      <c r="S42" t="n">
        <v>80.06999999999999</v>
      </c>
      <c r="T42" t="n">
        <v>14736.87</v>
      </c>
      <c r="U42" t="n">
        <v>0.7</v>
      </c>
      <c r="V42" t="n">
        <v>0.87</v>
      </c>
      <c r="W42" t="n">
        <v>6.69</v>
      </c>
      <c r="X42" t="n">
        <v>0.9</v>
      </c>
      <c r="Y42" t="n">
        <v>1</v>
      </c>
      <c r="Z42" t="n">
        <v>10</v>
      </c>
      <c r="AA42" t="n">
        <v>546.9072724490949</v>
      </c>
      <c r="AB42" t="n">
        <v>748.3026580108552</v>
      </c>
      <c r="AC42" t="n">
        <v>676.8857025796751</v>
      </c>
      <c r="AD42" t="n">
        <v>546907.2724490949</v>
      </c>
      <c r="AE42" t="n">
        <v>748302.6580108552</v>
      </c>
      <c r="AF42" t="n">
        <v>1.430132879513782e-06</v>
      </c>
      <c r="AG42" t="n">
        <v>0.3579166666666667</v>
      </c>
      <c r="AH42" t="n">
        <v>676885.7025796751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2.9089</v>
      </c>
      <c r="E43" t="n">
        <v>34.38</v>
      </c>
      <c r="F43" t="n">
        <v>29.55</v>
      </c>
      <c r="G43" t="n">
        <v>53.72</v>
      </c>
      <c r="H43" t="n">
        <v>0.63</v>
      </c>
      <c r="I43" t="n">
        <v>33</v>
      </c>
      <c r="J43" t="n">
        <v>318.8</v>
      </c>
      <c r="K43" t="n">
        <v>61.82</v>
      </c>
      <c r="L43" t="n">
        <v>11.25</v>
      </c>
      <c r="M43" t="n">
        <v>31</v>
      </c>
      <c r="N43" t="n">
        <v>95.73</v>
      </c>
      <c r="O43" t="n">
        <v>39553.2</v>
      </c>
      <c r="P43" t="n">
        <v>488.32</v>
      </c>
      <c r="Q43" t="n">
        <v>2238.31</v>
      </c>
      <c r="R43" t="n">
        <v>114.69</v>
      </c>
      <c r="S43" t="n">
        <v>80.06999999999999</v>
      </c>
      <c r="T43" t="n">
        <v>15144.47</v>
      </c>
      <c r="U43" t="n">
        <v>0.7</v>
      </c>
      <c r="V43" t="n">
        <v>0.87</v>
      </c>
      <c r="W43" t="n">
        <v>6.69</v>
      </c>
      <c r="X43" t="n">
        <v>0.92</v>
      </c>
      <c r="Y43" t="n">
        <v>1</v>
      </c>
      <c r="Z43" t="n">
        <v>10</v>
      </c>
      <c r="AA43" t="n">
        <v>546.1444492620101</v>
      </c>
      <c r="AB43" t="n">
        <v>747.2589296729017</v>
      </c>
      <c r="AC43" t="n">
        <v>675.9415862094139</v>
      </c>
      <c r="AD43" t="n">
        <v>546144.4492620101</v>
      </c>
      <c r="AE43" t="n">
        <v>747258.9296729016</v>
      </c>
      <c r="AF43" t="n">
        <v>1.429346687241931e-06</v>
      </c>
      <c r="AG43" t="n">
        <v>0.358125</v>
      </c>
      <c r="AH43" t="n">
        <v>675941.5862094139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2.9173</v>
      </c>
      <c r="E44" t="n">
        <v>34.28</v>
      </c>
      <c r="F44" t="n">
        <v>29.5</v>
      </c>
      <c r="G44" t="n">
        <v>55.32</v>
      </c>
      <c r="H44" t="n">
        <v>0.64</v>
      </c>
      <c r="I44" t="n">
        <v>32</v>
      </c>
      <c r="J44" t="n">
        <v>319.36</v>
      </c>
      <c r="K44" t="n">
        <v>61.82</v>
      </c>
      <c r="L44" t="n">
        <v>11.5</v>
      </c>
      <c r="M44" t="n">
        <v>30</v>
      </c>
      <c r="N44" t="n">
        <v>96.04000000000001</v>
      </c>
      <c r="O44" t="n">
        <v>39622.59</v>
      </c>
      <c r="P44" t="n">
        <v>487.24</v>
      </c>
      <c r="Q44" t="n">
        <v>2238.44</v>
      </c>
      <c r="R44" t="n">
        <v>113.29</v>
      </c>
      <c r="S44" t="n">
        <v>80.06999999999999</v>
      </c>
      <c r="T44" t="n">
        <v>14449.18</v>
      </c>
      <c r="U44" t="n">
        <v>0.71</v>
      </c>
      <c r="V44" t="n">
        <v>0.87</v>
      </c>
      <c r="W44" t="n">
        <v>6.69</v>
      </c>
      <c r="X44" t="n">
        <v>0.88</v>
      </c>
      <c r="Y44" t="n">
        <v>1</v>
      </c>
      <c r="Z44" t="n">
        <v>10</v>
      </c>
      <c r="AA44" t="n">
        <v>543.4494461871502</v>
      </c>
      <c r="AB44" t="n">
        <v>743.5715075707341</v>
      </c>
      <c r="AC44" t="n">
        <v>672.6060864973477</v>
      </c>
      <c r="AD44" t="n">
        <v>543449.4461871502</v>
      </c>
      <c r="AE44" t="n">
        <v>743571.507570734</v>
      </c>
      <c r="AF44" t="n">
        <v>1.433474196669148e-06</v>
      </c>
      <c r="AG44" t="n">
        <v>0.3570833333333334</v>
      </c>
      <c r="AH44" t="n">
        <v>672606.0864973478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2.9221</v>
      </c>
      <c r="E45" t="n">
        <v>34.22</v>
      </c>
      <c r="F45" t="n">
        <v>29.5</v>
      </c>
      <c r="G45" t="n">
        <v>57.1</v>
      </c>
      <c r="H45" t="n">
        <v>0.65</v>
      </c>
      <c r="I45" t="n">
        <v>31</v>
      </c>
      <c r="J45" t="n">
        <v>319.93</v>
      </c>
      <c r="K45" t="n">
        <v>61.82</v>
      </c>
      <c r="L45" t="n">
        <v>11.75</v>
      </c>
      <c r="M45" t="n">
        <v>29</v>
      </c>
      <c r="N45" t="n">
        <v>96.36</v>
      </c>
      <c r="O45" t="n">
        <v>39692.13</v>
      </c>
      <c r="P45" t="n">
        <v>486.09</v>
      </c>
      <c r="Q45" t="n">
        <v>2238.34</v>
      </c>
      <c r="R45" t="n">
        <v>113.17</v>
      </c>
      <c r="S45" t="n">
        <v>80.06999999999999</v>
      </c>
      <c r="T45" t="n">
        <v>14393.11</v>
      </c>
      <c r="U45" t="n">
        <v>0.71</v>
      </c>
      <c r="V45" t="n">
        <v>0.87</v>
      </c>
      <c r="W45" t="n">
        <v>6.69</v>
      </c>
      <c r="X45" t="n">
        <v>0.88</v>
      </c>
      <c r="Y45" t="n">
        <v>1</v>
      </c>
      <c r="Z45" t="n">
        <v>10</v>
      </c>
      <c r="AA45" t="n">
        <v>541.6074402284377</v>
      </c>
      <c r="AB45" t="n">
        <v>741.0511937544558</v>
      </c>
      <c r="AC45" t="n">
        <v>670.3263078944125</v>
      </c>
      <c r="AD45" t="n">
        <v>541607.4402284377</v>
      </c>
      <c r="AE45" t="n">
        <v>741051.1937544558</v>
      </c>
      <c r="AF45" t="n">
        <v>1.435832773484701e-06</v>
      </c>
      <c r="AG45" t="n">
        <v>0.3564583333333333</v>
      </c>
      <c r="AH45" t="n">
        <v>670326.3078944124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2.9309</v>
      </c>
      <c r="E46" t="n">
        <v>34.12</v>
      </c>
      <c r="F46" t="n">
        <v>29.46</v>
      </c>
      <c r="G46" t="n">
        <v>58.91</v>
      </c>
      <c r="H46" t="n">
        <v>0.67</v>
      </c>
      <c r="I46" t="n">
        <v>30</v>
      </c>
      <c r="J46" t="n">
        <v>320.49</v>
      </c>
      <c r="K46" t="n">
        <v>61.82</v>
      </c>
      <c r="L46" t="n">
        <v>12</v>
      </c>
      <c r="M46" t="n">
        <v>28</v>
      </c>
      <c r="N46" t="n">
        <v>96.67</v>
      </c>
      <c r="O46" t="n">
        <v>39761.81</v>
      </c>
      <c r="P46" t="n">
        <v>483.7</v>
      </c>
      <c r="Q46" t="n">
        <v>2238.47</v>
      </c>
      <c r="R46" t="n">
        <v>111.66</v>
      </c>
      <c r="S46" t="n">
        <v>80.06999999999999</v>
      </c>
      <c r="T46" t="n">
        <v>13644.44</v>
      </c>
      <c r="U46" t="n">
        <v>0.72</v>
      </c>
      <c r="V46" t="n">
        <v>0.87</v>
      </c>
      <c r="W46" t="n">
        <v>6.69</v>
      </c>
      <c r="X46" t="n">
        <v>0.83</v>
      </c>
      <c r="Y46" t="n">
        <v>1</v>
      </c>
      <c r="Z46" t="n">
        <v>10</v>
      </c>
      <c r="AA46" t="n">
        <v>537.8294626967203</v>
      </c>
      <c r="AB46" t="n">
        <v>735.8819982229545</v>
      </c>
      <c r="AC46" t="n">
        <v>665.6504531294262</v>
      </c>
      <c r="AD46" t="n">
        <v>537829.4626967203</v>
      </c>
      <c r="AE46" t="n">
        <v>735881.9982229545</v>
      </c>
      <c r="AF46" t="n">
        <v>1.440156830979881e-06</v>
      </c>
      <c r="AG46" t="n">
        <v>0.3554166666666667</v>
      </c>
      <c r="AH46" t="n">
        <v>665650.4531294262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2.9309</v>
      </c>
      <c r="E47" t="n">
        <v>34.12</v>
      </c>
      <c r="F47" t="n">
        <v>29.46</v>
      </c>
      <c r="G47" t="n">
        <v>58.91</v>
      </c>
      <c r="H47" t="n">
        <v>0.68</v>
      </c>
      <c r="I47" t="n">
        <v>30</v>
      </c>
      <c r="J47" t="n">
        <v>321.06</v>
      </c>
      <c r="K47" t="n">
        <v>61.82</v>
      </c>
      <c r="L47" t="n">
        <v>12.25</v>
      </c>
      <c r="M47" t="n">
        <v>28</v>
      </c>
      <c r="N47" t="n">
        <v>96.98999999999999</v>
      </c>
      <c r="O47" t="n">
        <v>39831.64</v>
      </c>
      <c r="P47" t="n">
        <v>482.33</v>
      </c>
      <c r="Q47" t="n">
        <v>2238.34</v>
      </c>
      <c r="R47" t="n">
        <v>111.76</v>
      </c>
      <c r="S47" t="n">
        <v>80.06999999999999</v>
      </c>
      <c r="T47" t="n">
        <v>13691.22</v>
      </c>
      <c r="U47" t="n">
        <v>0.72</v>
      </c>
      <c r="V47" t="n">
        <v>0.87</v>
      </c>
      <c r="W47" t="n">
        <v>6.69</v>
      </c>
      <c r="X47" t="n">
        <v>0.83</v>
      </c>
      <c r="Y47" t="n">
        <v>1</v>
      </c>
      <c r="Z47" t="n">
        <v>10</v>
      </c>
      <c r="AA47" t="n">
        <v>536.6989061764655</v>
      </c>
      <c r="AB47" t="n">
        <v>734.3351209153084</v>
      </c>
      <c r="AC47" t="n">
        <v>664.2512076209658</v>
      </c>
      <c r="AD47" t="n">
        <v>536698.9061764654</v>
      </c>
      <c r="AE47" t="n">
        <v>734335.1209153084</v>
      </c>
      <c r="AF47" t="n">
        <v>1.440156830979881e-06</v>
      </c>
      <c r="AG47" t="n">
        <v>0.3554166666666667</v>
      </c>
      <c r="AH47" t="n">
        <v>664251.2076209658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2.9392</v>
      </c>
      <c r="E48" t="n">
        <v>34.02</v>
      </c>
      <c r="F48" t="n">
        <v>29.41</v>
      </c>
      <c r="G48" t="n">
        <v>60.86</v>
      </c>
      <c r="H48" t="n">
        <v>0.6899999999999999</v>
      </c>
      <c r="I48" t="n">
        <v>29</v>
      </c>
      <c r="J48" t="n">
        <v>321.63</v>
      </c>
      <c r="K48" t="n">
        <v>61.82</v>
      </c>
      <c r="L48" t="n">
        <v>12.5</v>
      </c>
      <c r="M48" t="n">
        <v>27</v>
      </c>
      <c r="N48" t="n">
        <v>97.31</v>
      </c>
      <c r="O48" t="n">
        <v>39901.61</v>
      </c>
      <c r="P48" t="n">
        <v>480.2</v>
      </c>
      <c r="Q48" t="n">
        <v>2238.39</v>
      </c>
      <c r="R48" t="n">
        <v>110.19</v>
      </c>
      <c r="S48" t="n">
        <v>80.06999999999999</v>
      </c>
      <c r="T48" t="n">
        <v>12910.35</v>
      </c>
      <c r="U48" t="n">
        <v>0.73</v>
      </c>
      <c r="V48" t="n">
        <v>0.87</v>
      </c>
      <c r="W48" t="n">
        <v>6.69</v>
      </c>
      <c r="X48" t="n">
        <v>0.79</v>
      </c>
      <c r="Y48" t="n">
        <v>1</v>
      </c>
      <c r="Z48" t="n">
        <v>10</v>
      </c>
      <c r="AA48" t="n">
        <v>533.2050561058306</v>
      </c>
      <c r="AB48" t="n">
        <v>729.5546811108793</v>
      </c>
      <c r="AC48" t="n">
        <v>659.9270062820819</v>
      </c>
      <c r="AD48" t="n">
        <v>533205.0561058306</v>
      </c>
      <c r="AE48" t="n">
        <v>729554.6811108793</v>
      </c>
      <c r="AF48" t="n">
        <v>1.444235203390107e-06</v>
      </c>
      <c r="AG48" t="n">
        <v>0.3543750000000001</v>
      </c>
      <c r="AH48" t="n">
        <v>659927.0062820819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2.9447</v>
      </c>
      <c r="E49" t="n">
        <v>33.96</v>
      </c>
      <c r="F49" t="n">
        <v>29.41</v>
      </c>
      <c r="G49" t="n">
        <v>63.01</v>
      </c>
      <c r="H49" t="n">
        <v>0.71</v>
      </c>
      <c r="I49" t="n">
        <v>28</v>
      </c>
      <c r="J49" t="n">
        <v>322.2</v>
      </c>
      <c r="K49" t="n">
        <v>61.82</v>
      </c>
      <c r="L49" t="n">
        <v>12.75</v>
      </c>
      <c r="M49" t="n">
        <v>26</v>
      </c>
      <c r="N49" t="n">
        <v>97.62</v>
      </c>
      <c r="O49" t="n">
        <v>39971.73</v>
      </c>
      <c r="P49" t="n">
        <v>478.68</v>
      </c>
      <c r="Q49" t="n">
        <v>2238.35</v>
      </c>
      <c r="R49" t="n">
        <v>110.13</v>
      </c>
      <c r="S49" t="n">
        <v>80.06999999999999</v>
      </c>
      <c r="T49" t="n">
        <v>12885</v>
      </c>
      <c r="U49" t="n">
        <v>0.73</v>
      </c>
      <c r="V49" t="n">
        <v>0.87</v>
      </c>
      <c r="W49" t="n">
        <v>6.68</v>
      </c>
      <c r="X49" t="n">
        <v>0.78</v>
      </c>
      <c r="Y49" t="n">
        <v>1</v>
      </c>
      <c r="Z49" t="n">
        <v>10</v>
      </c>
      <c r="AA49" t="n">
        <v>530.9638620127646</v>
      </c>
      <c r="AB49" t="n">
        <v>726.4881804782409</v>
      </c>
      <c r="AC49" t="n">
        <v>657.1531681659623</v>
      </c>
      <c r="AD49" t="n">
        <v>530963.8620127646</v>
      </c>
      <c r="AE49" t="n">
        <v>726488.1804782409</v>
      </c>
      <c r="AF49" t="n">
        <v>1.446937739324595e-06</v>
      </c>
      <c r="AG49" t="n">
        <v>0.35375</v>
      </c>
      <c r="AH49" t="n">
        <v>657153.1681659622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2.9457</v>
      </c>
      <c r="E50" t="n">
        <v>33.95</v>
      </c>
      <c r="F50" t="n">
        <v>29.39</v>
      </c>
      <c r="G50" t="n">
        <v>62.99</v>
      </c>
      <c r="H50" t="n">
        <v>0.72</v>
      </c>
      <c r="I50" t="n">
        <v>28</v>
      </c>
      <c r="J50" t="n">
        <v>322.77</v>
      </c>
      <c r="K50" t="n">
        <v>61.82</v>
      </c>
      <c r="L50" t="n">
        <v>13</v>
      </c>
      <c r="M50" t="n">
        <v>26</v>
      </c>
      <c r="N50" t="n">
        <v>97.94</v>
      </c>
      <c r="O50" t="n">
        <v>40042</v>
      </c>
      <c r="P50" t="n">
        <v>477.77</v>
      </c>
      <c r="Q50" t="n">
        <v>2238.3</v>
      </c>
      <c r="R50" t="n">
        <v>109.61</v>
      </c>
      <c r="S50" t="n">
        <v>80.06999999999999</v>
      </c>
      <c r="T50" t="n">
        <v>12626.27</v>
      </c>
      <c r="U50" t="n">
        <v>0.73</v>
      </c>
      <c r="V50" t="n">
        <v>0.87</v>
      </c>
      <c r="W50" t="n">
        <v>6.69</v>
      </c>
      <c r="X50" t="n">
        <v>0.77</v>
      </c>
      <c r="Y50" t="n">
        <v>1</v>
      </c>
      <c r="Z50" t="n">
        <v>10</v>
      </c>
      <c r="AA50" t="n">
        <v>529.9452419680312</v>
      </c>
      <c r="AB50" t="n">
        <v>725.094459594692</v>
      </c>
      <c r="AC50" t="n">
        <v>655.8924620474396</v>
      </c>
      <c r="AD50" t="n">
        <v>529945.2419680312</v>
      </c>
      <c r="AE50" t="n">
        <v>725094.459594692</v>
      </c>
      <c r="AF50" t="n">
        <v>1.447429109494502e-06</v>
      </c>
      <c r="AG50" t="n">
        <v>0.3536458333333334</v>
      </c>
      <c r="AH50" t="n">
        <v>655892.4620474397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2.9523</v>
      </c>
      <c r="E51" t="n">
        <v>33.87</v>
      </c>
      <c r="F51" t="n">
        <v>29.37</v>
      </c>
      <c r="G51" t="n">
        <v>65.28</v>
      </c>
      <c r="H51" t="n">
        <v>0.73</v>
      </c>
      <c r="I51" t="n">
        <v>27</v>
      </c>
      <c r="J51" t="n">
        <v>323.34</v>
      </c>
      <c r="K51" t="n">
        <v>61.82</v>
      </c>
      <c r="L51" t="n">
        <v>13.25</v>
      </c>
      <c r="M51" t="n">
        <v>25</v>
      </c>
      <c r="N51" t="n">
        <v>98.27</v>
      </c>
      <c r="O51" t="n">
        <v>40112.54</v>
      </c>
      <c r="P51" t="n">
        <v>475.63</v>
      </c>
      <c r="Q51" t="n">
        <v>2238.36</v>
      </c>
      <c r="R51" t="n">
        <v>108.98</v>
      </c>
      <c r="S51" t="n">
        <v>80.06999999999999</v>
      </c>
      <c r="T51" t="n">
        <v>12318.08</v>
      </c>
      <c r="U51" t="n">
        <v>0.73</v>
      </c>
      <c r="V51" t="n">
        <v>0.87</v>
      </c>
      <c r="W51" t="n">
        <v>6.68</v>
      </c>
      <c r="X51" t="n">
        <v>0.75</v>
      </c>
      <c r="Y51" t="n">
        <v>1</v>
      </c>
      <c r="Z51" t="n">
        <v>10</v>
      </c>
      <c r="AA51" t="n">
        <v>526.9192714856702</v>
      </c>
      <c r="AB51" t="n">
        <v>720.9541932843296</v>
      </c>
      <c r="AC51" t="n">
        <v>652.1473369428378</v>
      </c>
      <c r="AD51" t="n">
        <v>526919.2714856701</v>
      </c>
      <c r="AE51" t="n">
        <v>720954.1932843296</v>
      </c>
      <c r="AF51" t="n">
        <v>1.450672152615887e-06</v>
      </c>
      <c r="AG51" t="n">
        <v>0.3528125</v>
      </c>
      <c r="AH51" t="n">
        <v>652147.3369428378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2.9529</v>
      </c>
      <c r="E52" t="n">
        <v>33.86</v>
      </c>
      <c r="F52" t="n">
        <v>29.37</v>
      </c>
      <c r="G52" t="n">
        <v>65.26000000000001</v>
      </c>
      <c r="H52" t="n">
        <v>0.74</v>
      </c>
      <c r="I52" t="n">
        <v>27</v>
      </c>
      <c r="J52" t="n">
        <v>323.91</v>
      </c>
      <c r="K52" t="n">
        <v>61.82</v>
      </c>
      <c r="L52" t="n">
        <v>13.5</v>
      </c>
      <c r="M52" t="n">
        <v>25</v>
      </c>
      <c r="N52" t="n">
        <v>98.59</v>
      </c>
      <c r="O52" t="n">
        <v>40183.11</v>
      </c>
      <c r="P52" t="n">
        <v>473.88</v>
      </c>
      <c r="Q52" t="n">
        <v>2238.34</v>
      </c>
      <c r="R52" t="n">
        <v>108.9</v>
      </c>
      <c r="S52" t="n">
        <v>80.06999999999999</v>
      </c>
      <c r="T52" t="n">
        <v>12278.5</v>
      </c>
      <c r="U52" t="n">
        <v>0.74</v>
      </c>
      <c r="V52" t="n">
        <v>0.87</v>
      </c>
      <c r="W52" t="n">
        <v>6.68</v>
      </c>
      <c r="X52" t="n">
        <v>0.74</v>
      </c>
      <c r="Y52" t="n">
        <v>1</v>
      </c>
      <c r="Z52" t="n">
        <v>10</v>
      </c>
      <c r="AA52" t="n">
        <v>525.3790520528446</v>
      </c>
      <c r="AB52" t="n">
        <v>718.8467971066518</v>
      </c>
      <c r="AC52" t="n">
        <v>650.2410676986085</v>
      </c>
      <c r="AD52" t="n">
        <v>525379.0520528445</v>
      </c>
      <c r="AE52" t="n">
        <v>718846.7971066518</v>
      </c>
      <c r="AF52" t="n">
        <v>1.450966974717831e-06</v>
      </c>
      <c r="AG52" t="n">
        <v>0.3527083333333333</v>
      </c>
      <c r="AH52" t="n">
        <v>650241.0676986085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2.96</v>
      </c>
      <c r="E53" t="n">
        <v>33.78</v>
      </c>
      <c r="F53" t="n">
        <v>29.34</v>
      </c>
      <c r="G53" t="n">
        <v>67.70999999999999</v>
      </c>
      <c r="H53" t="n">
        <v>0.76</v>
      </c>
      <c r="I53" t="n">
        <v>26</v>
      </c>
      <c r="J53" t="n">
        <v>324.48</v>
      </c>
      <c r="K53" t="n">
        <v>61.82</v>
      </c>
      <c r="L53" t="n">
        <v>13.75</v>
      </c>
      <c r="M53" t="n">
        <v>24</v>
      </c>
      <c r="N53" t="n">
        <v>98.91</v>
      </c>
      <c r="O53" t="n">
        <v>40253.84</v>
      </c>
      <c r="P53" t="n">
        <v>472.98</v>
      </c>
      <c r="Q53" t="n">
        <v>2238.45</v>
      </c>
      <c r="R53" t="n">
        <v>107.8</v>
      </c>
      <c r="S53" t="n">
        <v>80.06999999999999</v>
      </c>
      <c r="T53" t="n">
        <v>11732.71</v>
      </c>
      <c r="U53" t="n">
        <v>0.74</v>
      </c>
      <c r="V53" t="n">
        <v>0.87</v>
      </c>
      <c r="W53" t="n">
        <v>6.69</v>
      </c>
      <c r="X53" t="n">
        <v>0.71</v>
      </c>
      <c r="Y53" t="n">
        <v>1</v>
      </c>
      <c r="Z53" t="n">
        <v>10</v>
      </c>
      <c r="AA53" t="n">
        <v>523.2503834375784</v>
      </c>
      <c r="AB53" t="n">
        <v>715.9342587970136</v>
      </c>
      <c r="AC53" t="n">
        <v>647.6064979574689</v>
      </c>
      <c r="AD53" t="n">
        <v>523250.3834375784</v>
      </c>
      <c r="AE53" t="n">
        <v>715934.2587970137</v>
      </c>
      <c r="AF53" t="n">
        <v>1.454455702924169e-06</v>
      </c>
      <c r="AG53" t="n">
        <v>0.351875</v>
      </c>
      <c r="AH53" t="n">
        <v>647606.497957469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2.9685</v>
      </c>
      <c r="E54" t="n">
        <v>33.69</v>
      </c>
      <c r="F54" t="n">
        <v>29.3</v>
      </c>
      <c r="G54" t="n">
        <v>70.31999999999999</v>
      </c>
      <c r="H54" t="n">
        <v>0.77</v>
      </c>
      <c r="I54" t="n">
        <v>25</v>
      </c>
      <c r="J54" t="n">
        <v>325.06</v>
      </c>
      <c r="K54" t="n">
        <v>61.82</v>
      </c>
      <c r="L54" t="n">
        <v>14</v>
      </c>
      <c r="M54" t="n">
        <v>23</v>
      </c>
      <c r="N54" t="n">
        <v>99.23999999999999</v>
      </c>
      <c r="O54" t="n">
        <v>40324.71</v>
      </c>
      <c r="P54" t="n">
        <v>469.67</v>
      </c>
      <c r="Q54" t="n">
        <v>2238.32</v>
      </c>
      <c r="R54" t="n">
        <v>106.37</v>
      </c>
      <c r="S54" t="n">
        <v>80.06999999999999</v>
      </c>
      <c r="T54" t="n">
        <v>11021.6</v>
      </c>
      <c r="U54" t="n">
        <v>0.75</v>
      </c>
      <c r="V54" t="n">
        <v>0.88</v>
      </c>
      <c r="W54" t="n">
        <v>6.68</v>
      </c>
      <c r="X54" t="n">
        <v>0.67</v>
      </c>
      <c r="Y54" t="n">
        <v>1</v>
      </c>
      <c r="Z54" t="n">
        <v>10</v>
      </c>
      <c r="AA54" t="n">
        <v>518.8779377234603</v>
      </c>
      <c r="AB54" t="n">
        <v>709.9516856722663</v>
      </c>
      <c r="AC54" t="n">
        <v>642.1948932151532</v>
      </c>
      <c r="AD54" t="n">
        <v>518877.9377234603</v>
      </c>
      <c r="AE54" t="n">
        <v>709951.6856722663</v>
      </c>
      <c r="AF54" t="n">
        <v>1.458632349368377e-06</v>
      </c>
      <c r="AG54" t="n">
        <v>0.3509375</v>
      </c>
      <c r="AH54" t="n">
        <v>642194.8932151532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2.9654</v>
      </c>
      <c r="E55" t="n">
        <v>33.72</v>
      </c>
      <c r="F55" t="n">
        <v>29.34</v>
      </c>
      <c r="G55" t="n">
        <v>70.41</v>
      </c>
      <c r="H55" t="n">
        <v>0.78</v>
      </c>
      <c r="I55" t="n">
        <v>25</v>
      </c>
      <c r="J55" t="n">
        <v>325.63</v>
      </c>
      <c r="K55" t="n">
        <v>61.82</v>
      </c>
      <c r="L55" t="n">
        <v>14.25</v>
      </c>
      <c r="M55" t="n">
        <v>23</v>
      </c>
      <c r="N55" t="n">
        <v>99.56</v>
      </c>
      <c r="O55" t="n">
        <v>40395.74</v>
      </c>
      <c r="P55" t="n">
        <v>469.72</v>
      </c>
      <c r="Q55" t="n">
        <v>2238.34</v>
      </c>
      <c r="R55" t="n">
        <v>107.86</v>
      </c>
      <c r="S55" t="n">
        <v>80.06999999999999</v>
      </c>
      <c r="T55" t="n">
        <v>11766.7</v>
      </c>
      <c r="U55" t="n">
        <v>0.74</v>
      </c>
      <c r="V55" t="n">
        <v>0.87</v>
      </c>
      <c r="W55" t="n">
        <v>6.68</v>
      </c>
      <c r="X55" t="n">
        <v>0.71</v>
      </c>
      <c r="Y55" t="n">
        <v>1</v>
      </c>
      <c r="Z55" t="n">
        <v>10</v>
      </c>
      <c r="AA55" t="n">
        <v>519.6416364797797</v>
      </c>
      <c r="AB55" t="n">
        <v>710.9966120026736</v>
      </c>
      <c r="AC55" t="n">
        <v>643.1400932431501</v>
      </c>
      <c r="AD55" t="n">
        <v>519641.6364797797</v>
      </c>
      <c r="AE55" t="n">
        <v>710996.6120026736</v>
      </c>
      <c r="AF55" t="n">
        <v>1.457109101841666e-06</v>
      </c>
      <c r="AG55" t="n">
        <v>0.35125</v>
      </c>
      <c r="AH55" t="n">
        <v>643140.09324315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2.9666</v>
      </c>
      <c r="E56" t="n">
        <v>33.71</v>
      </c>
      <c r="F56" t="n">
        <v>29.32</v>
      </c>
      <c r="G56" t="n">
        <v>70.38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467.6</v>
      </c>
      <c r="Q56" t="n">
        <v>2238.45</v>
      </c>
      <c r="R56" t="n">
        <v>107.44</v>
      </c>
      <c r="S56" t="n">
        <v>80.06999999999999</v>
      </c>
      <c r="T56" t="n">
        <v>11555.47</v>
      </c>
      <c r="U56" t="n">
        <v>0.75</v>
      </c>
      <c r="V56" t="n">
        <v>0.88</v>
      </c>
      <c r="W56" t="n">
        <v>6.68</v>
      </c>
      <c r="X56" t="n">
        <v>0.7</v>
      </c>
      <c r="Y56" t="n">
        <v>1</v>
      </c>
      <c r="Z56" t="n">
        <v>10</v>
      </c>
      <c r="AA56" t="n">
        <v>517.6126529137941</v>
      </c>
      <c r="AB56" t="n">
        <v>708.2204671752546</v>
      </c>
      <c r="AC56" t="n">
        <v>640.6288997817162</v>
      </c>
      <c r="AD56" t="n">
        <v>517612.6529137942</v>
      </c>
      <c r="AE56" t="n">
        <v>708220.4671752546</v>
      </c>
      <c r="AF56" t="n">
        <v>1.457698746045554e-06</v>
      </c>
      <c r="AG56" t="n">
        <v>0.3511458333333333</v>
      </c>
      <c r="AH56" t="n">
        <v>640628.8997817162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2.9759</v>
      </c>
      <c r="E57" t="n">
        <v>33.6</v>
      </c>
      <c r="F57" t="n">
        <v>29.27</v>
      </c>
      <c r="G57" t="n">
        <v>73.18000000000001</v>
      </c>
      <c r="H57" t="n">
        <v>0.8</v>
      </c>
      <c r="I57" t="n">
        <v>24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466.06</v>
      </c>
      <c r="Q57" t="n">
        <v>2238.39</v>
      </c>
      <c r="R57" t="n">
        <v>105.8</v>
      </c>
      <c r="S57" t="n">
        <v>80.06999999999999</v>
      </c>
      <c r="T57" t="n">
        <v>10744.33</v>
      </c>
      <c r="U57" t="n">
        <v>0.76</v>
      </c>
      <c r="V57" t="n">
        <v>0.88</v>
      </c>
      <c r="W57" t="n">
        <v>6.67</v>
      </c>
      <c r="X57" t="n">
        <v>0.64</v>
      </c>
      <c r="Y57" t="n">
        <v>1</v>
      </c>
      <c r="Z57" t="n">
        <v>10</v>
      </c>
      <c r="AA57" t="n">
        <v>514.5212217775568</v>
      </c>
      <c r="AB57" t="n">
        <v>703.9906347103384</v>
      </c>
      <c r="AC57" t="n">
        <v>636.8027565906444</v>
      </c>
      <c r="AD57" t="n">
        <v>514521.2217775568</v>
      </c>
      <c r="AE57" t="n">
        <v>703990.6347103384</v>
      </c>
      <c r="AF57" t="n">
        <v>1.462268488625687e-06</v>
      </c>
      <c r="AG57" t="n">
        <v>0.35</v>
      </c>
      <c r="AH57" t="n">
        <v>636802.7565906445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2.9739</v>
      </c>
      <c r="E58" t="n">
        <v>33.63</v>
      </c>
      <c r="F58" t="n">
        <v>29.3</v>
      </c>
      <c r="G58" t="n">
        <v>73.23999999999999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22</v>
      </c>
      <c r="N58" t="n">
        <v>100.55</v>
      </c>
      <c r="O58" t="n">
        <v>40609.74</v>
      </c>
      <c r="P58" t="n">
        <v>463.66</v>
      </c>
      <c r="Q58" t="n">
        <v>2238.33</v>
      </c>
      <c r="R58" t="n">
        <v>106.19</v>
      </c>
      <c r="S58" t="n">
        <v>80.06999999999999</v>
      </c>
      <c r="T58" t="n">
        <v>10939.32</v>
      </c>
      <c r="U58" t="n">
        <v>0.75</v>
      </c>
      <c r="V58" t="n">
        <v>0.88</v>
      </c>
      <c r="W58" t="n">
        <v>6.68</v>
      </c>
      <c r="X58" t="n">
        <v>0.67</v>
      </c>
      <c r="Y58" t="n">
        <v>1</v>
      </c>
      <c r="Z58" t="n">
        <v>10</v>
      </c>
      <c r="AA58" t="n">
        <v>513.0508813343927</v>
      </c>
      <c r="AB58" t="n">
        <v>701.9788500491593</v>
      </c>
      <c r="AC58" t="n">
        <v>634.9829738339707</v>
      </c>
      <c r="AD58" t="n">
        <v>513050.8813343927</v>
      </c>
      <c r="AE58" t="n">
        <v>701978.8500491593</v>
      </c>
      <c r="AF58" t="n">
        <v>1.461285748285874e-06</v>
      </c>
      <c r="AG58" t="n">
        <v>0.3503125</v>
      </c>
      <c r="AH58" t="n">
        <v>634982.9738339707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2.9833</v>
      </c>
      <c r="E59" t="n">
        <v>33.52</v>
      </c>
      <c r="F59" t="n">
        <v>29.25</v>
      </c>
      <c r="G59" t="n">
        <v>76.29000000000001</v>
      </c>
      <c r="H59" t="n">
        <v>0.83</v>
      </c>
      <c r="I59" t="n">
        <v>23</v>
      </c>
      <c r="J59" t="n">
        <v>327.95</v>
      </c>
      <c r="K59" t="n">
        <v>61.82</v>
      </c>
      <c r="L59" t="n">
        <v>15.25</v>
      </c>
      <c r="M59" t="n">
        <v>21</v>
      </c>
      <c r="N59" t="n">
        <v>100.88</v>
      </c>
      <c r="O59" t="n">
        <v>40681.39</v>
      </c>
      <c r="P59" t="n">
        <v>462.63</v>
      </c>
      <c r="Q59" t="n">
        <v>2238.35</v>
      </c>
      <c r="R59" t="n">
        <v>104.79</v>
      </c>
      <c r="S59" t="n">
        <v>80.06999999999999</v>
      </c>
      <c r="T59" t="n">
        <v>10241.5</v>
      </c>
      <c r="U59" t="n">
        <v>0.76</v>
      </c>
      <c r="V59" t="n">
        <v>0.88</v>
      </c>
      <c r="W59" t="n">
        <v>6.68</v>
      </c>
      <c r="X59" t="n">
        <v>0.62</v>
      </c>
      <c r="Y59" t="n">
        <v>1</v>
      </c>
      <c r="Z59" t="n">
        <v>10</v>
      </c>
      <c r="AA59" t="n">
        <v>510.3776884512614</v>
      </c>
      <c r="AB59" t="n">
        <v>698.3212696135124</v>
      </c>
      <c r="AC59" t="n">
        <v>631.6744677416556</v>
      </c>
      <c r="AD59" t="n">
        <v>510377.6884512614</v>
      </c>
      <c r="AE59" t="n">
        <v>698321.2696135124</v>
      </c>
      <c r="AF59" t="n">
        <v>1.465904627882998e-06</v>
      </c>
      <c r="AG59" t="n">
        <v>0.3491666666666667</v>
      </c>
      <c r="AH59" t="n">
        <v>631674.4677416555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2.9824</v>
      </c>
      <c r="E60" t="n">
        <v>33.53</v>
      </c>
      <c r="F60" t="n">
        <v>29.25</v>
      </c>
      <c r="G60" t="n">
        <v>76.31999999999999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21</v>
      </c>
      <c r="N60" t="n">
        <v>101.21</v>
      </c>
      <c r="O60" t="n">
        <v>40753.2</v>
      </c>
      <c r="P60" t="n">
        <v>462</v>
      </c>
      <c r="Q60" t="n">
        <v>2238.34</v>
      </c>
      <c r="R60" t="n">
        <v>105.02</v>
      </c>
      <c r="S60" t="n">
        <v>80.06999999999999</v>
      </c>
      <c r="T60" t="n">
        <v>10358.88</v>
      </c>
      <c r="U60" t="n">
        <v>0.76</v>
      </c>
      <c r="V60" t="n">
        <v>0.88</v>
      </c>
      <c r="W60" t="n">
        <v>6.68</v>
      </c>
      <c r="X60" t="n">
        <v>0.63</v>
      </c>
      <c r="Y60" t="n">
        <v>1</v>
      </c>
      <c r="Z60" t="n">
        <v>10</v>
      </c>
      <c r="AA60" t="n">
        <v>510.0202952432285</v>
      </c>
      <c r="AB60" t="n">
        <v>697.832268459206</v>
      </c>
      <c r="AC60" t="n">
        <v>631.2321361711987</v>
      </c>
      <c r="AD60" t="n">
        <v>510020.2952432285</v>
      </c>
      <c r="AE60" t="n">
        <v>697832.268459206</v>
      </c>
      <c r="AF60" t="n">
        <v>1.465462394730082e-06</v>
      </c>
      <c r="AG60" t="n">
        <v>0.3492708333333334</v>
      </c>
      <c r="AH60" t="n">
        <v>631232.1361711987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2.991</v>
      </c>
      <c r="E61" t="n">
        <v>33.43</v>
      </c>
      <c r="F61" t="n">
        <v>29.21</v>
      </c>
      <c r="G61" t="n">
        <v>79.67</v>
      </c>
      <c r="H61" t="n">
        <v>0.85</v>
      </c>
      <c r="I61" t="n">
        <v>22</v>
      </c>
      <c r="J61" t="n">
        <v>329.12</v>
      </c>
      <c r="K61" t="n">
        <v>61.82</v>
      </c>
      <c r="L61" t="n">
        <v>15.75</v>
      </c>
      <c r="M61" t="n">
        <v>20</v>
      </c>
      <c r="N61" t="n">
        <v>101.54</v>
      </c>
      <c r="O61" t="n">
        <v>40825.16</v>
      </c>
      <c r="P61" t="n">
        <v>459.52</v>
      </c>
      <c r="Q61" t="n">
        <v>2238.34</v>
      </c>
      <c r="R61" t="n">
        <v>103.82</v>
      </c>
      <c r="S61" t="n">
        <v>80.06999999999999</v>
      </c>
      <c r="T61" t="n">
        <v>9759.700000000001</v>
      </c>
      <c r="U61" t="n">
        <v>0.77</v>
      </c>
      <c r="V61" t="n">
        <v>0.88</v>
      </c>
      <c r="W61" t="n">
        <v>6.67</v>
      </c>
      <c r="X61" t="n">
        <v>0.59</v>
      </c>
      <c r="Y61" t="n">
        <v>1</v>
      </c>
      <c r="Z61" t="n">
        <v>10</v>
      </c>
      <c r="AA61" t="n">
        <v>506.3721721718176</v>
      </c>
      <c r="AB61" t="n">
        <v>692.8407455290708</v>
      </c>
      <c r="AC61" t="n">
        <v>626.7169971838691</v>
      </c>
      <c r="AD61" t="n">
        <v>506372.1721718176</v>
      </c>
      <c r="AE61" t="n">
        <v>692840.7455290707</v>
      </c>
      <c r="AF61" t="n">
        <v>1.46968817819128e-06</v>
      </c>
      <c r="AG61" t="n">
        <v>0.3482291666666666</v>
      </c>
      <c r="AH61" t="n">
        <v>626716.9971838691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2.9895</v>
      </c>
      <c r="E62" t="n">
        <v>33.45</v>
      </c>
      <c r="F62" t="n">
        <v>29.23</v>
      </c>
      <c r="G62" t="n">
        <v>79.72</v>
      </c>
      <c r="H62" t="n">
        <v>0.86</v>
      </c>
      <c r="I62" t="n">
        <v>22</v>
      </c>
      <c r="J62" t="n">
        <v>329.7</v>
      </c>
      <c r="K62" t="n">
        <v>61.82</v>
      </c>
      <c r="L62" t="n">
        <v>16</v>
      </c>
      <c r="M62" t="n">
        <v>20</v>
      </c>
      <c r="N62" t="n">
        <v>101.88</v>
      </c>
      <c r="O62" t="n">
        <v>40897.29</v>
      </c>
      <c r="P62" t="n">
        <v>458.16</v>
      </c>
      <c r="Q62" t="n">
        <v>2238.45</v>
      </c>
      <c r="R62" t="n">
        <v>104.37</v>
      </c>
      <c r="S62" t="n">
        <v>80.06999999999999</v>
      </c>
      <c r="T62" t="n">
        <v>10035.38</v>
      </c>
      <c r="U62" t="n">
        <v>0.77</v>
      </c>
      <c r="V62" t="n">
        <v>0.88</v>
      </c>
      <c r="W62" t="n">
        <v>6.67</v>
      </c>
      <c r="X62" t="n">
        <v>0.6</v>
      </c>
      <c r="Y62" t="n">
        <v>1</v>
      </c>
      <c r="Z62" t="n">
        <v>10</v>
      </c>
      <c r="AA62" t="n">
        <v>505.6156805413729</v>
      </c>
      <c r="AB62" t="n">
        <v>691.8056803062408</v>
      </c>
      <c r="AC62" t="n">
        <v>625.7807171331829</v>
      </c>
      <c r="AD62" t="n">
        <v>505615.6805413729</v>
      </c>
      <c r="AE62" t="n">
        <v>691805.6803062408</v>
      </c>
      <c r="AF62" t="n">
        <v>1.46895112293642e-06</v>
      </c>
      <c r="AG62" t="n">
        <v>0.3484375</v>
      </c>
      <c r="AH62" t="n">
        <v>625780.7171331829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2.9892</v>
      </c>
      <c r="E63" t="n">
        <v>33.45</v>
      </c>
      <c r="F63" t="n">
        <v>29.23</v>
      </c>
      <c r="G63" t="n">
        <v>79.73</v>
      </c>
      <c r="H63" t="n">
        <v>0.88</v>
      </c>
      <c r="I63" t="n">
        <v>22</v>
      </c>
      <c r="J63" t="n">
        <v>330.29</v>
      </c>
      <c r="K63" t="n">
        <v>61.82</v>
      </c>
      <c r="L63" t="n">
        <v>16.25</v>
      </c>
      <c r="M63" t="n">
        <v>20</v>
      </c>
      <c r="N63" t="n">
        <v>102.21</v>
      </c>
      <c r="O63" t="n">
        <v>40969.57</v>
      </c>
      <c r="P63" t="n">
        <v>456.12</v>
      </c>
      <c r="Q63" t="n">
        <v>2238.3</v>
      </c>
      <c r="R63" t="n">
        <v>104.44</v>
      </c>
      <c r="S63" t="n">
        <v>80.06999999999999</v>
      </c>
      <c r="T63" t="n">
        <v>10070.9</v>
      </c>
      <c r="U63" t="n">
        <v>0.77</v>
      </c>
      <c r="V63" t="n">
        <v>0.88</v>
      </c>
      <c r="W63" t="n">
        <v>6.68</v>
      </c>
      <c r="X63" t="n">
        <v>0.61</v>
      </c>
      <c r="Y63" t="n">
        <v>1</v>
      </c>
      <c r="Z63" t="n">
        <v>10</v>
      </c>
      <c r="AA63" t="n">
        <v>504.0155256884844</v>
      </c>
      <c r="AB63" t="n">
        <v>689.616277842669</v>
      </c>
      <c r="AC63" t="n">
        <v>623.8002681678887</v>
      </c>
      <c r="AD63" t="n">
        <v>504015.5256884844</v>
      </c>
      <c r="AE63" t="n">
        <v>689616.2778426689</v>
      </c>
      <c r="AF63" t="n">
        <v>1.468803711885448e-06</v>
      </c>
      <c r="AG63" t="n">
        <v>0.3484375</v>
      </c>
      <c r="AH63" t="n">
        <v>623800.2681678887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2.9993</v>
      </c>
      <c r="E64" t="n">
        <v>33.34</v>
      </c>
      <c r="F64" t="n">
        <v>29.18</v>
      </c>
      <c r="G64" t="n">
        <v>83.36</v>
      </c>
      <c r="H64" t="n">
        <v>0.89</v>
      </c>
      <c r="I64" t="n">
        <v>21</v>
      </c>
      <c r="J64" t="n">
        <v>330.87</v>
      </c>
      <c r="K64" t="n">
        <v>61.82</v>
      </c>
      <c r="L64" t="n">
        <v>16.5</v>
      </c>
      <c r="M64" t="n">
        <v>19</v>
      </c>
      <c r="N64" t="n">
        <v>102.55</v>
      </c>
      <c r="O64" t="n">
        <v>41042.02</v>
      </c>
      <c r="P64" t="n">
        <v>454.81</v>
      </c>
      <c r="Q64" t="n">
        <v>2238.58</v>
      </c>
      <c r="R64" t="n">
        <v>102.43</v>
      </c>
      <c r="S64" t="n">
        <v>80.06999999999999</v>
      </c>
      <c r="T64" t="n">
        <v>9070.139999999999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501.0420897717064</v>
      </c>
      <c r="AB64" t="n">
        <v>685.5478916425989</v>
      </c>
      <c r="AC64" t="n">
        <v>620.1201630367375</v>
      </c>
      <c r="AD64" t="n">
        <v>501042.0897717064</v>
      </c>
      <c r="AE64" t="n">
        <v>685547.8916425989</v>
      </c>
      <c r="AF64" t="n">
        <v>1.473766550601507e-06</v>
      </c>
      <c r="AG64" t="n">
        <v>0.3472916666666667</v>
      </c>
      <c r="AH64" t="n">
        <v>620120.1630367375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2.9972</v>
      </c>
      <c r="E65" t="n">
        <v>33.36</v>
      </c>
      <c r="F65" t="n">
        <v>29.2</v>
      </c>
      <c r="G65" t="n">
        <v>83.43000000000001</v>
      </c>
      <c r="H65" t="n">
        <v>0.9</v>
      </c>
      <c r="I65" t="n">
        <v>21</v>
      </c>
      <c r="J65" t="n">
        <v>331.46</v>
      </c>
      <c r="K65" t="n">
        <v>61.82</v>
      </c>
      <c r="L65" t="n">
        <v>16.75</v>
      </c>
      <c r="M65" t="n">
        <v>19</v>
      </c>
      <c r="N65" t="n">
        <v>102.89</v>
      </c>
      <c r="O65" t="n">
        <v>41114.63</v>
      </c>
      <c r="P65" t="n">
        <v>451.95</v>
      </c>
      <c r="Q65" t="n">
        <v>2238.43</v>
      </c>
      <c r="R65" t="n">
        <v>103.34</v>
      </c>
      <c r="S65" t="n">
        <v>80.06999999999999</v>
      </c>
      <c r="T65" t="n">
        <v>9527.309999999999</v>
      </c>
      <c r="U65" t="n">
        <v>0.77</v>
      </c>
      <c r="V65" t="n">
        <v>0.88</v>
      </c>
      <c r="W65" t="n">
        <v>6.67</v>
      </c>
      <c r="X65" t="n">
        <v>0.57</v>
      </c>
      <c r="Y65" t="n">
        <v>1</v>
      </c>
      <c r="Z65" t="n">
        <v>10</v>
      </c>
      <c r="AA65" t="n">
        <v>499.1741755759313</v>
      </c>
      <c r="AB65" t="n">
        <v>682.9921290333812</v>
      </c>
      <c r="AC65" t="n">
        <v>617.8083188239082</v>
      </c>
      <c r="AD65" t="n">
        <v>499174.1755759313</v>
      </c>
      <c r="AE65" t="n">
        <v>682992.1290333811</v>
      </c>
      <c r="AF65" t="n">
        <v>1.472734673244703e-06</v>
      </c>
      <c r="AG65" t="n">
        <v>0.3475</v>
      </c>
      <c r="AH65" t="n">
        <v>617808.3188239082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3.005</v>
      </c>
      <c r="E66" t="n">
        <v>33.28</v>
      </c>
      <c r="F66" t="n">
        <v>29.17</v>
      </c>
      <c r="G66" t="n">
        <v>87.51000000000001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450.08</v>
      </c>
      <c r="Q66" t="n">
        <v>2238.3</v>
      </c>
      <c r="R66" t="n">
        <v>102.19</v>
      </c>
      <c r="S66" t="n">
        <v>80.06999999999999</v>
      </c>
      <c r="T66" t="n">
        <v>8959.26</v>
      </c>
      <c r="U66" t="n">
        <v>0.78</v>
      </c>
      <c r="V66" t="n">
        <v>0.88</v>
      </c>
      <c r="W66" t="n">
        <v>6.67</v>
      </c>
      <c r="X66" t="n">
        <v>0.54</v>
      </c>
      <c r="Y66" t="n">
        <v>1</v>
      </c>
      <c r="Z66" t="n">
        <v>10</v>
      </c>
      <c r="AA66" t="n">
        <v>496.2428508310405</v>
      </c>
      <c r="AB66" t="n">
        <v>678.9813611965008</v>
      </c>
      <c r="AC66" t="n">
        <v>614.1803330402314</v>
      </c>
      <c r="AD66" t="n">
        <v>496242.8508310405</v>
      </c>
      <c r="AE66" t="n">
        <v>678981.3611965007</v>
      </c>
      <c r="AF66" t="n">
        <v>1.476567360569976e-06</v>
      </c>
      <c r="AG66" t="n">
        <v>0.3466666666666667</v>
      </c>
      <c r="AH66" t="n">
        <v>614180.3330402314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3.0059</v>
      </c>
      <c r="E67" t="n">
        <v>33.27</v>
      </c>
      <c r="F67" t="n">
        <v>29.16</v>
      </c>
      <c r="G67" t="n">
        <v>87.48</v>
      </c>
      <c r="H67" t="n">
        <v>0.92</v>
      </c>
      <c r="I67" t="n">
        <v>20</v>
      </c>
      <c r="J67" t="n">
        <v>332.64</v>
      </c>
      <c r="K67" t="n">
        <v>61.82</v>
      </c>
      <c r="L67" t="n">
        <v>17.25</v>
      </c>
      <c r="M67" t="n">
        <v>18</v>
      </c>
      <c r="N67" t="n">
        <v>103.57</v>
      </c>
      <c r="O67" t="n">
        <v>41260.35</v>
      </c>
      <c r="P67" t="n">
        <v>449.1</v>
      </c>
      <c r="Q67" t="n">
        <v>2238.58</v>
      </c>
      <c r="R67" t="n">
        <v>102.14</v>
      </c>
      <c r="S67" t="n">
        <v>80.06999999999999</v>
      </c>
      <c r="T67" t="n">
        <v>8931.33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495.2612389400097</v>
      </c>
      <c r="AB67" t="n">
        <v>677.6382765015319</v>
      </c>
      <c r="AC67" t="n">
        <v>612.9654304635195</v>
      </c>
      <c r="AD67" t="n">
        <v>495261.2389400097</v>
      </c>
      <c r="AE67" t="n">
        <v>677638.2765015319</v>
      </c>
      <c r="AF67" t="n">
        <v>1.477009593722892e-06</v>
      </c>
      <c r="AG67" t="n">
        <v>0.3465625000000001</v>
      </c>
      <c r="AH67" t="n">
        <v>612965.4304635195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3.0051</v>
      </c>
      <c r="E68" t="n">
        <v>33.28</v>
      </c>
      <c r="F68" t="n">
        <v>29.17</v>
      </c>
      <c r="G68" t="n">
        <v>87.51000000000001</v>
      </c>
      <c r="H68" t="n">
        <v>0.9399999999999999</v>
      </c>
      <c r="I68" t="n">
        <v>20</v>
      </c>
      <c r="J68" t="n">
        <v>333.24</v>
      </c>
      <c r="K68" t="n">
        <v>61.82</v>
      </c>
      <c r="L68" t="n">
        <v>17.5</v>
      </c>
      <c r="M68" t="n">
        <v>18</v>
      </c>
      <c r="N68" t="n">
        <v>103.92</v>
      </c>
      <c r="O68" t="n">
        <v>41333.46</v>
      </c>
      <c r="P68" t="n">
        <v>447.9</v>
      </c>
      <c r="Q68" t="n">
        <v>2238.41</v>
      </c>
      <c r="R68" t="n">
        <v>102.17</v>
      </c>
      <c r="S68" t="n">
        <v>80.06999999999999</v>
      </c>
      <c r="T68" t="n">
        <v>8946.450000000001</v>
      </c>
      <c r="U68" t="n">
        <v>0.78</v>
      </c>
      <c r="V68" t="n">
        <v>0.88</v>
      </c>
      <c r="W68" t="n">
        <v>6.67</v>
      </c>
      <c r="X68" t="n">
        <v>0.54</v>
      </c>
      <c r="Y68" t="n">
        <v>1</v>
      </c>
      <c r="Z68" t="n">
        <v>10</v>
      </c>
      <c r="AA68" t="n">
        <v>494.4718605177987</v>
      </c>
      <c r="AB68" t="n">
        <v>676.5582141193447</v>
      </c>
      <c r="AC68" t="n">
        <v>611.9884477192111</v>
      </c>
      <c r="AD68" t="n">
        <v>494471.8605177987</v>
      </c>
      <c r="AE68" t="n">
        <v>676558.2141193447</v>
      </c>
      <c r="AF68" t="n">
        <v>1.476616497586967e-06</v>
      </c>
      <c r="AG68" t="n">
        <v>0.3466666666666667</v>
      </c>
      <c r="AH68" t="n">
        <v>611988.4477192111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3.0125</v>
      </c>
      <c r="E69" t="n">
        <v>33.19</v>
      </c>
      <c r="F69" t="n">
        <v>29.14</v>
      </c>
      <c r="G69" t="n">
        <v>92.03</v>
      </c>
      <c r="H69" t="n">
        <v>0.95</v>
      </c>
      <c r="I69" t="n">
        <v>19</v>
      </c>
      <c r="J69" t="n">
        <v>333.83</v>
      </c>
      <c r="K69" t="n">
        <v>61.82</v>
      </c>
      <c r="L69" t="n">
        <v>17.75</v>
      </c>
      <c r="M69" t="n">
        <v>17</v>
      </c>
      <c r="N69" t="n">
        <v>104.26</v>
      </c>
      <c r="O69" t="n">
        <v>41406.86</v>
      </c>
      <c r="P69" t="n">
        <v>445.19</v>
      </c>
      <c r="Q69" t="n">
        <v>2238.41</v>
      </c>
      <c r="R69" t="n">
        <v>101.5</v>
      </c>
      <c r="S69" t="n">
        <v>80.06999999999999</v>
      </c>
      <c r="T69" t="n">
        <v>8619.040000000001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490.9505413372681</v>
      </c>
      <c r="AB69" t="n">
        <v>671.7401898669046</v>
      </c>
      <c r="AC69" t="n">
        <v>607.6302489392841</v>
      </c>
      <c r="AD69" t="n">
        <v>490950.5413372681</v>
      </c>
      <c r="AE69" t="n">
        <v>671740.1898669046</v>
      </c>
      <c r="AF69" t="n">
        <v>1.480252636844277e-06</v>
      </c>
      <c r="AG69" t="n">
        <v>0.3457291666666666</v>
      </c>
      <c r="AH69" t="n">
        <v>607630.2489392841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3.012</v>
      </c>
      <c r="E70" t="n">
        <v>33.2</v>
      </c>
      <c r="F70" t="n">
        <v>29.15</v>
      </c>
      <c r="G70" t="n">
        <v>92.04000000000001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447.19</v>
      </c>
      <c r="Q70" t="n">
        <v>2238.34</v>
      </c>
      <c r="R70" t="n">
        <v>101.71</v>
      </c>
      <c r="S70" t="n">
        <v>80.06999999999999</v>
      </c>
      <c r="T70" t="n">
        <v>8724.25</v>
      </c>
      <c r="U70" t="n">
        <v>0.79</v>
      </c>
      <c r="V70" t="n">
        <v>0.88</v>
      </c>
      <c r="W70" t="n">
        <v>6.67</v>
      </c>
      <c r="X70" t="n">
        <v>0.52</v>
      </c>
      <c r="Y70" t="n">
        <v>1</v>
      </c>
      <c r="Z70" t="n">
        <v>10</v>
      </c>
      <c r="AA70" t="n">
        <v>492.6828144393384</v>
      </c>
      <c r="AB70" t="n">
        <v>674.1103623476529</v>
      </c>
      <c r="AC70" t="n">
        <v>609.7742154850279</v>
      </c>
      <c r="AD70" t="n">
        <v>492682.8144393383</v>
      </c>
      <c r="AE70" t="n">
        <v>674110.3623476529</v>
      </c>
      <c r="AF70" t="n">
        <v>1.480006951759323e-06</v>
      </c>
      <c r="AG70" t="n">
        <v>0.3458333333333334</v>
      </c>
      <c r="AH70" t="n">
        <v>609774.2154850279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3.0122</v>
      </c>
      <c r="E71" t="n">
        <v>33.2</v>
      </c>
      <c r="F71" t="n">
        <v>29.15</v>
      </c>
      <c r="G71" t="n">
        <v>92.04000000000001</v>
      </c>
      <c r="H71" t="n">
        <v>0.97</v>
      </c>
      <c r="I71" t="n">
        <v>19</v>
      </c>
      <c r="J71" t="n">
        <v>335.02</v>
      </c>
      <c r="K71" t="n">
        <v>61.82</v>
      </c>
      <c r="L71" t="n">
        <v>18.25</v>
      </c>
      <c r="M71" t="n">
        <v>17</v>
      </c>
      <c r="N71" t="n">
        <v>104.95</v>
      </c>
      <c r="O71" t="n">
        <v>41553.93</v>
      </c>
      <c r="P71" t="n">
        <v>445.52</v>
      </c>
      <c r="Q71" t="n">
        <v>2238.3</v>
      </c>
      <c r="R71" t="n">
        <v>101.52</v>
      </c>
      <c r="S71" t="n">
        <v>80.06999999999999</v>
      </c>
      <c r="T71" t="n">
        <v>8629.23</v>
      </c>
      <c r="U71" t="n">
        <v>0.79</v>
      </c>
      <c r="V71" t="n">
        <v>0.88</v>
      </c>
      <c r="W71" t="n">
        <v>6.67</v>
      </c>
      <c r="X71" t="n">
        <v>0.52</v>
      </c>
      <c r="Y71" t="n">
        <v>1</v>
      </c>
      <c r="Z71" t="n">
        <v>10</v>
      </c>
      <c r="AA71" t="n">
        <v>491.3093562658552</v>
      </c>
      <c r="AB71" t="n">
        <v>672.2311362819951</v>
      </c>
      <c r="AC71" t="n">
        <v>608.0743401175663</v>
      </c>
      <c r="AD71" t="n">
        <v>491309.3562658553</v>
      </c>
      <c r="AE71" t="n">
        <v>672231.1362819951</v>
      </c>
      <c r="AF71" t="n">
        <v>1.480105225793305e-06</v>
      </c>
      <c r="AG71" t="n">
        <v>0.3458333333333334</v>
      </c>
      <c r="AH71" t="n">
        <v>608074.3401175663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3.0127</v>
      </c>
      <c r="E72" t="n">
        <v>33.19</v>
      </c>
      <c r="F72" t="n">
        <v>29.14</v>
      </c>
      <c r="G72" t="n">
        <v>92.02</v>
      </c>
      <c r="H72" t="n">
        <v>0.98</v>
      </c>
      <c r="I72" t="n">
        <v>19</v>
      </c>
      <c r="J72" t="n">
        <v>335.62</v>
      </c>
      <c r="K72" t="n">
        <v>61.82</v>
      </c>
      <c r="L72" t="n">
        <v>18.5</v>
      </c>
      <c r="M72" t="n">
        <v>17</v>
      </c>
      <c r="N72" t="n">
        <v>105.3</v>
      </c>
      <c r="O72" t="n">
        <v>41627.72</v>
      </c>
      <c r="P72" t="n">
        <v>442.08</v>
      </c>
      <c r="Q72" t="n">
        <v>2238.45</v>
      </c>
      <c r="R72" t="n">
        <v>101.24</v>
      </c>
      <c r="S72" t="n">
        <v>80.06999999999999</v>
      </c>
      <c r="T72" t="n">
        <v>8485</v>
      </c>
      <c r="U72" t="n">
        <v>0.79</v>
      </c>
      <c r="V72" t="n">
        <v>0.88</v>
      </c>
      <c r="W72" t="n">
        <v>6.67</v>
      </c>
      <c r="X72" t="n">
        <v>0.51</v>
      </c>
      <c r="Y72" t="n">
        <v>1</v>
      </c>
      <c r="Z72" t="n">
        <v>10</v>
      </c>
      <c r="AA72" t="n">
        <v>488.4213688988482</v>
      </c>
      <c r="AB72" t="n">
        <v>668.2796645574454</v>
      </c>
      <c r="AC72" t="n">
        <v>604.4999913084821</v>
      </c>
      <c r="AD72" t="n">
        <v>488421.3688988482</v>
      </c>
      <c r="AE72" t="n">
        <v>668279.6645574453</v>
      </c>
      <c r="AF72" t="n">
        <v>1.480350910878258e-06</v>
      </c>
      <c r="AG72" t="n">
        <v>0.3457291666666666</v>
      </c>
      <c r="AH72" t="n">
        <v>604499.9913084821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3.0199</v>
      </c>
      <c r="E73" t="n">
        <v>33.11</v>
      </c>
      <c r="F73" t="n">
        <v>29.12</v>
      </c>
      <c r="G73" t="n">
        <v>97.06</v>
      </c>
      <c r="H73" t="n">
        <v>0.99</v>
      </c>
      <c r="I73" t="n">
        <v>18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441.01</v>
      </c>
      <c r="Q73" t="n">
        <v>2238.31</v>
      </c>
      <c r="R73" t="n">
        <v>100.62</v>
      </c>
      <c r="S73" t="n">
        <v>80.06999999999999</v>
      </c>
      <c r="T73" t="n">
        <v>8182.75</v>
      </c>
      <c r="U73" t="n">
        <v>0.8</v>
      </c>
      <c r="V73" t="n">
        <v>0.88</v>
      </c>
      <c r="W73" t="n">
        <v>6.67</v>
      </c>
      <c r="X73" t="n">
        <v>0.49</v>
      </c>
      <c r="Y73" t="n">
        <v>1</v>
      </c>
      <c r="Z73" t="n">
        <v>10</v>
      </c>
      <c r="AA73" t="n">
        <v>486.3142403529801</v>
      </c>
      <c r="AB73" t="n">
        <v>665.3965983210378</v>
      </c>
      <c r="AC73" t="n">
        <v>601.8920808672685</v>
      </c>
      <c r="AD73" t="n">
        <v>486314.24035298</v>
      </c>
      <c r="AE73" t="n">
        <v>665396.5983210378</v>
      </c>
      <c r="AF73" t="n">
        <v>1.483888776101587e-06</v>
      </c>
      <c r="AG73" t="n">
        <v>0.3448958333333333</v>
      </c>
      <c r="AH73" t="n">
        <v>601892.0808672685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3.0195</v>
      </c>
      <c r="E74" t="n">
        <v>33.12</v>
      </c>
      <c r="F74" t="n">
        <v>29.12</v>
      </c>
      <c r="G74" t="n">
        <v>97.06999999999999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439.91</v>
      </c>
      <c r="Q74" t="n">
        <v>2238.3</v>
      </c>
      <c r="R74" t="n">
        <v>100.82</v>
      </c>
      <c r="S74" t="n">
        <v>80.06999999999999</v>
      </c>
      <c r="T74" t="n">
        <v>8280.559999999999</v>
      </c>
      <c r="U74" t="n">
        <v>0.79</v>
      </c>
      <c r="V74" t="n">
        <v>0.88</v>
      </c>
      <c r="W74" t="n">
        <v>6.67</v>
      </c>
      <c r="X74" t="n">
        <v>0.49</v>
      </c>
      <c r="Y74" t="n">
        <v>1</v>
      </c>
      <c r="Z74" t="n">
        <v>10</v>
      </c>
      <c r="AA74" t="n">
        <v>485.4975243076987</v>
      </c>
      <c r="AB74" t="n">
        <v>664.279131396915</v>
      </c>
      <c r="AC74" t="n">
        <v>600.881263418009</v>
      </c>
      <c r="AD74" t="n">
        <v>485497.5243076987</v>
      </c>
      <c r="AE74" t="n">
        <v>664279.1313969149</v>
      </c>
      <c r="AF74" t="n">
        <v>1.483692228033625e-06</v>
      </c>
      <c r="AG74" t="n">
        <v>0.345</v>
      </c>
      <c r="AH74" t="n">
        <v>600881.263418009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3.0186</v>
      </c>
      <c r="E75" t="n">
        <v>33.13</v>
      </c>
      <c r="F75" t="n">
        <v>29.13</v>
      </c>
      <c r="G75" t="n">
        <v>97.09999999999999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435.74</v>
      </c>
      <c r="Q75" t="n">
        <v>2238.39</v>
      </c>
      <c r="R75" t="n">
        <v>100.84</v>
      </c>
      <c r="S75" t="n">
        <v>80.06999999999999</v>
      </c>
      <c r="T75" t="n">
        <v>8290.41</v>
      </c>
      <c r="U75" t="n">
        <v>0.79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482.3453766057715</v>
      </c>
      <c r="AB75" t="n">
        <v>659.9662238481964</v>
      </c>
      <c r="AC75" t="n">
        <v>596.9799737125364</v>
      </c>
      <c r="AD75" t="n">
        <v>482345.3766057715</v>
      </c>
      <c r="AE75" t="n">
        <v>659966.2238481963</v>
      </c>
      <c r="AF75" t="n">
        <v>1.483249994880709e-06</v>
      </c>
      <c r="AG75" t="n">
        <v>0.3451041666666667</v>
      </c>
      <c r="AH75" t="n">
        <v>596979.9737125364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3.0284</v>
      </c>
      <c r="E76" t="n">
        <v>33.02</v>
      </c>
      <c r="F76" t="n">
        <v>29.08</v>
      </c>
      <c r="G76" t="n">
        <v>102.63</v>
      </c>
      <c r="H76" t="n">
        <v>1.03</v>
      </c>
      <c r="I76" t="n">
        <v>17</v>
      </c>
      <c r="J76" t="n">
        <v>338.03</v>
      </c>
      <c r="K76" t="n">
        <v>61.82</v>
      </c>
      <c r="L76" t="n">
        <v>19.5</v>
      </c>
      <c r="M76" t="n">
        <v>12</v>
      </c>
      <c r="N76" t="n">
        <v>106.71</v>
      </c>
      <c r="O76" t="n">
        <v>41924.62</v>
      </c>
      <c r="P76" t="n">
        <v>433.56</v>
      </c>
      <c r="Q76" t="n">
        <v>2238.3</v>
      </c>
      <c r="R76" t="n">
        <v>99.29000000000001</v>
      </c>
      <c r="S76" t="n">
        <v>80.06999999999999</v>
      </c>
      <c r="T76" t="n">
        <v>7524.2</v>
      </c>
      <c r="U76" t="n">
        <v>0.8100000000000001</v>
      </c>
      <c r="V76" t="n">
        <v>0.88</v>
      </c>
      <c r="W76" t="n">
        <v>6.67</v>
      </c>
      <c r="X76" t="n">
        <v>0.45</v>
      </c>
      <c r="Y76" t="n">
        <v>1</v>
      </c>
      <c r="Z76" t="n">
        <v>10</v>
      </c>
      <c r="AA76" t="n">
        <v>478.8253940708218</v>
      </c>
      <c r="AB76" t="n">
        <v>655.1500284532083</v>
      </c>
      <c r="AC76" t="n">
        <v>592.6234292464735</v>
      </c>
      <c r="AD76" t="n">
        <v>478825.3940708218</v>
      </c>
      <c r="AE76" t="n">
        <v>655150.0284532083</v>
      </c>
      <c r="AF76" t="n">
        <v>1.488065422545795e-06</v>
      </c>
      <c r="AG76" t="n">
        <v>0.3439583333333334</v>
      </c>
      <c r="AH76" t="n">
        <v>592623.4292464735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3.0274</v>
      </c>
      <c r="E77" t="n">
        <v>33.03</v>
      </c>
      <c r="F77" t="n">
        <v>29.09</v>
      </c>
      <c r="G77" t="n">
        <v>102.67</v>
      </c>
      <c r="H77" t="n">
        <v>1.04</v>
      </c>
      <c r="I77" t="n">
        <v>17</v>
      </c>
      <c r="J77" t="n">
        <v>338.63</v>
      </c>
      <c r="K77" t="n">
        <v>61.82</v>
      </c>
      <c r="L77" t="n">
        <v>19.75</v>
      </c>
      <c r="M77" t="n">
        <v>10</v>
      </c>
      <c r="N77" t="n">
        <v>107.06</v>
      </c>
      <c r="O77" t="n">
        <v>41999.28</v>
      </c>
      <c r="P77" t="n">
        <v>434.87</v>
      </c>
      <c r="Q77" t="n">
        <v>2238.36</v>
      </c>
      <c r="R77" t="n">
        <v>99.48</v>
      </c>
      <c r="S77" t="n">
        <v>80.06999999999999</v>
      </c>
      <c r="T77" t="n">
        <v>7619.31</v>
      </c>
      <c r="U77" t="n">
        <v>0.8</v>
      </c>
      <c r="V77" t="n">
        <v>0.88</v>
      </c>
      <c r="W77" t="n">
        <v>6.67</v>
      </c>
      <c r="X77" t="n">
        <v>0.46</v>
      </c>
      <c r="Y77" t="n">
        <v>1</v>
      </c>
      <c r="Z77" t="n">
        <v>10</v>
      </c>
      <c r="AA77" t="n">
        <v>480.0742311331405</v>
      </c>
      <c r="AB77" t="n">
        <v>656.8587424166757</v>
      </c>
      <c r="AC77" t="n">
        <v>594.1690659474626</v>
      </c>
      <c r="AD77" t="n">
        <v>480074.2311331404</v>
      </c>
      <c r="AE77" t="n">
        <v>656858.7424166757</v>
      </c>
      <c r="AF77" t="n">
        <v>1.487574052375888e-06</v>
      </c>
      <c r="AG77" t="n">
        <v>0.3440625</v>
      </c>
      <c r="AH77" t="n">
        <v>594169.0659474626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3.0284</v>
      </c>
      <c r="E78" t="n">
        <v>33.02</v>
      </c>
      <c r="F78" t="n">
        <v>29.08</v>
      </c>
      <c r="G78" t="n">
        <v>102.63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9</v>
      </c>
      <c r="N78" t="n">
        <v>107.42</v>
      </c>
      <c r="O78" t="n">
        <v>42074.12</v>
      </c>
      <c r="P78" t="n">
        <v>435.42</v>
      </c>
      <c r="Q78" t="n">
        <v>2238.41</v>
      </c>
      <c r="R78" t="n">
        <v>99.27</v>
      </c>
      <c r="S78" t="n">
        <v>80.06999999999999</v>
      </c>
      <c r="T78" t="n">
        <v>7511.58</v>
      </c>
      <c r="U78" t="n">
        <v>0.8100000000000001</v>
      </c>
      <c r="V78" t="n">
        <v>0.88</v>
      </c>
      <c r="W78" t="n">
        <v>6.67</v>
      </c>
      <c r="X78" t="n">
        <v>0.45</v>
      </c>
      <c r="Y78" t="n">
        <v>1</v>
      </c>
      <c r="Z78" t="n">
        <v>10</v>
      </c>
      <c r="AA78" t="n">
        <v>480.3108932613798</v>
      </c>
      <c r="AB78" t="n">
        <v>657.1825539813286</v>
      </c>
      <c r="AC78" t="n">
        <v>594.4619733908577</v>
      </c>
      <c r="AD78" t="n">
        <v>480310.8932613797</v>
      </c>
      <c r="AE78" t="n">
        <v>657182.5539813286</v>
      </c>
      <c r="AF78" t="n">
        <v>1.488065422545795e-06</v>
      </c>
      <c r="AG78" t="n">
        <v>0.3439583333333334</v>
      </c>
      <c r="AH78" t="n">
        <v>594461.9733908577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3.0273</v>
      </c>
      <c r="E79" t="n">
        <v>33.03</v>
      </c>
      <c r="F79" t="n">
        <v>29.09</v>
      </c>
      <c r="G79" t="n">
        <v>102.67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8</v>
      </c>
      <c r="N79" t="n">
        <v>107.78</v>
      </c>
      <c r="O79" t="n">
        <v>42149.15</v>
      </c>
      <c r="P79" t="n">
        <v>434.46</v>
      </c>
      <c r="Q79" t="n">
        <v>2238.3</v>
      </c>
      <c r="R79" t="n">
        <v>99.52</v>
      </c>
      <c r="S79" t="n">
        <v>80.06999999999999</v>
      </c>
      <c r="T79" t="n">
        <v>7637.87</v>
      </c>
      <c r="U79" t="n">
        <v>0.8</v>
      </c>
      <c r="V79" t="n">
        <v>0.88</v>
      </c>
      <c r="W79" t="n">
        <v>6.67</v>
      </c>
      <c r="X79" t="n">
        <v>0.46</v>
      </c>
      <c r="Y79" t="n">
        <v>1</v>
      </c>
      <c r="Z79" t="n">
        <v>10</v>
      </c>
      <c r="AA79" t="n">
        <v>479.7624311764394</v>
      </c>
      <c r="AB79" t="n">
        <v>656.4321239602739</v>
      </c>
      <c r="AC79" t="n">
        <v>593.7831633577771</v>
      </c>
      <c r="AD79" t="n">
        <v>479762.4311764394</v>
      </c>
      <c r="AE79" t="n">
        <v>656432.1239602739</v>
      </c>
      <c r="AF79" t="n">
        <v>1.487524915358898e-06</v>
      </c>
      <c r="AG79" t="n">
        <v>0.3440625</v>
      </c>
      <c r="AH79" t="n">
        <v>593783.1633577771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3.0276</v>
      </c>
      <c r="E80" t="n">
        <v>33.03</v>
      </c>
      <c r="F80" t="n">
        <v>29.09</v>
      </c>
      <c r="G80" t="n">
        <v>102.66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8</v>
      </c>
      <c r="N80" t="n">
        <v>108.14</v>
      </c>
      <c r="O80" t="n">
        <v>42224.35</v>
      </c>
      <c r="P80" t="n">
        <v>434.05</v>
      </c>
      <c r="Q80" t="n">
        <v>2238.4</v>
      </c>
      <c r="R80" t="n">
        <v>99.27</v>
      </c>
      <c r="S80" t="n">
        <v>80.06999999999999</v>
      </c>
      <c r="T80" t="n">
        <v>7511.13</v>
      </c>
      <c r="U80" t="n">
        <v>0.8100000000000001</v>
      </c>
      <c r="V80" t="n">
        <v>0.88</v>
      </c>
      <c r="W80" t="n">
        <v>6.68</v>
      </c>
      <c r="X80" t="n">
        <v>0.46</v>
      </c>
      <c r="Y80" t="n">
        <v>1</v>
      </c>
      <c r="Z80" t="n">
        <v>10</v>
      </c>
      <c r="AA80" t="n">
        <v>479.3876281752175</v>
      </c>
      <c r="AB80" t="n">
        <v>655.9193019588607</v>
      </c>
      <c r="AC80" t="n">
        <v>593.3192843684285</v>
      </c>
      <c r="AD80" t="n">
        <v>479387.6281752175</v>
      </c>
      <c r="AE80" t="n">
        <v>655919.3019588607</v>
      </c>
      <c r="AF80" t="n">
        <v>1.48767232640987e-06</v>
      </c>
      <c r="AG80" t="n">
        <v>0.3440625</v>
      </c>
      <c r="AH80" t="n">
        <v>593319.2843684285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3.0282</v>
      </c>
      <c r="E81" t="n">
        <v>33.02</v>
      </c>
      <c r="F81" t="n">
        <v>29.08</v>
      </c>
      <c r="G81" t="n">
        <v>102.64</v>
      </c>
      <c r="H81" t="n">
        <v>1.08</v>
      </c>
      <c r="I81" t="n">
        <v>17</v>
      </c>
      <c r="J81" t="n">
        <v>341.07</v>
      </c>
      <c r="K81" t="n">
        <v>61.82</v>
      </c>
      <c r="L81" t="n">
        <v>20.75</v>
      </c>
      <c r="M81" t="n">
        <v>7</v>
      </c>
      <c r="N81" t="n">
        <v>108.5</v>
      </c>
      <c r="O81" t="n">
        <v>42299.74</v>
      </c>
      <c r="P81" t="n">
        <v>431.11</v>
      </c>
      <c r="Q81" t="n">
        <v>2238.3</v>
      </c>
      <c r="R81" t="n">
        <v>99.2</v>
      </c>
      <c r="S81" t="n">
        <v>80.06999999999999</v>
      </c>
      <c r="T81" t="n">
        <v>7478.54</v>
      </c>
      <c r="U81" t="n">
        <v>0.8100000000000001</v>
      </c>
      <c r="V81" t="n">
        <v>0.88</v>
      </c>
      <c r="W81" t="n">
        <v>6.67</v>
      </c>
      <c r="X81" t="n">
        <v>0.46</v>
      </c>
      <c r="Y81" t="n">
        <v>1</v>
      </c>
      <c r="Z81" t="n">
        <v>10</v>
      </c>
      <c r="AA81" t="n">
        <v>476.9000026273386</v>
      </c>
      <c r="AB81" t="n">
        <v>652.5156229379591</v>
      </c>
      <c r="AC81" t="n">
        <v>590.2404476961882</v>
      </c>
      <c r="AD81" t="n">
        <v>476900.0026273386</v>
      </c>
      <c r="AE81" t="n">
        <v>652515.622937959</v>
      </c>
      <c r="AF81" t="n">
        <v>1.487967148511814e-06</v>
      </c>
      <c r="AG81" t="n">
        <v>0.3439583333333334</v>
      </c>
      <c r="AH81" t="n">
        <v>590240.4476961882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3.0272</v>
      </c>
      <c r="E82" t="n">
        <v>33.03</v>
      </c>
      <c r="F82" t="n">
        <v>29.09</v>
      </c>
      <c r="G82" t="n">
        <v>102.68</v>
      </c>
      <c r="H82" t="n">
        <v>1.1</v>
      </c>
      <c r="I82" t="n">
        <v>17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429.87</v>
      </c>
      <c r="Q82" t="n">
        <v>2238.34</v>
      </c>
      <c r="R82" t="n">
        <v>99.43000000000001</v>
      </c>
      <c r="S82" t="n">
        <v>80.06999999999999</v>
      </c>
      <c r="T82" t="n">
        <v>7592.06</v>
      </c>
      <c r="U82" t="n">
        <v>0.8100000000000001</v>
      </c>
      <c r="V82" t="n">
        <v>0.88</v>
      </c>
      <c r="W82" t="n">
        <v>6.68</v>
      </c>
      <c r="X82" t="n">
        <v>0.47</v>
      </c>
      <c r="Y82" t="n">
        <v>1</v>
      </c>
      <c r="Z82" t="n">
        <v>10</v>
      </c>
      <c r="AA82" t="n">
        <v>476.1109073649306</v>
      </c>
      <c r="AB82" t="n">
        <v>651.4359479875066</v>
      </c>
      <c r="AC82" t="n">
        <v>589.2638154076735</v>
      </c>
      <c r="AD82" t="n">
        <v>476110.9073649306</v>
      </c>
      <c r="AE82" t="n">
        <v>651435.9479875065</v>
      </c>
      <c r="AF82" t="n">
        <v>1.487475778341907e-06</v>
      </c>
      <c r="AG82" t="n">
        <v>0.3440625</v>
      </c>
      <c r="AH82" t="n">
        <v>589263.8154076735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3.0256</v>
      </c>
      <c r="E83" t="n">
        <v>33.05</v>
      </c>
      <c r="F83" t="n">
        <v>29.11</v>
      </c>
      <c r="G83" t="n">
        <v>102.74</v>
      </c>
      <c r="H83" t="n">
        <v>1.11</v>
      </c>
      <c r="I83" t="n">
        <v>17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429.98</v>
      </c>
      <c r="Q83" t="n">
        <v>2238.46</v>
      </c>
      <c r="R83" t="n">
        <v>99.76000000000001</v>
      </c>
      <c r="S83" t="n">
        <v>80.06999999999999</v>
      </c>
      <c r="T83" t="n">
        <v>7755.42</v>
      </c>
      <c r="U83" t="n">
        <v>0.8</v>
      </c>
      <c r="V83" t="n">
        <v>0.88</v>
      </c>
      <c r="W83" t="n">
        <v>6.69</v>
      </c>
      <c r="X83" t="n">
        <v>0.48</v>
      </c>
      <c r="Y83" t="n">
        <v>1</v>
      </c>
      <c r="Z83" t="n">
        <v>10</v>
      </c>
      <c r="AA83" t="n">
        <v>476.5392094933614</v>
      </c>
      <c r="AB83" t="n">
        <v>652.0219698549819</v>
      </c>
      <c r="AC83" t="n">
        <v>589.7939081706039</v>
      </c>
      <c r="AD83" t="n">
        <v>476539.2094933614</v>
      </c>
      <c r="AE83" t="n">
        <v>652021.9698549819</v>
      </c>
      <c r="AF83" t="n">
        <v>1.486689586070056e-06</v>
      </c>
      <c r="AG83" t="n">
        <v>0.3442708333333333</v>
      </c>
      <c r="AH83" t="n">
        <v>589793.9081706039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3.034</v>
      </c>
      <c r="E84" t="n">
        <v>32.96</v>
      </c>
      <c r="F84" t="n">
        <v>29.07</v>
      </c>
      <c r="G84" t="n">
        <v>109.03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429.45</v>
      </c>
      <c r="Q84" t="n">
        <v>2238.59</v>
      </c>
      <c r="R84" t="n">
        <v>98.62</v>
      </c>
      <c r="S84" t="n">
        <v>80.06999999999999</v>
      </c>
      <c r="T84" t="n">
        <v>7189.74</v>
      </c>
      <c r="U84" t="n">
        <v>0.8100000000000001</v>
      </c>
      <c r="V84" t="n">
        <v>0.88</v>
      </c>
      <c r="W84" t="n">
        <v>6.68</v>
      </c>
      <c r="X84" t="n">
        <v>0.45</v>
      </c>
      <c r="Y84" t="n">
        <v>1</v>
      </c>
      <c r="Z84" t="n">
        <v>10</v>
      </c>
      <c r="AA84" t="n">
        <v>474.6236715594042</v>
      </c>
      <c r="AB84" t="n">
        <v>649.4010463461723</v>
      </c>
      <c r="AC84" t="n">
        <v>587.4231219229857</v>
      </c>
      <c r="AD84" t="n">
        <v>474623.6715594042</v>
      </c>
      <c r="AE84" t="n">
        <v>649401.0463461722</v>
      </c>
      <c r="AF84" t="n">
        <v>1.490817095497273e-06</v>
      </c>
      <c r="AG84" t="n">
        <v>0.3433333333333333</v>
      </c>
      <c r="AH84" t="n">
        <v>587423.1219229858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3.034</v>
      </c>
      <c r="E85" t="n">
        <v>32.96</v>
      </c>
      <c r="F85" t="n">
        <v>29.07</v>
      </c>
      <c r="G85" t="n">
        <v>109.03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430.45</v>
      </c>
      <c r="Q85" t="n">
        <v>2238.4</v>
      </c>
      <c r="R85" t="n">
        <v>98.83</v>
      </c>
      <c r="S85" t="n">
        <v>80.06999999999999</v>
      </c>
      <c r="T85" t="n">
        <v>7295.54</v>
      </c>
      <c r="U85" t="n">
        <v>0.8100000000000001</v>
      </c>
      <c r="V85" t="n">
        <v>0.88</v>
      </c>
      <c r="W85" t="n">
        <v>6.68</v>
      </c>
      <c r="X85" t="n">
        <v>0.45</v>
      </c>
      <c r="Y85" t="n">
        <v>1</v>
      </c>
      <c r="Z85" t="n">
        <v>10</v>
      </c>
      <c r="AA85" t="n">
        <v>475.4208529212967</v>
      </c>
      <c r="AB85" t="n">
        <v>650.4917850546731</v>
      </c>
      <c r="AC85" t="n">
        <v>588.4097620600087</v>
      </c>
      <c r="AD85" t="n">
        <v>475420.8529212967</v>
      </c>
      <c r="AE85" t="n">
        <v>650491.7850546731</v>
      </c>
      <c r="AF85" t="n">
        <v>1.490817095497273e-06</v>
      </c>
      <c r="AG85" t="n">
        <v>0.3433333333333333</v>
      </c>
      <c r="AH85" t="n">
        <v>588409.7620600087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3.0334</v>
      </c>
      <c r="E86" t="n">
        <v>32.97</v>
      </c>
      <c r="F86" t="n">
        <v>29.08</v>
      </c>
      <c r="G86" t="n">
        <v>109.05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</v>
      </c>
      <c r="N86" t="n">
        <v>110.33</v>
      </c>
      <c r="O86" t="n">
        <v>42679.6</v>
      </c>
      <c r="P86" t="n">
        <v>431.35</v>
      </c>
      <c r="Q86" t="n">
        <v>2238.31</v>
      </c>
      <c r="R86" t="n">
        <v>99.02</v>
      </c>
      <c r="S86" t="n">
        <v>80.06999999999999</v>
      </c>
      <c r="T86" t="n">
        <v>7391.4</v>
      </c>
      <c r="U86" t="n">
        <v>0.8100000000000001</v>
      </c>
      <c r="V86" t="n">
        <v>0.88</v>
      </c>
      <c r="W86" t="n">
        <v>6.68</v>
      </c>
      <c r="X86" t="n">
        <v>0.45</v>
      </c>
      <c r="Y86" t="n">
        <v>1</v>
      </c>
      <c r="Z86" t="n">
        <v>10</v>
      </c>
      <c r="AA86" t="n">
        <v>476.276858830785</v>
      </c>
      <c r="AB86" t="n">
        <v>651.6630101043503</v>
      </c>
      <c r="AC86" t="n">
        <v>589.4692070347694</v>
      </c>
      <c r="AD86" t="n">
        <v>476276.858830785</v>
      </c>
      <c r="AE86" t="n">
        <v>651663.0101043503</v>
      </c>
      <c r="AF86" t="n">
        <v>1.490522273395329e-06</v>
      </c>
      <c r="AG86" t="n">
        <v>0.3434375</v>
      </c>
      <c r="AH86" t="n">
        <v>589469.2070347694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3.0332</v>
      </c>
      <c r="E87" t="n">
        <v>32.97</v>
      </c>
      <c r="F87" t="n">
        <v>29.08</v>
      </c>
      <c r="G87" t="n">
        <v>109.06</v>
      </c>
      <c r="H87" t="n">
        <v>1.15</v>
      </c>
      <c r="I87" t="n">
        <v>16</v>
      </c>
      <c r="J87" t="n">
        <v>344.77</v>
      </c>
      <c r="K87" t="n">
        <v>61.82</v>
      </c>
      <c r="L87" t="n">
        <v>22.25</v>
      </c>
      <c r="M87" t="n">
        <v>0</v>
      </c>
      <c r="N87" t="n">
        <v>110.7</v>
      </c>
      <c r="O87" t="n">
        <v>42756.12</v>
      </c>
      <c r="P87" t="n">
        <v>432.1</v>
      </c>
      <c r="Q87" t="n">
        <v>2238.3</v>
      </c>
      <c r="R87" t="n">
        <v>99.11</v>
      </c>
      <c r="S87" t="n">
        <v>80.06999999999999</v>
      </c>
      <c r="T87" t="n">
        <v>7437.45</v>
      </c>
      <c r="U87" t="n">
        <v>0.8100000000000001</v>
      </c>
      <c r="V87" t="n">
        <v>0.88</v>
      </c>
      <c r="W87" t="n">
        <v>6.68</v>
      </c>
      <c r="X87" t="n">
        <v>0.46</v>
      </c>
      <c r="Y87" t="n">
        <v>1</v>
      </c>
      <c r="Z87" t="n">
        <v>10</v>
      </c>
      <c r="AA87" t="n">
        <v>476.9061264901154</v>
      </c>
      <c r="AB87" t="n">
        <v>652.5240018771761</v>
      </c>
      <c r="AC87" t="n">
        <v>590.2480269612063</v>
      </c>
      <c r="AD87" t="n">
        <v>476906.1264901154</v>
      </c>
      <c r="AE87" t="n">
        <v>652524.0018771761</v>
      </c>
      <c r="AF87" t="n">
        <v>1.490423999361348e-06</v>
      </c>
      <c r="AG87" t="n">
        <v>0.3434375</v>
      </c>
      <c r="AH87" t="n">
        <v>590248.0269612062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2.5311</v>
      </c>
      <c r="E2" t="n">
        <v>39.51</v>
      </c>
      <c r="F2" t="n">
        <v>35.36</v>
      </c>
      <c r="G2" t="n">
        <v>9.43</v>
      </c>
      <c r="H2" t="n">
        <v>0.64</v>
      </c>
      <c r="I2" t="n">
        <v>225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103.18</v>
      </c>
      <c r="Q2" t="n">
        <v>2240.55</v>
      </c>
      <c r="R2" t="n">
        <v>294.16</v>
      </c>
      <c r="S2" t="n">
        <v>80.06999999999999</v>
      </c>
      <c r="T2" t="n">
        <v>103917.92</v>
      </c>
      <c r="U2" t="n">
        <v>0.27</v>
      </c>
      <c r="V2" t="n">
        <v>0.73</v>
      </c>
      <c r="W2" t="n">
        <v>7.29</v>
      </c>
      <c r="X2" t="n">
        <v>6.72</v>
      </c>
      <c r="Y2" t="n">
        <v>1</v>
      </c>
      <c r="Z2" t="n">
        <v>10</v>
      </c>
      <c r="AA2" t="n">
        <v>164.4997180578052</v>
      </c>
      <c r="AB2" t="n">
        <v>225.0757714619596</v>
      </c>
      <c r="AC2" t="n">
        <v>203.5948557295241</v>
      </c>
      <c r="AD2" t="n">
        <v>164499.7180578052</v>
      </c>
      <c r="AE2" t="n">
        <v>225075.7714619595</v>
      </c>
      <c r="AF2" t="n">
        <v>1.736038976314918e-06</v>
      </c>
      <c r="AG2" t="n">
        <v>0.4115625</v>
      </c>
      <c r="AH2" t="n">
        <v>203594.8557295241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2.4127</v>
      </c>
      <c r="E2" t="n">
        <v>41.45</v>
      </c>
      <c r="F2" t="n">
        <v>34.98</v>
      </c>
      <c r="G2" t="n">
        <v>9.630000000000001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216</v>
      </c>
      <c r="N2" t="n">
        <v>12.99</v>
      </c>
      <c r="O2" t="n">
        <v>12407.75</v>
      </c>
      <c r="P2" t="n">
        <v>301.26</v>
      </c>
      <c r="Q2" t="n">
        <v>2238.91</v>
      </c>
      <c r="R2" t="n">
        <v>291.4</v>
      </c>
      <c r="S2" t="n">
        <v>80.06999999999999</v>
      </c>
      <c r="T2" t="n">
        <v>102570.91</v>
      </c>
      <c r="U2" t="n">
        <v>0.27</v>
      </c>
      <c r="V2" t="n">
        <v>0.73</v>
      </c>
      <c r="W2" t="n">
        <v>7</v>
      </c>
      <c r="X2" t="n">
        <v>6.34</v>
      </c>
      <c r="Y2" t="n">
        <v>1</v>
      </c>
      <c r="Z2" t="n">
        <v>10</v>
      </c>
      <c r="AA2" t="n">
        <v>425.3837974451037</v>
      </c>
      <c r="AB2" t="n">
        <v>582.0288782730544</v>
      </c>
      <c r="AC2" t="n">
        <v>526.4808590133343</v>
      </c>
      <c r="AD2" t="n">
        <v>425383.7974451037</v>
      </c>
      <c r="AE2" t="n">
        <v>582028.8782730544</v>
      </c>
      <c r="AF2" t="n">
        <v>1.4183758581948e-06</v>
      </c>
      <c r="AG2" t="n">
        <v>0.4317708333333334</v>
      </c>
      <c r="AH2" t="n">
        <v>526480.8590133344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2.5863</v>
      </c>
      <c r="E3" t="n">
        <v>38.66</v>
      </c>
      <c r="F3" t="n">
        <v>33.33</v>
      </c>
      <c r="G3" t="n">
        <v>12.27</v>
      </c>
      <c r="H3" t="n">
        <v>0.22</v>
      </c>
      <c r="I3" t="n">
        <v>163</v>
      </c>
      <c r="J3" t="n">
        <v>99.02</v>
      </c>
      <c r="K3" t="n">
        <v>39.72</v>
      </c>
      <c r="L3" t="n">
        <v>1.25</v>
      </c>
      <c r="M3" t="n">
        <v>161</v>
      </c>
      <c r="N3" t="n">
        <v>13.05</v>
      </c>
      <c r="O3" t="n">
        <v>12446.14</v>
      </c>
      <c r="P3" t="n">
        <v>281.85</v>
      </c>
      <c r="Q3" t="n">
        <v>2238.83</v>
      </c>
      <c r="R3" t="n">
        <v>237.98</v>
      </c>
      <c r="S3" t="n">
        <v>80.06999999999999</v>
      </c>
      <c r="T3" t="n">
        <v>76137.98</v>
      </c>
      <c r="U3" t="n">
        <v>0.34</v>
      </c>
      <c r="V3" t="n">
        <v>0.77</v>
      </c>
      <c r="W3" t="n">
        <v>6.89</v>
      </c>
      <c r="X3" t="n">
        <v>4.69</v>
      </c>
      <c r="Y3" t="n">
        <v>1</v>
      </c>
      <c r="Z3" t="n">
        <v>10</v>
      </c>
      <c r="AA3" t="n">
        <v>373.481179145187</v>
      </c>
      <c r="AB3" t="n">
        <v>511.0134261331935</v>
      </c>
      <c r="AC3" t="n">
        <v>462.2430219548889</v>
      </c>
      <c r="AD3" t="n">
        <v>373481.179145187</v>
      </c>
      <c r="AE3" t="n">
        <v>511013.4261331935</v>
      </c>
      <c r="AF3" t="n">
        <v>1.520431666617985e-06</v>
      </c>
      <c r="AG3" t="n">
        <v>0.4027083333333333</v>
      </c>
      <c r="AH3" t="n">
        <v>462243.0219548889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2.6995</v>
      </c>
      <c r="E4" t="n">
        <v>37.04</v>
      </c>
      <c r="F4" t="n">
        <v>32.38</v>
      </c>
      <c r="G4" t="n">
        <v>14.95</v>
      </c>
      <c r="H4" t="n">
        <v>0.27</v>
      </c>
      <c r="I4" t="n">
        <v>130</v>
      </c>
      <c r="J4" t="n">
        <v>99.33</v>
      </c>
      <c r="K4" t="n">
        <v>39.72</v>
      </c>
      <c r="L4" t="n">
        <v>1.5</v>
      </c>
      <c r="M4" t="n">
        <v>128</v>
      </c>
      <c r="N4" t="n">
        <v>13.11</v>
      </c>
      <c r="O4" t="n">
        <v>12484.55</v>
      </c>
      <c r="P4" t="n">
        <v>268.73</v>
      </c>
      <c r="Q4" t="n">
        <v>2238.81</v>
      </c>
      <c r="R4" t="n">
        <v>206.3</v>
      </c>
      <c r="S4" t="n">
        <v>80.06999999999999</v>
      </c>
      <c r="T4" t="n">
        <v>60464.07</v>
      </c>
      <c r="U4" t="n">
        <v>0.39</v>
      </c>
      <c r="V4" t="n">
        <v>0.79</v>
      </c>
      <c r="W4" t="n">
        <v>6.87</v>
      </c>
      <c r="X4" t="n">
        <v>3.75</v>
      </c>
      <c r="Y4" t="n">
        <v>1</v>
      </c>
      <c r="Z4" t="n">
        <v>10</v>
      </c>
      <c r="AA4" t="n">
        <v>343.2056853584988</v>
      </c>
      <c r="AB4" t="n">
        <v>469.5891598737272</v>
      </c>
      <c r="AC4" t="n">
        <v>424.7722295279032</v>
      </c>
      <c r="AD4" t="n">
        <v>343205.6853584988</v>
      </c>
      <c r="AE4" t="n">
        <v>469589.1598737272</v>
      </c>
      <c r="AF4" t="n">
        <v>1.586979578562135e-06</v>
      </c>
      <c r="AG4" t="n">
        <v>0.3858333333333333</v>
      </c>
      <c r="AH4" t="n">
        <v>424772.2295279032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2.7868</v>
      </c>
      <c r="E5" t="n">
        <v>35.88</v>
      </c>
      <c r="F5" t="n">
        <v>31.7</v>
      </c>
      <c r="G5" t="n">
        <v>17.77</v>
      </c>
      <c r="H5" t="n">
        <v>0.31</v>
      </c>
      <c r="I5" t="n">
        <v>107</v>
      </c>
      <c r="J5" t="n">
        <v>99.64</v>
      </c>
      <c r="K5" t="n">
        <v>39.72</v>
      </c>
      <c r="L5" t="n">
        <v>1.75</v>
      </c>
      <c r="M5" t="n">
        <v>105</v>
      </c>
      <c r="N5" t="n">
        <v>13.18</v>
      </c>
      <c r="O5" t="n">
        <v>12522.99</v>
      </c>
      <c r="P5" t="n">
        <v>257.46</v>
      </c>
      <c r="Q5" t="n">
        <v>2238.73</v>
      </c>
      <c r="R5" t="n">
        <v>184.32</v>
      </c>
      <c r="S5" t="n">
        <v>80.06999999999999</v>
      </c>
      <c r="T5" t="n">
        <v>49586.8</v>
      </c>
      <c r="U5" t="n">
        <v>0.43</v>
      </c>
      <c r="V5" t="n">
        <v>0.8100000000000001</v>
      </c>
      <c r="W5" t="n">
        <v>6.82</v>
      </c>
      <c r="X5" t="n">
        <v>3.06</v>
      </c>
      <c r="Y5" t="n">
        <v>1</v>
      </c>
      <c r="Z5" t="n">
        <v>10</v>
      </c>
      <c r="AA5" t="n">
        <v>320.6944711021154</v>
      </c>
      <c r="AB5" t="n">
        <v>438.7883234034616</v>
      </c>
      <c r="AC5" t="n">
        <v>396.9109816611142</v>
      </c>
      <c r="AD5" t="n">
        <v>320694.4711021153</v>
      </c>
      <c r="AE5" t="n">
        <v>438788.3234034616</v>
      </c>
      <c r="AF5" t="n">
        <v>1.638301422314117e-06</v>
      </c>
      <c r="AG5" t="n">
        <v>0.37375</v>
      </c>
      <c r="AH5" t="n">
        <v>396910.9816611142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2.8544</v>
      </c>
      <c r="E6" t="n">
        <v>35.03</v>
      </c>
      <c r="F6" t="n">
        <v>31.2</v>
      </c>
      <c r="G6" t="n">
        <v>20.8</v>
      </c>
      <c r="H6" t="n">
        <v>0.35</v>
      </c>
      <c r="I6" t="n">
        <v>90</v>
      </c>
      <c r="J6" t="n">
        <v>99.95</v>
      </c>
      <c r="K6" t="n">
        <v>39.72</v>
      </c>
      <c r="L6" t="n">
        <v>2</v>
      </c>
      <c r="M6" t="n">
        <v>88</v>
      </c>
      <c r="N6" t="n">
        <v>13.24</v>
      </c>
      <c r="O6" t="n">
        <v>12561.45</v>
      </c>
      <c r="P6" t="n">
        <v>247.96</v>
      </c>
      <c r="Q6" t="n">
        <v>2238.35</v>
      </c>
      <c r="R6" t="n">
        <v>168.1</v>
      </c>
      <c r="S6" t="n">
        <v>80.06999999999999</v>
      </c>
      <c r="T6" t="n">
        <v>41560.78</v>
      </c>
      <c r="U6" t="n">
        <v>0.48</v>
      </c>
      <c r="V6" t="n">
        <v>0.82</v>
      </c>
      <c r="W6" t="n">
        <v>6.79</v>
      </c>
      <c r="X6" t="n">
        <v>2.57</v>
      </c>
      <c r="Y6" t="n">
        <v>1</v>
      </c>
      <c r="Z6" t="n">
        <v>10</v>
      </c>
      <c r="AA6" t="n">
        <v>303.6312850273646</v>
      </c>
      <c r="AB6" t="n">
        <v>415.4417194413463</v>
      </c>
      <c r="AC6" t="n">
        <v>375.7925448139788</v>
      </c>
      <c r="AD6" t="n">
        <v>303631.2850273646</v>
      </c>
      <c r="AE6" t="n">
        <v>415441.7194413463</v>
      </c>
      <c r="AF6" t="n">
        <v>1.678042048174758e-06</v>
      </c>
      <c r="AG6" t="n">
        <v>0.3648958333333334</v>
      </c>
      <c r="AH6" t="n">
        <v>375792.5448139788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2.9072</v>
      </c>
      <c r="E7" t="n">
        <v>34.4</v>
      </c>
      <c r="F7" t="n">
        <v>30.83</v>
      </c>
      <c r="G7" t="n">
        <v>24.02</v>
      </c>
      <c r="H7" t="n">
        <v>0.39</v>
      </c>
      <c r="I7" t="n">
        <v>77</v>
      </c>
      <c r="J7" t="n">
        <v>100.27</v>
      </c>
      <c r="K7" t="n">
        <v>39.72</v>
      </c>
      <c r="L7" t="n">
        <v>2.25</v>
      </c>
      <c r="M7" t="n">
        <v>75</v>
      </c>
      <c r="N7" t="n">
        <v>13.3</v>
      </c>
      <c r="O7" t="n">
        <v>12599.94</v>
      </c>
      <c r="P7" t="n">
        <v>238.76</v>
      </c>
      <c r="Q7" t="n">
        <v>2238.45</v>
      </c>
      <c r="R7" t="n">
        <v>156.08</v>
      </c>
      <c r="S7" t="n">
        <v>80.06999999999999</v>
      </c>
      <c r="T7" t="n">
        <v>35616.32</v>
      </c>
      <c r="U7" t="n">
        <v>0.51</v>
      </c>
      <c r="V7" t="n">
        <v>0.83</v>
      </c>
      <c r="W7" t="n">
        <v>6.77</v>
      </c>
      <c r="X7" t="n">
        <v>2.2</v>
      </c>
      <c r="Y7" t="n">
        <v>1</v>
      </c>
      <c r="Z7" t="n">
        <v>10</v>
      </c>
      <c r="AA7" t="n">
        <v>289.4339297393929</v>
      </c>
      <c r="AB7" t="n">
        <v>396.0162715932332</v>
      </c>
      <c r="AC7" t="n">
        <v>358.2210344447022</v>
      </c>
      <c r="AD7" t="n">
        <v>289433.9297393929</v>
      </c>
      <c r="AE7" t="n">
        <v>396016.2715932332</v>
      </c>
      <c r="AF7" t="n">
        <v>1.709082063639874e-06</v>
      </c>
      <c r="AG7" t="n">
        <v>0.3583333333333333</v>
      </c>
      <c r="AH7" t="n">
        <v>358221.0344447023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2.9446</v>
      </c>
      <c r="E8" t="n">
        <v>33.96</v>
      </c>
      <c r="F8" t="n">
        <v>30.57</v>
      </c>
      <c r="G8" t="n">
        <v>26.98</v>
      </c>
      <c r="H8" t="n">
        <v>0.44</v>
      </c>
      <c r="I8" t="n">
        <v>68</v>
      </c>
      <c r="J8" t="n">
        <v>100.58</v>
      </c>
      <c r="K8" t="n">
        <v>39.72</v>
      </c>
      <c r="L8" t="n">
        <v>2.5</v>
      </c>
      <c r="M8" t="n">
        <v>66</v>
      </c>
      <c r="N8" t="n">
        <v>13.36</v>
      </c>
      <c r="O8" t="n">
        <v>12638.45</v>
      </c>
      <c r="P8" t="n">
        <v>231.31</v>
      </c>
      <c r="Q8" t="n">
        <v>2238.42</v>
      </c>
      <c r="R8" t="n">
        <v>148.28</v>
      </c>
      <c r="S8" t="n">
        <v>80.06999999999999</v>
      </c>
      <c r="T8" t="n">
        <v>31760.28</v>
      </c>
      <c r="U8" t="n">
        <v>0.54</v>
      </c>
      <c r="V8" t="n">
        <v>0.84</v>
      </c>
      <c r="W8" t="n">
        <v>6.74</v>
      </c>
      <c r="X8" t="n">
        <v>1.95</v>
      </c>
      <c r="Y8" t="n">
        <v>1</v>
      </c>
      <c r="Z8" t="n">
        <v>10</v>
      </c>
      <c r="AA8" t="n">
        <v>278.9245789721183</v>
      </c>
      <c r="AB8" t="n">
        <v>381.6369142336143</v>
      </c>
      <c r="AC8" t="n">
        <v>345.2140227699305</v>
      </c>
      <c r="AD8" t="n">
        <v>278924.5789721183</v>
      </c>
      <c r="AE8" t="n">
        <v>381636.9142336143</v>
      </c>
      <c r="AF8" t="n">
        <v>1.731068741260997e-06</v>
      </c>
      <c r="AG8" t="n">
        <v>0.35375</v>
      </c>
      <c r="AH8" t="n">
        <v>345214.0227699305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2.985</v>
      </c>
      <c r="E9" t="n">
        <v>33.5</v>
      </c>
      <c r="F9" t="n">
        <v>30.3</v>
      </c>
      <c r="G9" t="n">
        <v>30.81</v>
      </c>
      <c r="H9" t="n">
        <v>0.48</v>
      </c>
      <c r="I9" t="n">
        <v>59</v>
      </c>
      <c r="J9" t="n">
        <v>100.89</v>
      </c>
      <c r="K9" t="n">
        <v>39.72</v>
      </c>
      <c r="L9" t="n">
        <v>2.75</v>
      </c>
      <c r="M9" t="n">
        <v>54</v>
      </c>
      <c r="N9" t="n">
        <v>13.42</v>
      </c>
      <c r="O9" t="n">
        <v>12676.98</v>
      </c>
      <c r="P9" t="n">
        <v>222.36</v>
      </c>
      <c r="Q9" t="n">
        <v>2238.6</v>
      </c>
      <c r="R9" t="n">
        <v>139.12</v>
      </c>
      <c r="S9" t="n">
        <v>80.06999999999999</v>
      </c>
      <c r="T9" t="n">
        <v>27225.97</v>
      </c>
      <c r="U9" t="n">
        <v>0.58</v>
      </c>
      <c r="V9" t="n">
        <v>0.85</v>
      </c>
      <c r="W9" t="n">
        <v>6.73</v>
      </c>
      <c r="X9" t="n">
        <v>1.67</v>
      </c>
      <c r="Y9" t="n">
        <v>1</v>
      </c>
      <c r="Z9" t="n">
        <v>10</v>
      </c>
      <c r="AA9" t="n">
        <v>267.1672583938442</v>
      </c>
      <c r="AB9" t="n">
        <v>365.5500295220434</v>
      </c>
      <c r="AC9" t="n">
        <v>330.6624477571475</v>
      </c>
      <c r="AD9" t="n">
        <v>267167.2583938442</v>
      </c>
      <c r="AE9" t="n">
        <v>365550.0295220434</v>
      </c>
      <c r="AF9" t="n">
        <v>1.754819056124458e-06</v>
      </c>
      <c r="AG9" t="n">
        <v>0.3489583333333333</v>
      </c>
      <c r="AH9" t="n">
        <v>330662.4477571475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3.0028</v>
      </c>
      <c r="E10" t="n">
        <v>33.3</v>
      </c>
      <c r="F10" t="n">
        <v>30.2</v>
      </c>
      <c r="G10" t="n">
        <v>33.56</v>
      </c>
      <c r="H10" t="n">
        <v>0.52</v>
      </c>
      <c r="I10" t="n">
        <v>54</v>
      </c>
      <c r="J10" t="n">
        <v>101.2</v>
      </c>
      <c r="K10" t="n">
        <v>39.72</v>
      </c>
      <c r="L10" t="n">
        <v>3</v>
      </c>
      <c r="M10" t="n">
        <v>29</v>
      </c>
      <c r="N10" t="n">
        <v>13.49</v>
      </c>
      <c r="O10" t="n">
        <v>12715.54</v>
      </c>
      <c r="P10" t="n">
        <v>217.44</v>
      </c>
      <c r="Q10" t="n">
        <v>2238.53</v>
      </c>
      <c r="R10" t="n">
        <v>134.74</v>
      </c>
      <c r="S10" t="n">
        <v>80.06999999999999</v>
      </c>
      <c r="T10" t="n">
        <v>25063.8</v>
      </c>
      <c r="U10" t="n">
        <v>0.59</v>
      </c>
      <c r="V10" t="n">
        <v>0.85</v>
      </c>
      <c r="W10" t="n">
        <v>6.77</v>
      </c>
      <c r="X10" t="n">
        <v>1.58</v>
      </c>
      <c r="Y10" t="n">
        <v>1</v>
      </c>
      <c r="Z10" t="n">
        <v>10</v>
      </c>
      <c r="AA10" t="n">
        <v>261.3532641558377</v>
      </c>
      <c r="AB10" t="n">
        <v>357.5950661102796</v>
      </c>
      <c r="AC10" t="n">
        <v>323.4666948885412</v>
      </c>
      <c r="AD10" t="n">
        <v>261353.2641558377</v>
      </c>
      <c r="AE10" t="n">
        <v>357595.0661102796</v>
      </c>
      <c r="AF10" t="n">
        <v>1.765283303762319e-06</v>
      </c>
      <c r="AG10" t="n">
        <v>0.346875</v>
      </c>
      <c r="AH10" t="n">
        <v>323466.6948885412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3.0123</v>
      </c>
      <c r="E11" t="n">
        <v>33.2</v>
      </c>
      <c r="F11" t="n">
        <v>30.14</v>
      </c>
      <c r="G11" t="n">
        <v>34.78</v>
      </c>
      <c r="H11" t="n">
        <v>0.5600000000000001</v>
      </c>
      <c r="I11" t="n">
        <v>52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215.59</v>
      </c>
      <c r="Q11" t="n">
        <v>2238.67</v>
      </c>
      <c r="R11" t="n">
        <v>131.94</v>
      </c>
      <c r="S11" t="n">
        <v>80.06999999999999</v>
      </c>
      <c r="T11" t="n">
        <v>23672.54</v>
      </c>
      <c r="U11" t="n">
        <v>0.61</v>
      </c>
      <c r="V11" t="n">
        <v>0.85</v>
      </c>
      <c r="W11" t="n">
        <v>6.78</v>
      </c>
      <c r="X11" t="n">
        <v>1.51</v>
      </c>
      <c r="Y11" t="n">
        <v>1</v>
      </c>
      <c r="Z11" t="n">
        <v>10</v>
      </c>
      <c r="AA11" t="n">
        <v>258.8832056698044</v>
      </c>
      <c r="AB11" t="n">
        <v>354.2154231183993</v>
      </c>
      <c r="AC11" t="n">
        <v>320.4096002804473</v>
      </c>
      <c r="AD11" t="n">
        <v>258883.2056698044</v>
      </c>
      <c r="AE11" t="n">
        <v>354215.4231183993</v>
      </c>
      <c r="AF11" t="n">
        <v>1.770868155029716e-06</v>
      </c>
      <c r="AG11" t="n">
        <v>0.3458333333333334</v>
      </c>
      <c r="AH11" t="n">
        <v>320409.6002804472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3.0169</v>
      </c>
      <c r="E12" t="n">
        <v>33.15</v>
      </c>
      <c r="F12" t="n">
        <v>30.11</v>
      </c>
      <c r="G12" t="n">
        <v>35.42</v>
      </c>
      <c r="H12" t="n">
        <v>0.6</v>
      </c>
      <c r="I12" t="n">
        <v>51</v>
      </c>
      <c r="J12" t="n">
        <v>101.83</v>
      </c>
      <c r="K12" t="n">
        <v>39.72</v>
      </c>
      <c r="L12" t="n">
        <v>3.5</v>
      </c>
      <c r="M12" t="n">
        <v>3</v>
      </c>
      <c r="N12" t="n">
        <v>13.61</v>
      </c>
      <c r="O12" t="n">
        <v>12792.74</v>
      </c>
      <c r="P12" t="n">
        <v>214.86</v>
      </c>
      <c r="Q12" t="n">
        <v>2238.65</v>
      </c>
      <c r="R12" t="n">
        <v>130.89</v>
      </c>
      <c r="S12" t="n">
        <v>80.06999999999999</v>
      </c>
      <c r="T12" t="n">
        <v>23150.03</v>
      </c>
      <c r="U12" t="n">
        <v>0.61</v>
      </c>
      <c r="V12" t="n">
        <v>0.85</v>
      </c>
      <c r="W12" t="n">
        <v>6.78</v>
      </c>
      <c r="X12" t="n">
        <v>1.48</v>
      </c>
      <c r="Y12" t="n">
        <v>1</v>
      </c>
      <c r="Z12" t="n">
        <v>10</v>
      </c>
      <c r="AA12" t="n">
        <v>257.8230186734226</v>
      </c>
      <c r="AB12" t="n">
        <v>352.7648284976336</v>
      </c>
      <c r="AC12" t="n">
        <v>319.0974483744713</v>
      </c>
      <c r="AD12" t="n">
        <v>257823.0186734225</v>
      </c>
      <c r="AE12" t="n">
        <v>352764.8284976336</v>
      </c>
      <c r="AF12" t="n">
        <v>1.773572398801299e-06</v>
      </c>
      <c r="AG12" t="n">
        <v>0.3453125</v>
      </c>
      <c r="AH12" t="n">
        <v>319097.4483744713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3.0156</v>
      </c>
      <c r="E13" t="n">
        <v>33.16</v>
      </c>
      <c r="F13" t="n">
        <v>30.12</v>
      </c>
      <c r="G13" t="n">
        <v>35.44</v>
      </c>
      <c r="H13" t="n">
        <v>0.65</v>
      </c>
      <c r="I13" t="n">
        <v>51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215.71</v>
      </c>
      <c r="Q13" t="n">
        <v>2238.64</v>
      </c>
      <c r="R13" t="n">
        <v>131.25</v>
      </c>
      <c r="S13" t="n">
        <v>80.06999999999999</v>
      </c>
      <c r="T13" t="n">
        <v>23331.32</v>
      </c>
      <c r="U13" t="n">
        <v>0.61</v>
      </c>
      <c r="V13" t="n">
        <v>0.85</v>
      </c>
      <c r="W13" t="n">
        <v>6.79</v>
      </c>
      <c r="X13" t="n">
        <v>1.5</v>
      </c>
      <c r="Y13" t="n">
        <v>1</v>
      </c>
      <c r="Z13" t="n">
        <v>10</v>
      </c>
      <c r="AA13" t="n">
        <v>258.6426667542001</v>
      </c>
      <c r="AB13" t="n">
        <v>353.8863071622415</v>
      </c>
      <c r="AC13" t="n">
        <v>320.1118946892279</v>
      </c>
      <c r="AD13" t="n">
        <v>258642.6667542001</v>
      </c>
      <c r="AE13" t="n">
        <v>353886.3071622414</v>
      </c>
      <c r="AF13" t="n">
        <v>1.772808155996286e-06</v>
      </c>
      <c r="AG13" t="n">
        <v>0.3454166666666666</v>
      </c>
      <c r="AH13" t="n">
        <v>320111.8946892279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1.6241</v>
      </c>
      <c r="E2" t="n">
        <v>61.57</v>
      </c>
      <c r="F2" t="n">
        <v>41.53</v>
      </c>
      <c r="G2" t="n">
        <v>5.78</v>
      </c>
      <c r="H2" t="n">
        <v>0.09</v>
      </c>
      <c r="I2" t="n">
        <v>431</v>
      </c>
      <c r="J2" t="n">
        <v>204</v>
      </c>
      <c r="K2" t="n">
        <v>55.27</v>
      </c>
      <c r="L2" t="n">
        <v>1</v>
      </c>
      <c r="M2" t="n">
        <v>429</v>
      </c>
      <c r="N2" t="n">
        <v>42.72</v>
      </c>
      <c r="O2" t="n">
        <v>25393.6</v>
      </c>
      <c r="P2" t="n">
        <v>594.8099999999999</v>
      </c>
      <c r="Q2" t="n">
        <v>2239.72</v>
      </c>
      <c r="R2" t="n">
        <v>506</v>
      </c>
      <c r="S2" t="n">
        <v>80.06999999999999</v>
      </c>
      <c r="T2" t="n">
        <v>208806.68</v>
      </c>
      <c r="U2" t="n">
        <v>0.16</v>
      </c>
      <c r="V2" t="n">
        <v>0.62</v>
      </c>
      <c r="W2" t="n">
        <v>7.35</v>
      </c>
      <c r="X2" t="n">
        <v>12.89</v>
      </c>
      <c r="Y2" t="n">
        <v>1</v>
      </c>
      <c r="Z2" t="n">
        <v>10</v>
      </c>
      <c r="AA2" t="n">
        <v>1188.760941140363</v>
      </c>
      <c r="AB2" t="n">
        <v>1626.515164099627</v>
      </c>
      <c r="AC2" t="n">
        <v>1471.282839666328</v>
      </c>
      <c r="AD2" t="n">
        <v>1188760.941140363</v>
      </c>
      <c r="AE2" t="n">
        <v>1626515.164099627</v>
      </c>
      <c r="AF2" t="n">
        <v>8.464358595940483e-07</v>
      </c>
      <c r="AG2" t="n">
        <v>0.6413541666666667</v>
      </c>
      <c r="AH2" t="n">
        <v>1471282.839666328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1.8819</v>
      </c>
      <c r="E3" t="n">
        <v>53.14</v>
      </c>
      <c r="F3" t="n">
        <v>37.88</v>
      </c>
      <c r="G3" t="n">
        <v>7.26</v>
      </c>
      <c r="H3" t="n">
        <v>0.11</v>
      </c>
      <c r="I3" t="n">
        <v>313</v>
      </c>
      <c r="J3" t="n">
        <v>204.39</v>
      </c>
      <c r="K3" t="n">
        <v>55.27</v>
      </c>
      <c r="L3" t="n">
        <v>1.25</v>
      </c>
      <c r="M3" t="n">
        <v>311</v>
      </c>
      <c r="N3" t="n">
        <v>42.87</v>
      </c>
      <c r="O3" t="n">
        <v>25442.42</v>
      </c>
      <c r="P3" t="n">
        <v>540.21</v>
      </c>
      <c r="Q3" t="n">
        <v>2239.56</v>
      </c>
      <c r="R3" t="n">
        <v>386.28</v>
      </c>
      <c r="S3" t="n">
        <v>80.06999999999999</v>
      </c>
      <c r="T3" t="n">
        <v>149537.19</v>
      </c>
      <c r="U3" t="n">
        <v>0.21</v>
      </c>
      <c r="V3" t="n">
        <v>0.68</v>
      </c>
      <c r="W3" t="n">
        <v>7.15</v>
      </c>
      <c r="X3" t="n">
        <v>9.24</v>
      </c>
      <c r="Y3" t="n">
        <v>1</v>
      </c>
      <c r="Z3" t="n">
        <v>10</v>
      </c>
      <c r="AA3" t="n">
        <v>933.2560422156251</v>
      </c>
      <c r="AB3" t="n">
        <v>1276.922089310203</v>
      </c>
      <c r="AC3" t="n">
        <v>1155.054437277845</v>
      </c>
      <c r="AD3" t="n">
        <v>933256.0422156252</v>
      </c>
      <c r="AE3" t="n">
        <v>1276922.089310203</v>
      </c>
      <c r="AF3" t="n">
        <v>9.807940669725015e-07</v>
      </c>
      <c r="AG3" t="n">
        <v>0.5535416666666667</v>
      </c>
      <c r="AH3" t="n">
        <v>1155054.437277845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2.0702</v>
      </c>
      <c r="E4" t="n">
        <v>48.3</v>
      </c>
      <c r="F4" t="n">
        <v>35.8</v>
      </c>
      <c r="G4" t="n">
        <v>8.77</v>
      </c>
      <c r="H4" t="n">
        <v>0.13</v>
      </c>
      <c r="I4" t="n">
        <v>245</v>
      </c>
      <c r="J4" t="n">
        <v>204.79</v>
      </c>
      <c r="K4" t="n">
        <v>55.27</v>
      </c>
      <c r="L4" t="n">
        <v>1.5</v>
      </c>
      <c r="M4" t="n">
        <v>243</v>
      </c>
      <c r="N4" t="n">
        <v>43.02</v>
      </c>
      <c r="O4" t="n">
        <v>25491.3</v>
      </c>
      <c r="P4" t="n">
        <v>508.39</v>
      </c>
      <c r="Q4" t="n">
        <v>2239.2</v>
      </c>
      <c r="R4" t="n">
        <v>318.34</v>
      </c>
      <c r="S4" t="n">
        <v>80.06999999999999</v>
      </c>
      <c r="T4" t="n">
        <v>115904.78</v>
      </c>
      <c r="U4" t="n">
        <v>0.25</v>
      </c>
      <c r="V4" t="n">
        <v>0.72</v>
      </c>
      <c r="W4" t="n">
        <v>7.05</v>
      </c>
      <c r="X4" t="n">
        <v>7.17</v>
      </c>
      <c r="Y4" t="n">
        <v>1</v>
      </c>
      <c r="Z4" t="n">
        <v>10</v>
      </c>
      <c r="AA4" t="n">
        <v>799.5783200805295</v>
      </c>
      <c r="AB4" t="n">
        <v>1094.018332440085</v>
      </c>
      <c r="AC4" t="n">
        <v>989.6067582563759</v>
      </c>
      <c r="AD4" t="n">
        <v>799578.3200805294</v>
      </c>
      <c r="AE4" t="n">
        <v>1094018.332440085</v>
      </c>
      <c r="AF4" t="n">
        <v>1.078930802617818e-06</v>
      </c>
      <c r="AG4" t="n">
        <v>0.5031249999999999</v>
      </c>
      <c r="AH4" t="n">
        <v>989606.7582563759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2.213</v>
      </c>
      <c r="E5" t="n">
        <v>45.19</v>
      </c>
      <c r="F5" t="n">
        <v>34.47</v>
      </c>
      <c r="G5" t="n">
        <v>10.29</v>
      </c>
      <c r="H5" t="n">
        <v>0.15</v>
      </c>
      <c r="I5" t="n">
        <v>201</v>
      </c>
      <c r="J5" t="n">
        <v>205.18</v>
      </c>
      <c r="K5" t="n">
        <v>55.27</v>
      </c>
      <c r="L5" t="n">
        <v>1.75</v>
      </c>
      <c r="M5" t="n">
        <v>199</v>
      </c>
      <c r="N5" t="n">
        <v>43.16</v>
      </c>
      <c r="O5" t="n">
        <v>25540.22</v>
      </c>
      <c r="P5" t="n">
        <v>487.13</v>
      </c>
      <c r="Q5" t="n">
        <v>2238.66</v>
      </c>
      <c r="R5" t="n">
        <v>274.58</v>
      </c>
      <c r="S5" t="n">
        <v>80.06999999999999</v>
      </c>
      <c r="T5" t="n">
        <v>94247.62</v>
      </c>
      <c r="U5" t="n">
        <v>0.29</v>
      </c>
      <c r="V5" t="n">
        <v>0.74</v>
      </c>
      <c r="W5" t="n">
        <v>6.98</v>
      </c>
      <c r="X5" t="n">
        <v>5.84</v>
      </c>
      <c r="Y5" t="n">
        <v>1</v>
      </c>
      <c r="Z5" t="n">
        <v>10</v>
      </c>
      <c r="AA5" t="n">
        <v>717.8166456236488</v>
      </c>
      <c r="AB5" t="n">
        <v>982.1484023776782</v>
      </c>
      <c r="AC5" t="n">
        <v>888.413537308692</v>
      </c>
      <c r="AD5" t="n">
        <v>717816.6456236488</v>
      </c>
      <c r="AE5" t="n">
        <v>982148.4023776782</v>
      </c>
      <c r="AF5" t="n">
        <v>1.153354200653672e-06</v>
      </c>
      <c r="AG5" t="n">
        <v>0.4707291666666666</v>
      </c>
      <c r="AH5" t="n">
        <v>888413.537308692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2.3204</v>
      </c>
      <c r="E6" t="n">
        <v>43.1</v>
      </c>
      <c r="F6" t="n">
        <v>33.6</v>
      </c>
      <c r="G6" t="n">
        <v>11.79</v>
      </c>
      <c r="H6" t="n">
        <v>0.17</v>
      </c>
      <c r="I6" t="n">
        <v>171</v>
      </c>
      <c r="J6" t="n">
        <v>205.58</v>
      </c>
      <c r="K6" t="n">
        <v>55.27</v>
      </c>
      <c r="L6" t="n">
        <v>2</v>
      </c>
      <c r="M6" t="n">
        <v>169</v>
      </c>
      <c r="N6" t="n">
        <v>43.31</v>
      </c>
      <c r="O6" t="n">
        <v>25589.2</v>
      </c>
      <c r="P6" t="n">
        <v>472.69</v>
      </c>
      <c r="Q6" t="n">
        <v>2238.66</v>
      </c>
      <c r="R6" t="n">
        <v>246.17</v>
      </c>
      <c r="S6" t="n">
        <v>80.06999999999999</v>
      </c>
      <c r="T6" t="n">
        <v>80191.12</v>
      </c>
      <c r="U6" t="n">
        <v>0.33</v>
      </c>
      <c r="V6" t="n">
        <v>0.76</v>
      </c>
      <c r="W6" t="n">
        <v>6.93</v>
      </c>
      <c r="X6" t="n">
        <v>4.96</v>
      </c>
      <c r="Y6" t="n">
        <v>1</v>
      </c>
      <c r="Z6" t="n">
        <v>10</v>
      </c>
      <c r="AA6" t="n">
        <v>665.2267982486694</v>
      </c>
      <c r="AB6" t="n">
        <v>910.1926530989098</v>
      </c>
      <c r="AC6" t="n">
        <v>823.3251437505611</v>
      </c>
      <c r="AD6" t="n">
        <v>665226.7982486694</v>
      </c>
      <c r="AE6" t="n">
        <v>910192.6530989098</v>
      </c>
      <c r="AF6" t="n">
        <v>1.209328100857108e-06</v>
      </c>
      <c r="AG6" t="n">
        <v>0.4489583333333333</v>
      </c>
      <c r="AH6" t="n">
        <v>823325.1437505611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2.4116</v>
      </c>
      <c r="E7" t="n">
        <v>41.47</v>
      </c>
      <c r="F7" t="n">
        <v>32.9</v>
      </c>
      <c r="G7" t="n">
        <v>13.34</v>
      </c>
      <c r="H7" t="n">
        <v>0.19</v>
      </c>
      <c r="I7" t="n">
        <v>148</v>
      </c>
      <c r="J7" t="n">
        <v>205.98</v>
      </c>
      <c r="K7" t="n">
        <v>55.27</v>
      </c>
      <c r="L7" t="n">
        <v>2.25</v>
      </c>
      <c r="M7" t="n">
        <v>146</v>
      </c>
      <c r="N7" t="n">
        <v>43.46</v>
      </c>
      <c r="O7" t="n">
        <v>25638.22</v>
      </c>
      <c r="P7" t="n">
        <v>460.63</v>
      </c>
      <c r="Q7" t="n">
        <v>2238.68</v>
      </c>
      <c r="R7" t="n">
        <v>223.53</v>
      </c>
      <c r="S7" t="n">
        <v>80.06999999999999</v>
      </c>
      <c r="T7" t="n">
        <v>68988.52</v>
      </c>
      <c r="U7" t="n">
        <v>0.36</v>
      </c>
      <c r="V7" t="n">
        <v>0.78</v>
      </c>
      <c r="W7" t="n">
        <v>6.89</v>
      </c>
      <c r="X7" t="n">
        <v>4.27</v>
      </c>
      <c r="Y7" t="n">
        <v>1</v>
      </c>
      <c r="Z7" t="n">
        <v>10</v>
      </c>
      <c r="AA7" t="n">
        <v>624.63779144798</v>
      </c>
      <c r="AB7" t="n">
        <v>854.656983333605</v>
      </c>
      <c r="AC7" t="n">
        <v>773.0897203628549</v>
      </c>
      <c r="AD7" t="n">
        <v>624637.79144798</v>
      </c>
      <c r="AE7" t="n">
        <v>854656.983333605</v>
      </c>
      <c r="AF7" t="n">
        <v>1.256859010527065e-06</v>
      </c>
      <c r="AG7" t="n">
        <v>0.4319791666666666</v>
      </c>
      <c r="AH7" t="n">
        <v>773089.7203628549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2.4821</v>
      </c>
      <c r="E8" t="n">
        <v>40.29</v>
      </c>
      <c r="F8" t="n">
        <v>32.41</v>
      </c>
      <c r="G8" t="n">
        <v>14.84</v>
      </c>
      <c r="H8" t="n">
        <v>0.22</v>
      </c>
      <c r="I8" t="n">
        <v>131</v>
      </c>
      <c r="J8" t="n">
        <v>206.38</v>
      </c>
      <c r="K8" t="n">
        <v>55.27</v>
      </c>
      <c r="L8" t="n">
        <v>2.5</v>
      </c>
      <c r="M8" t="n">
        <v>129</v>
      </c>
      <c r="N8" t="n">
        <v>43.6</v>
      </c>
      <c r="O8" t="n">
        <v>25687.3</v>
      </c>
      <c r="P8" t="n">
        <v>451.69</v>
      </c>
      <c r="Q8" t="n">
        <v>2238.63</v>
      </c>
      <c r="R8" t="n">
        <v>207.89</v>
      </c>
      <c r="S8" t="n">
        <v>80.06999999999999</v>
      </c>
      <c r="T8" t="n">
        <v>61250.73</v>
      </c>
      <c r="U8" t="n">
        <v>0.39</v>
      </c>
      <c r="V8" t="n">
        <v>0.79</v>
      </c>
      <c r="W8" t="n">
        <v>6.86</v>
      </c>
      <c r="X8" t="n">
        <v>3.78</v>
      </c>
      <c r="Y8" t="n">
        <v>1</v>
      </c>
      <c r="Z8" t="n">
        <v>10</v>
      </c>
      <c r="AA8" t="n">
        <v>595.9194593020271</v>
      </c>
      <c r="AB8" t="n">
        <v>815.3632943281158</v>
      </c>
      <c r="AC8" t="n">
        <v>737.5461658870106</v>
      </c>
      <c r="AD8" t="n">
        <v>595919.4593020271</v>
      </c>
      <c r="AE8" t="n">
        <v>815363.2943281158</v>
      </c>
      <c r="AF8" t="n">
        <v>1.293601654515354e-06</v>
      </c>
      <c r="AG8" t="n">
        <v>0.4196875</v>
      </c>
      <c r="AH8" t="n">
        <v>737546.1658870106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2.5451</v>
      </c>
      <c r="E9" t="n">
        <v>39.29</v>
      </c>
      <c r="F9" t="n">
        <v>31.98</v>
      </c>
      <c r="G9" t="n">
        <v>16.4</v>
      </c>
      <c r="H9" t="n">
        <v>0.24</v>
      </c>
      <c r="I9" t="n">
        <v>117</v>
      </c>
      <c r="J9" t="n">
        <v>206.78</v>
      </c>
      <c r="K9" t="n">
        <v>55.27</v>
      </c>
      <c r="L9" t="n">
        <v>2.75</v>
      </c>
      <c r="M9" t="n">
        <v>115</v>
      </c>
      <c r="N9" t="n">
        <v>43.75</v>
      </c>
      <c r="O9" t="n">
        <v>25736.42</v>
      </c>
      <c r="P9" t="n">
        <v>443.57</v>
      </c>
      <c r="Q9" t="n">
        <v>2238.47</v>
      </c>
      <c r="R9" t="n">
        <v>194.22</v>
      </c>
      <c r="S9" t="n">
        <v>80.06999999999999</v>
      </c>
      <c r="T9" t="n">
        <v>54487.11</v>
      </c>
      <c r="U9" t="n">
        <v>0.41</v>
      </c>
      <c r="V9" t="n">
        <v>0.8</v>
      </c>
      <c r="W9" t="n">
        <v>6.82</v>
      </c>
      <c r="X9" t="n">
        <v>3.35</v>
      </c>
      <c r="Y9" t="n">
        <v>1</v>
      </c>
      <c r="Z9" t="n">
        <v>10</v>
      </c>
      <c r="AA9" t="n">
        <v>571.5140358326751</v>
      </c>
      <c r="AB9" t="n">
        <v>781.9707172460539</v>
      </c>
      <c r="AC9" t="n">
        <v>707.3405294948844</v>
      </c>
      <c r="AD9" t="n">
        <v>571514.0358326751</v>
      </c>
      <c r="AE9" t="n">
        <v>781970.717246054</v>
      </c>
      <c r="AF9" t="n">
        <v>1.326435506589996e-06</v>
      </c>
      <c r="AG9" t="n">
        <v>0.4092708333333333</v>
      </c>
      <c r="AH9" t="n">
        <v>707340.5294948844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2.5959</v>
      </c>
      <c r="E10" t="n">
        <v>38.52</v>
      </c>
      <c r="F10" t="n">
        <v>31.66</v>
      </c>
      <c r="G10" t="n">
        <v>17.92</v>
      </c>
      <c r="H10" t="n">
        <v>0.26</v>
      </c>
      <c r="I10" t="n">
        <v>106</v>
      </c>
      <c r="J10" t="n">
        <v>207.17</v>
      </c>
      <c r="K10" t="n">
        <v>55.27</v>
      </c>
      <c r="L10" t="n">
        <v>3</v>
      </c>
      <c r="M10" t="n">
        <v>104</v>
      </c>
      <c r="N10" t="n">
        <v>43.9</v>
      </c>
      <c r="O10" t="n">
        <v>25785.6</v>
      </c>
      <c r="P10" t="n">
        <v>436.83</v>
      </c>
      <c r="Q10" t="n">
        <v>2238.69</v>
      </c>
      <c r="R10" t="n">
        <v>183.5</v>
      </c>
      <c r="S10" t="n">
        <v>80.06999999999999</v>
      </c>
      <c r="T10" t="n">
        <v>49183.76</v>
      </c>
      <c r="U10" t="n">
        <v>0.44</v>
      </c>
      <c r="V10" t="n">
        <v>0.8100000000000001</v>
      </c>
      <c r="W10" t="n">
        <v>6.81</v>
      </c>
      <c r="X10" t="n">
        <v>3.03</v>
      </c>
      <c r="Y10" t="n">
        <v>1</v>
      </c>
      <c r="Z10" t="n">
        <v>10</v>
      </c>
      <c r="AA10" t="n">
        <v>552.6387378813545</v>
      </c>
      <c r="AB10" t="n">
        <v>756.1447018696821</v>
      </c>
      <c r="AC10" t="n">
        <v>683.9793127789932</v>
      </c>
      <c r="AD10" t="n">
        <v>552638.7378813545</v>
      </c>
      <c r="AE10" t="n">
        <v>756144.7018696821</v>
      </c>
      <c r="AF10" t="n">
        <v>1.35291105715177e-06</v>
      </c>
      <c r="AG10" t="n">
        <v>0.4012500000000001</v>
      </c>
      <c r="AH10" t="n">
        <v>683979.3127789932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2.6392</v>
      </c>
      <c r="E11" t="n">
        <v>37.89</v>
      </c>
      <c r="F11" t="n">
        <v>31.39</v>
      </c>
      <c r="G11" t="n">
        <v>19.42</v>
      </c>
      <c r="H11" t="n">
        <v>0.28</v>
      </c>
      <c r="I11" t="n">
        <v>97</v>
      </c>
      <c r="J11" t="n">
        <v>207.57</v>
      </c>
      <c r="K11" t="n">
        <v>55.27</v>
      </c>
      <c r="L11" t="n">
        <v>3.25</v>
      </c>
      <c r="M11" t="n">
        <v>95</v>
      </c>
      <c r="N11" t="n">
        <v>44.05</v>
      </c>
      <c r="O11" t="n">
        <v>25834.83</v>
      </c>
      <c r="P11" t="n">
        <v>431.22</v>
      </c>
      <c r="Q11" t="n">
        <v>2238.8</v>
      </c>
      <c r="R11" t="n">
        <v>174.78</v>
      </c>
      <c r="S11" t="n">
        <v>80.06999999999999</v>
      </c>
      <c r="T11" t="n">
        <v>44866.3</v>
      </c>
      <c r="U11" t="n">
        <v>0.46</v>
      </c>
      <c r="V11" t="n">
        <v>0.82</v>
      </c>
      <c r="W11" t="n">
        <v>6.79</v>
      </c>
      <c r="X11" t="n">
        <v>2.76</v>
      </c>
      <c r="Y11" t="n">
        <v>1</v>
      </c>
      <c r="Z11" t="n">
        <v>10</v>
      </c>
      <c r="AA11" t="n">
        <v>537.2597455611415</v>
      </c>
      <c r="AB11" t="n">
        <v>735.1024861039097</v>
      </c>
      <c r="AC11" t="n">
        <v>664.9453365529708</v>
      </c>
      <c r="AD11" t="n">
        <v>537259.7455611415</v>
      </c>
      <c r="AE11" t="n">
        <v>735102.4861039097</v>
      </c>
      <c r="AF11" t="n">
        <v>1.375477815799897e-06</v>
      </c>
      <c r="AG11" t="n">
        <v>0.3946875</v>
      </c>
      <c r="AH11" t="n">
        <v>664945.3365529708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2.6789</v>
      </c>
      <c r="E12" t="n">
        <v>37.33</v>
      </c>
      <c r="F12" t="n">
        <v>31.16</v>
      </c>
      <c r="G12" t="n">
        <v>21</v>
      </c>
      <c r="H12" t="n">
        <v>0.3</v>
      </c>
      <c r="I12" t="n">
        <v>89</v>
      </c>
      <c r="J12" t="n">
        <v>207.97</v>
      </c>
      <c r="K12" t="n">
        <v>55.27</v>
      </c>
      <c r="L12" t="n">
        <v>3.5</v>
      </c>
      <c r="M12" t="n">
        <v>87</v>
      </c>
      <c r="N12" t="n">
        <v>44.2</v>
      </c>
      <c r="O12" t="n">
        <v>25884.1</v>
      </c>
      <c r="P12" t="n">
        <v>425.37</v>
      </c>
      <c r="Q12" t="n">
        <v>2238.56</v>
      </c>
      <c r="R12" t="n">
        <v>167.1</v>
      </c>
      <c r="S12" t="n">
        <v>80.06999999999999</v>
      </c>
      <c r="T12" t="n">
        <v>41069.32</v>
      </c>
      <c r="U12" t="n">
        <v>0.48</v>
      </c>
      <c r="V12" t="n">
        <v>0.82</v>
      </c>
      <c r="W12" t="n">
        <v>6.78</v>
      </c>
      <c r="X12" t="n">
        <v>2.52</v>
      </c>
      <c r="Y12" t="n">
        <v>1</v>
      </c>
      <c r="Z12" t="n">
        <v>10</v>
      </c>
      <c r="AA12" t="n">
        <v>523.0351565179286</v>
      </c>
      <c r="AB12" t="n">
        <v>715.6397758304071</v>
      </c>
      <c r="AC12" t="n">
        <v>647.3401200318859</v>
      </c>
      <c r="AD12" t="n">
        <v>523035.1565179286</v>
      </c>
      <c r="AE12" t="n">
        <v>715639.775830407</v>
      </c>
      <c r="AF12" t="n">
        <v>1.396168354329472e-06</v>
      </c>
      <c r="AG12" t="n">
        <v>0.3888541666666667</v>
      </c>
      <c r="AH12" t="n">
        <v>647340.1200318859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2.7153</v>
      </c>
      <c r="E13" t="n">
        <v>36.83</v>
      </c>
      <c r="F13" t="n">
        <v>30.94</v>
      </c>
      <c r="G13" t="n">
        <v>22.64</v>
      </c>
      <c r="H13" t="n">
        <v>0.32</v>
      </c>
      <c r="I13" t="n">
        <v>82</v>
      </c>
      <c r="J13" t="n">
        <v>208.37</v>
      </c>
      <c r="K13" t="n">
        <v>55.27</v>
      </c>
      <c r="L13" t="n">
        <v>3.75</v>
      </c>
      <c r="M13" t="n">
        <v>80</v>
      </c>
      <c r="N13" t="n">
        <v>44.35</v>
      </c>
      <c r="O13" t="n">
        <v>25933.43</v>
      </c>
      <c r="P13" t="n">
        <v>420.33</v>
      </c>
      <c r="Q13" t="n">
        <v>2238.53</v>
      </c>
      <c r="R13" t="n">
        <v>159.93</v>
      </c>
      <c r="S13" t="n">
        <v>80.06999999999999</v>
      </c>
      <c r="T13" t="n">
        <v>37518.2</v>
      </c>
      <c r="U13" t="n">
        <v>0.5</v>
      </c>
      <c r="V13" t="n">
        <v>0.83</v>
      </c>
      <c r="W13" t="n">
        <v>6.77</v>
      </c>
      <c r="X13" t="n">
        <v>2.31</v>
      </c>
      <c r="Y13" t="n">
        <v>1</v>
      </c>
      <c r="Z13" t="n">
        <v>10</v>
      </c>
      <c r="AA13" t="n">
        <v>510.6075018880701</v>
      </c>
      <c r="AB13" t="n">
        <v>698.6357104964071</v>
      </c>
      <c r="AC13" t="n">
        <v>631.9588988280074</v>
      </c>
      <c r="AD13" t="n">
        <v>510607.5018880701</v>
      </c>
      <c r="AE13" t="n">
        <v>698635.7104964071</v>
      </c>
      <c r="AF13" t="n">
        <v>1.415139024417043e-06</v>
      </c>
      <c r="AG13" t="n">
        <v>0.3836458333333333</v>
      </c>
      <c r="AH13" t="n">
        <v>631958.8988280074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2.7442</v>
      </c>
      <c r="E14" t="n">
        <v>36.44</v>
      </c>
      <c r="F14" t="n">
        <v>30.79</v>
      </c>
      <c r="G14" t="n">
        <v>24.31</v>
      </c>
      <c r="H14" t="n">
        <v>0.34</v>
      </c>
      <c r="I14" t="n">
        <v>76</v>
      </c>
      <c r="J14" t="n">
        <v>208.77</v>
      </c>
      <c r="K14" t="n">
        <v>55.27</v>
      </c>
      <c r="L14" t="n">
        <v>4</v>
      </c>
      <c r="M14" t="n">
        <v>74</v>
      </c>
      <c r="N14" t="n">
        <v>44.5</v>
      </c>
      <c r="O14" t="n">
        <v>25982.82</v>
      </c>
      <c r="P14" t="n">
        <v>416.19</v>
      </c>
      <c r="Q14" t="n">
        <v>2238.66</v>
      </c>
      <c r="R14" t="n">
        <v>155.12</v>
      </c>
      <c r="S14" t="n">
        <v>80.06999999999999</v>
      </c>
      <c r="T14" t="n">
        <v>35143.84</v>
      </c>
      <c r="U14" t="n">
        <v>0.52</v>
      </c>
      <c r="V14" t="n">
        <v>0.83</v>
      </c>
      <c r="W14" t="n">
        <v>6.76</v>
      </c>
      <c r="X14" t="n">
        <v>2.16</v>
      </c>
      <c r="Y14" t="n">
        <v>1</v>
      </c>
      <c r="Z14" t="n">
        <v>10</v>
      </c>
      <c r="AA14" t="n">
        <v>500.9584264131155</v>
      </c>
      <c r="AB14" t="n">
        <v>685.4334197444078</v>
      </c>
      <c r="AC14" t="n">
        <v>620.0166161758475</v>
      </c>
      <c r="AD14" t="n">
        <v>500958.4264131155</v>
      </c>
      <c r="AE14" t="n">
        <v>685433.4197444079</v>
      </c>
      <c r="AF14" t="n">
        <v>1.430200902590966e-06</v>
      </c>
      <c r="AG14" t="n">
        <v>0.3795833333333333</v>
      </c>
      <c r="AH14" t="n">
        <v>620016.6161758475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2.7697</v>
      </c>
      <c r="E15" t="n">
        <v>36.11</v>
      </c>
      <c r="F15" t="n">
        <v>30.66</v>
      </c>
      <c r="G15" t="n">
        <v>25.91</v>
      </c>
      <c r="H15" t="n">
        <v>0.36</v>
      </c>
      <c r="I15" t="n">
        <v>71</v>
      </c>
      <c r="J15" t="n">
        <v>209.17</v>
      </c>
      <c r="K15" t="n">
        <v>55.27</v>
      </c>
      <c r="L15" t="n">
        <v>4.25</v>
      </c>
      <c r="M15" t="n">
        <v>69</v>
      </c>
      <c r="N15" t="n">
        <v>44.65</v>
      </c>
      <c r="O15" t="n">
        <v>26032.25</v>
      </c>
      <c r="P15" t="n">
        <v>412.42</v>
      </c>
      <c r="Q15" t="n">
        <v>2238.57</v>
      </c>
      <c r="R15" t="n">
        <v>150.9</v>
      </c>
      <c r="S15" t="n">
        <v>80.06999999999999</v>
      </c>
      <c r="T15" t="n">
        <v>33058.93</v>
      </c>
      <c r="U15" t="n">
        <v>0.53</v>
      </c>
      <c r="V15" t="n">
        <v>0.84</v>
      </c>
      <c r="W15" t="n">
        <v>6.75</v>
      </c>
      <c r="X15" t="n">
        <v>2.03</v>
      </c>
      <c r="Y15" t="n">
        <v>1</v>
      </c>
      <c r="Z15" t="n">
        <v>10</v>
      </c>
      <c r="AA15" t="n">
        <v>492.5197138649308</v>
      </c>
      <c r="AB15" t="n">
        <v>673.887200946259</v>
      </c>
      <c r="AC15" t="n">
        <v>609.5723522945741</v>
      </c>
      <c r="AD15" t="n">
        <v>492519.7138649308</v>
      </c>
      <c r="AE15" t="n">
        <v>673887.200946259</v>
      </c>
      <c r="AF15" t="n">
        <v>1.443490795097368e-06</v>
      </c>
      <c r="AG15" t="n">
        <v>0.3761458333333333</v>
      </c>
      <c r="AH15" t="n">
        <v>609572.3522945741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2.7984</v>
      </c>
      <c r="E16" t="n">
        <v>35.73</v>
      </c>
      <c r="F16" t="n">
        <v>30.49</v>
      </c>
      <c r="G16" t="n">
        <v>27.72</v>
      </c>
      <c r="H16" t="n">
        <v>0.38</v>
      </c>
      <c r="I16" t="n">
        <v>66</v>
      </c>
      <c r="J16" t="n">
        <v>209.58</v>
      </c>
      <c r="K16" t="n">
        <v>55.27</v>
      </c>
      <c r="L16" t="n">
        <v>4.5</v>
      </c>
      <c r="M16" t="n">
        <v>64</v>
      </c>
      <c r="N16" t="n">
        <v>44.8</v>
      </c>
      <c r="O16" t="n">
        <v>26081.73</v>
      </c>
      <c r="P16" t="n">
        <v>407.59</v>
      </c>
      <c r="Q16" t="n">
        <v>2238.47</v>
      </c>
      <c r="R16" t="n">
        <v>145.36</v>
      </c>
      <c r="S16" t="n">
        <v>80.06999999999999</v>
      </c>
      <c r="T16" t="n">
        <v>30310.82</v>
      </c>
      <c r="U16" t="n">
        <v>0.55</v>
      </c>
      <c r="V16" t="n">
        <v>0.84</v>
      </c>
      <c r="W16" t="n">
        <v>6.74</v>
      </c>
      <c r="X16" t="n">
        <v>1.86</v>
      </c>
      <c r="Y16" t="n">
        <v>1</v>
      </c>
      <c r="Z16" t="n">
        <v>10</v>
      </c>
      <c r="AA16" t="n">
        <v>482.5991253575733</v>
      </c>
      <c r="AB16" t="n">
        <v>660.3134140850165</v>
      </c>
      <c r="AC16" t="n">
        <v>597.294028600439</v>
      </c>
      <c r="AD16" t="n">
        <v>482599.1253575733</v>
      </c>
      <c r="AE16" t="n">
        <v>660313.4140850165</v>
      </c>
      <c r="AF16" t="n">
        <v>1.45844843882026e-06</v>
      </c>
      <c r="AG16" t="n">
        <v>0.3721874999999999</v>
      </c>
      <c r="AH16" t="n">
        <v>597294.028600439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2.8182</v>
      </c>
      <c r="E17" t="n">
        <v>35.48</v>
      </c>
      <c r="F17" t="n">
        <v>30.4</v>
      </c>
      <c r="G17" t="n">
        <v>29.42</v>
      </c>
      <c r="H17" t="n">
        <v>0.4</v>
      </c>
      <c r="I17" t="n">
        <v>62</v>
      </c>
      <c r="J17" t="n">
        <v>209.98</v>
      </c>
      <c r="K17" t="n">
        <v>55.27</v>
      </c>
      <c r="L17" t="n">
        <v>4.75</v>
      </c>
      <c r="M17" t="n">
        <v>60</v>
      </c>
      <c r="N17" t="n">
        <v>44.95</v>
      </c>
      <c r="O17" t="n">
        <v>26131.27</v>
      </c>
      <c r="P17" t="n">
        <v>404.05</v>
      </c>
      <c r="Q17" t="n">
        <v>2238.4</v>
      </c>
      <c r="R17" t="n">
        <v>142.52</v>
      </c>
      <c r="S17" t="n">
        <v>80.06999999999999</v>
      </c>
      <c r="T17" t="n">
        <v>28911.99</v>
      </c>
      <c r="U17" t="n">
        <v>0.5600000000000001</v>
      </c>
      <c r="V17" t="n">
        <v>0.84</v>
      </c>
      <c r="W17" t="n">
        <v>6.74</v>
      </c>
      <c r="X17" t="n">
        <v>1.78</v>
      </c>
      <c r="Y17" t="n">
        <v>1</v>
      </c>
      <c r="Z17" t="n">
        <v>10</v>
      </c>
      <c r="AA17" t="n">
        <v>475.8079824023302</v>
      </c>
      <c r="AB17" t="n">
        <v>651.0214726895705</v>
      </c>
      <c r="AC17" t="n">
        <v>588.8888970504528</v>
      </c>
      <c r="AD17" t="n">
        <v>475807.9824023302</v>
      </c>
      <c r="AE17" t="n">
        <v>651021.4726895705</v>
      </c>
      <c r="AF17" t="n">
        <v>1.46876764947229e-06</v>
      </c>
      <c r="AG17" t="n">
        <v>0.3695833333333333</v>
      </c>
      <c r="AH17" t="n">
        <v>588888.8970504528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2.836</v>
      </c>
      <c r="E18" t="n">
        <v>35.26</v>
      </c>
      <c r="F18" t="n">
        <v>30.3</v>
      </c>
      <c r="G18" t="n">
        <v>30.82</v>
      </c>
      <c r="H18" t="n">
        <v>0.42</v>
      </c>
      <c r="I18" t="n">
        <v>59</v>
      </c>
      <c r="J18" t="n">
        <v>210.38</v>
      </c>
      <c r="K18" t="n">
        <v>55.27</v>
      </c>
      <c r="L18" t="n">
        <v>5</v>
      </c>
      <c r="M18" t="n">
        <v>57</v>
      </c>
      <c r="N18" t="n">
        <v>45.11</v>
      </c>
      <c r="O18" t="n">
        <v>26180.86</v>
      </c>
      <c r="P18" t="n">
        <v>400.23</v>
      </c>
      <c r="Q18" t="n">
        <v>2238.41</v>
      </c>
      <c r="R18" t="n">
        <v>139.35</v>
      </c>
      <c r="S18" t="n">
        <v>80.06999999999999</v>
      </c>
      <c r="T18" t="n">
        <v>27343.33</v>
      </c>
      <c r="U18" t="n">
        <v>0.57</v>
      </c>
      <c r="V18" t="n">
        <v>0.85</v>
      </c>
      <c r="W18" t="n">
        <v>6.73</v>
      </c>
      <c r="X18" t="n">
        <v>1.68</v>
      </c>
      <c r="Y18" t="n">
        <v>1</v>
      </c>
      <c r="Z18" t="n">
        <v>10</v>
      </c>
      <c r="AA18" t="n">
        <v>469.1612475267102</v>
      </c>
      <c r="AB18" t="n">
        <v>641.9271167994998</v>
      </c>
      <c r="AC18" t="n">
        <v>580.6624937225218</v>
      </c>
      <c r="AD18" t="n">
        <v>469161.2475267102</v>
      </c>
      <c r="AE18" t="n">
        <v>641927.1167994998</v>
      </c>
      <c r="AF18" t="n">
        <v>1.478044515614014e-06</v>
      </c>
      <c r="AG18" t="n">
        <v>0.3672916666666666</v>
      </c>
      <c r="AH18" t="n">
        <v>580662.4937225218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2.8535</v>
      </c>
      <c r="E19" t="n">
        <v>35.04</v>
      </c>
      <c r="F19" t="n">
        <v>30.21</v>
      </c>
      <c r="G19" t="n">
        <v>32.37</v>
      </c>
      <c r="H19" t="n">
        <v>0.44</v>
      </c>
      <c r="I19" t="n">
        <v>56</v>
      </c>
      <c r="J19" t="n">
        <v>210.78</v>
      </c>
      <c r="K19" t="n">
        <v>55.27</v>
      </c>
      <c r="L19" t="n">
        <v>5.25</v>
      </c>
      <c r="M19" t="n">
        <v>54</v>
      </c>
      <c r="N19" t="n">
        <v>45.26</v>
      </c>
      <c r="O19" t="n">
        <v>26230.5</v>
      </c>
      <c r="P19" t="n">
        <v>397.18</v>
      </c>
      <c r="Q19" t="n">
        <v>2238.54</v>
      </c>
      <c r="R19" t="n">
        <v>136.19</v>
      </c>
      <c r="S19" t="n">
        <v>80.06999999999999</v>
      </c>
      <c r="T19" t="n">
        <v>25778.86</v>
      </c>
      <c r="U19" t="n">
        <v>0.59</v>
      </c>
      <c r="V19" t="n">
        <v>0.85</v>
      </c>
      <c r="W19" t="n">
        <v>6.73</v>
      </c>
      <c r="X19" t="n">
        <v>1.58</v>
      </c>
      <c r="Y19" t="n">
        <v>1</v>
      </c>
      <c r="Z19" t="n">
        <v>10</v>
      </c>
      <c r="AA19" t="n">
        <v>463.339378526369</v>
      </c>
      <c r="AB19" t="n">
        <v>633.9613787905</v>
      </c>
      <c r="AC19" t="n">
        <v>573.4569945691173</v>
      </c>
      <c r="AD19" t="n">
        <v>463339.3785263691</v>
      </c>
      <c r="AE19" t="n">
        <v>633961.3787905</v>
      </c>
      <c r="AF19" t="n">
        <v>1.487165030079192e-06</v>
      </c>
      <c r="AG19" t="n">
        <v>0.365</v>
      </c>
      <c r="AH19" t="n">
        <v>573456.9945691173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2.8691</v>
      </c>
      <c r="E20" t="n">
        <v>34.85</v>
      </c>
      <c r="F20" t="n">
        <v>30.14</v>
      </c>
      <c r="G20" t="n">
        <v>34.12</v>
      </c>
      <c r="H20" t="n">
        <v>0.46</v>
      </c>
      <c r="I20" t="n">
        <v>53</v>
      </c>
      <c r="J20" t="n">
        <v>211.18</v>
      </c>
      <c r="K20" t="n">
        <v>55.27</v>
      </c>
      <c r="L20" t="n">
        <v>5.5</v>
      </c>
      <c r="M20" t="n">
        <v>51</v>
      </c>
      <c r="N20" t="n">
        <v>45.41</v>
      </c>
      <c r="O20" t="n">
        <v>26280.2</v>
      </c>
      <c r="P20" t="n">
        <v>393.76</v>
      </c>
      <c r="Q20" t="n">
        <v>2238.48</v>
      </c>
      <c r="R20" t="n">
        <v>134.06</v>
      </c>
      <c r="S20" t="n">
        <v>80.06999999999999</v>
      </c>
      <c r="T20" t="n">
        <v>24725.87</v>
      </c>
      <c r="U20" t="n">
        <v>0.6</v>
      </c>
      <c r="V20" t="n">
        <v>0.85</v>
      </c>
      <c r="W20" t="n">
        <v>6.72</v>
      </c>
      <c r="X20" t="n">
        <v>1.51</v>
      </c>
      <c r="Y20" t="n">
        <v>1</v>
      </c>
      <c r="Z20" t="n">
        <v>10</v>
      </c>
      <c r="AA20" t="n">
        <v>457.6602701167449</v>
      </c>
      <c r="AB20" t="n">
        <v>626.1909721198714</v>
      </c>
      <c r="AC20" t="n">
        <v>566.4281846052994</v>
      </c>
      <c r="AD20" t="n">
        <v>457660.2701167449</v>
      </c>
      <c r="AE20" t="n">
        <v>626190.9721198714</v>
      </c>
      <c r="AF20" t="n">
        <v>1.49529531725958e-06</v>
      </c>
      <c r="AG20" t="n">
        <v>0.3630208333333333</v>
      </c>
      <c r="AH20" t="n">
        <v>566428.1846052994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2.8883</v>
      </c>
      <c r="E21" t="n">
        <v>34.62</v>
      </c>
      <c r="F21" t="n">
        <v>30.03</v>
      </c>
      <c r="G21" t="n">
        <v>36.04</v>
      </c>
      <c r="H21" t="n">
        <v>0.48</v>
      </c>
      <c r="I21" t="n">
        <v>50</v>
      </c>
      <c r="J21" t="n">
        <v>211.59</v>
      </c>
      <c r="K21" t="n">
        <v>55.27</v>
      </c>
      <c r="L21" t="n">
        <v>5.75</v>
      </c>
      <c r="M21" t="n">
        <v>48</v>
      </c>
      <c r="N21" t="n">
        <v>45.57</v>
      </c>
      <c r="O21" t="n">
        <v>26329.94</v>
      </c>
      <c r="P21" t="n">
        <v>390.29</v>
      </c>
      <c r="Q21" t="n">
        <v>2238.33</v>
      </c>
      <c r="R21" t="n">
        <v>130.62</v>
      </c>
      <c r="S21" t="n">
        <v>80.06999999999999</v>
      </c>
      <c r="T21" t="n">
        <v>23020.71</v>
      </c>
      <c r="U21" t="n">
        <v>0.61</v>
      </c>
      <c r="V21" t="n">
        <v>0.85</v>
      </c>
      <c r="W21" t="n">
        <v>6.71</v>
      </c>
      <c r="X21" t="n">
        <v>1.4</v>
      </c>
      <c r="Y21" t="n">
        <v>1</v>
      </c>
      <c r="Z21" t="n">
        <v>10</v>
      </c>
      <c r="AA21" t="n">
        <v>451.2772098204707</v>
      </c>
      <c r="AB21" t="n">
        <v>617.4573874217634</v>
      </c>
      <c r="AC21" t="n">
        <v>558.5281209731156</v>
      </c>
      <c r="AD21" t="n">
        <v>451277.2098204707</v>
      </c>
      <c r="AE21" t="n">
        <v>617457.3874217634</v>
      </c>
      <c r="AF21" t="n">
        <v>1.505301824558518e-06</v>
      </c>
      <c r="AG21" t="n">
        <v>0.360625</v>
      </c>
      <c r="AH21" t="n">
        <v>558528.1209731157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2.8985</v>
      </c>
      <c r="E22" t="n">
        <v>34.5</v>
      </c>
      <c r="F22" t="n">
        <v>29.99</v>
      </c>
      <c r="G22" t="n">
        <v>37.49</v>
      </c>
      <c r="H22" t="n">
        <v>0.5</v>
      </c>
      <c r="I22" t="n">
        <v>48</v>
      </c>
      <c r="J22" t="n">
        <v>211.99</v>
      </c>
      <c r="K22" t="n">
        <v>55.27</v>
      </c>
      <c r="L22" t="n">
        <v>6</v>
      </c>
      <c r="M22" t="n">
        <v>46</v>
      </c>
      <c r="N22" t="n">
        <v>45.72</v>
      </c>
      <c r="O22" t="n">
        <v>26379.74</v>
      </c>
      <c r="P22" t="n">
        <v>387.45</v>
      </c>
      <c r="Q22" t="n">
        <v>2238.44</v>
      </c>
      <c r="R22" t="n">
        <v>128.96</v>
      </c>
      <c r="S22" t="n">
        <v>80.06999999999999</v>
      </c>
      <c r="T22" t="n">
        <v>22202.44</v>
      </c>
      <c r="U22" t="n">
        <v>0.62</v>
      </c>
      <c r="V22" t="n">
        <v>0.86</v>
      </c>
      <c r="W22" t="n">
        <v>6.72</v>
      </c>
      <c r="X22" t="n">
        <v>1.36</v>
      </c>
      <c r="Y22" t="n">
        <v>1</v>
      </c>
      <c r="Z22" t="n">
        <v>10</v>
      </c>
      <c r="AA22" t="n">
        <v>447.1635311880195</v>
      </c>
      <c r="AB22" t="n">
        <v>611.828870834151</v>
      </c>
      <c r="AC22" t="n">
        <v>553.4367821089523</v>
      </c>
      <c r="AD22" t="n">
        <v>447163.5311880196</v>
      </c>
      <c r="AE22" t="n">
        <v>611828.8708341509</v>
      </c>
      <c r="AF22" t="n">
        <v>1.510617781561079e-06</v>
      </c>
      <c r="AG22" t="n">
        <v>0.359375</v>
      </c>
      <c r="AH22" t="n">
        <v>553436.7821089523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2.918</v>
      </c>
      <c r="E23" t="n">
        <v>34.27</v>
      </c>
      <c r="F23" t="n">
        <v>29.88</v>
      </c>
      <c r="G23" t="n">
        <v>39.84</v>
      </c>
      <c r="H23" t="n">
        <v>0.52</v>
      </c>
      <c r="I23" t="n">
        <v>45</v>
      </c>
      <c r="J23" t="n">
        <v>212.4</v>
      </c>
      <c r="K23" t="n">
        <v>55.27</v>
      </c>
      <c r="L23" t="n">
        <v>6.25</v>
      </c>
      <c r="M23" t="n">
        <v>43</v>
      </c>
      <c r="N23" t="n">
        <v>45.87</v>
      </c>
      <c r="O23" t="n">
        <v>26429.59</v>
      </c>
      <c r="P23" t="n">
        <v>383.44</v>
      </c>
      <c r="Q23" t="n">
        <v>2238.51</v>
      </c>
      <c r="R23" t="n">
        <v>125.49</v>
      </c>
      <c r="S23" t="n">
        <v>80.06999999999999</v>
      </c>
      <c r="T23" t="n">
        <v>20482.85</v>
      </c>
      <c r="U23" t="n">
        <v>0.64</v>
      </c>
      <c r="V23" t="n">
        <v>0.86</v>
      </c>
      <c r="W23" t="n">
        <v>6.71</v>
      </c>
      <c r="X23" t="n">
        <v>1.25</v>
      </c>
      <c r="Y23" t="n">
        <v>1</v>
      </c>
      <c r="Z23" t="n">
        <v>10</v>
      </c>
      <c r="AA23" t="n">
        <v>440.4210756372067</v>
      </c>
      <c r="AB23" t="n">
        <v>602.6035456933832</v>
      </c>
      <c r="AC23" t="n">
        <v>545.0919090517942</v>
      </c>
      <c r="AD23" t="n">
        <v>440421.0756372067</v>
      </c>
      <c r="AE23" t="n">
        <v>602603.5456933832</v>
      </c>
      <c r="AF23" t="n">
        <v>1.520780640536564e-06</v>
      </c>
      <c r="AG23" t="n">
        <v>0.3569791666666667</v>
      </c>
      <c r="AH23" t="n">
        <v>545091.9090517942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2.9294</v>
      </c>
      <c r="E24" t="n">
        <v>34.14</v>
      </c>
      <c r="F24" t="n">
        <v>29.83</v>
      </c>
      <c r="G24" t="n">
        <v>41.62</v>
      </c>
      <c r="H24" t="n">
        <v>0.54</v>
      </c>
      <c r="I24" t="n">
        <v>43</v>
      </c>
      <c r="J24" t="n">
        <v>212.8</v>
      </c>
      <c r="K24" t="n">
        <v>55.27</v>
      </c>
      <c r="L24" t="n">
        <v>6.5</v>
      </c>
      <c r="M24" t="n">
        <v>41</v>
      </c>
      <c r="N24" t="n">
        <v>46.03</v>
      </c>
      <c r="O24" t="n">
        <v>26479.5</v>
      </c>
      <c r="P24" t="n">
        <v>380.67</v>
      </c>
      <c r="Q24" t="n">
        <v>2238.33</v>
      </c>
      <c r="R24" t="n">
        <v>123.94</v>
      </c>
      <c r="S24" t="n">
        <v>80.06999999999999</v>
      </c>
      <c r="T24" t="n">
        <v>19717.97</v>
      </c>
      <c r="U24" t="n">
        <v>0.65</v>
      </c>
      <c r="V24" t="n">
        <v>0.86</v>
      </c>
      <c r="W24" t="n">
        <v>6.71</v>
      </c>
      <c r="X24" t="n">
        <v>1.2</v>
      </c>
      <c r="Y24" t="n">
        <v>1</v>
      </c>
      <c r="Z24" t="n">
        <v>10</v>
      </c>
      <c r="AA24" t="n">
        <v>436.2267200531399</v>
      </c>
      <c r="AB24" t="n">
        <v>596.8646433413543</v>
      </c>
      <c r="AC24" t="n">
        <v>539.9007194856429</v>
      </c>
      <c r="AD24" t="n">
        <v>436226.7200531399</v>
      </c>
      <c r="AE24" t="n">
        <v>596864.6433413543</v>
      </c>
      <c r="AF24" t="n">
        <v>1.526722004245308e-06</v>
      </c>
      <c r="AG24" t="n">
        <v>0.355625</v>
      </c>
      <c r="AH24" t="n">
        <v>539900.7194856429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2.9417</v>
      </c>
      <c r="E25" t="n">
        <v>33.99</v>
      </c>
      <c r="F25" t="n">
        <v>29.77</v>
      </c>
      <c r="G25" t="n">
        <v>43.56</v>
      </c>
      <c r="H25" t="n">
        <v>0.5600000000000001</v>
      </c>
      <c r="I25" t="n">
        <v>41</v>
      </c>
      <c r="J25" t="n">
        <v>213.21</v>
      </c>
      <c r="K25" t="n">
        <v>55.27</v>
      </c>
      <c r="L25" t="n">
        <v>6.75</v>
      </c>
      <c r="M25" t="n">
        <v>39</v>
      </c>
      <c r="N25" t="n">
        <v>46.18</v>
      </c>
      <c r="O25" t="n">
        <v>26529.46</v>
      </c>
      <c r="P25" t="n">
        <v>376.86</v>
      </c>
      <c r="Q25" t="n">
        <v>2238.61</v>
      </c>
      <c r="R25" t="n">
        <v>121.57</v>
      </c>
      <c r="S25" t="n">
        <v>80.06999999999999</v>
      </c>
      <c r="T25" t="n">
        <v>18542.54</v>
      </c>
      <c r="U25" t="n">
        <v>0.66</v>
      </c>
      <c r="V25" t="n">
        <v>0.86</v>
      </c>
      <c r="W25" t="n">
        <v>6.71</v>
      </c>
      <c r="X25" t="n">
        <v>1.14</v>
      </c>
      <c r="Y25" t="n">
        <v>1</v>
      </c>
      <c r="Z25" t="n">
        <v>10</v>
      </c>
      <c r="AA25" t="n">
        <v>431.0379793184043</v>
      </c>
      <c r="AB25" t="n">
        <v>589.7651793570035</v>
      </c>
      <c r="AC25" t="n">
        <v>533.4788183797983</v>
      </c>
      <c r="AD25" t="n">
        <v>431037.9793184043</v>
      </c>
      <c r="AE25" t="n">
        <v>589765.1793570035</v>
      </c>
      <c r="AF25" t="n">
        <v>1.533132422983691e-06</v>
      </c>
      <c r="AG25" t="n">
        <v>0.3540625</v>
      </c>
      <c r="AH25" t="n">
        <v>533478.8183797983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2.9478</v>
      </c>
      <c r="E26" t="n">
        <v>33.92</v>
      </c>
      <c r="F26" t="n">
        <v>29.74</v>
      </c>
      <c r="G26" t="n">
        <v>44.61</v>
      </c>
      <c r="H26" t="n">
        <v>0.58</v>
      </c>
      <c r="I26" t="n">
        <v>40</v>
      </c>
      <c r="J26" t="n">
        <v>213.61</v>
      </c>
      <c r="K26" t="n">
        <v>55.27</v>
      </c>
      <c r="L26" t="n">
        <v>7</v>
      </c>
      <c r="M26" t="n">
        <v>38</v>
      </c>
      <c r="N26" t="n">
        <v>46.34</v>
      </c>
      <c r="O26" t="n">
        <v>26579.47</v>
      </c>
      <c r="P26" t="n">
        <v>373.84</v>
      </c>
      <c r="Q26" t="n">
        <v>2238.4</v>
      </c>
      <c r="R26" t="n">
        <v>120.65</v>
      </c>
      <c r="S26" t="n">
        <v>80.06999999999999</v>
      </c>
      <c r="T26" t="n">
        <v>18088.09</v>
      </c>
      <c r="U26" t="n">
        <v>0.66</v>
      </c>
      <c r="V26" t="n">
        <v>0.86</v>
      </c>
      <c r="W26" t="n">
        <v>6.71</v>
      </c>
      <c r="X26" t="n">
        <v>1.11</v>
      </c>
      <c r="Y26" t="n">
        <v>1</v>
      </c>
      <c r="Z26" t="n">
        <v>10</v>
      </c>
      <c r="AA26" t="n">
        <v>427.5523610457918</v>
      </c>
      <c r="AB26" t="n">
        <v>584.9960026617899</v>
      </c>
      <c r="AC26" t="n">
        <v>529.1648052147943</v>
      </c>
      <c r="AD26" t="n">
        <v>427552.3610457918</v>
      </c>
      <c r="AE26" t="n">
        <v>584996.0026617899</v>
      </c>
      <c r="AF26" t="n">
        <v>1.536311573740124e-06</v>
      </c>
      <c r="AG26" t="n">
        <v>0.3533333333333333</v>
      </c>
      <c r="AH26" t="n">
        <v>529164.8052147944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2.9587</v>
      </c>
      <c r="E27" t="n">
        <v>33.8</v>
      </c>
      <c r="F27" t="n">
        <v>29.69</v>
      </c>
      <c r="G27" t="n">
        <v>46.88</v>
      </c>
      <c r="H27" t="n">
        <v>0.6</v>
      </c>
      <c r="I27" t="n">
        <v>38</v>
      </c>
      <c r="J27" t="n">
        <v>214.02</v>
      </c>
      <c r="K27" t="n">
        <v>55.27</v>
      </c>
      <c r="L27" t="n">
        <v>7.25</v>
      </c>
      <c r="M27" t="n">
        <v>36</v>
      </c>
      <c r="N27" t="n">
        <v>46.49</v>
      </c>
      <c r="O27" t="n">
        <v>26629.54</v>
      </c>
      <c r="P27" t="n">
        <v>371.56</v>
      </c>
      <c r="Q27" t="n">
        <v>2238.41</v>
      </c>
      <c r="R27" t="n">
        <v>119.41</v>
      </c>
      <c r="S27" t="n">
        <v>80.06999999999999</v>
      </c>
      <c r="T27" t="n">
        <v>17474.93</v>
      </c>
      <c r="U27" t="n">
        <v>0.67</v>
      </c>
      <c r="V27" t="n">
        <v>0.86</v>
      </c>
      <c r="W27" t="n">
        <v>6.7</v>
      </c>
      <c r="X27" t="n">
        <v>1.07</v>
      </c>
      <c r="Y27" t="n">
        <v>1</v>
      </c>
      <c r="Z27" t="n">
        <v>10</v>
      </c>
      <c r="AA27" t="n">
        <v>423.921714777491</v>
      </c>
      <c r="AB27" t="n">
        <v>580.0283922646915</v>
      </c>
      <c r="AC27" t="n">
        <v>524.6712965819102</v>
      </c>
      <c r="AD27" t="n">
        <v>423921.714777491</v>
      </c>
      <c r="AE27" t="n">
        <v>580028.3922646915</v>
      </c>
      <c r="AF27" t="n">
        <v>1.541992351321292e-06</v>
      </c>
      <c r="AG27" t="n">
        <v>0.3520833333333333</v>
      </c>
      <c r="AH27" t="n">
        <v>524671.2965819101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2.9653</v>
      </c>
      <c r="E28" t="n">
        <v>33.72</v>
      </c>
      <c r="F28" t="n">
        <v>29.66</v>
      </c>
      <c r="G28" t="n">
        <v>48.1</v>
      </c>
      <c r="H28" t="n">
        <v>0.62</v>
      </c>
      <c r="I28" t="n">
        <v>37</v>
      </c>
      <c r="J28" t="n">
        <v>214.42</v>
      </c>
      <c r="K28" t="n">
        <v>55.27</v>
      </c>
      <c r="L28" t="n">
        <v>7.5</v>
      </c>
      <c r="M28" t="n">
        <v>35</v>
      </c>
      <c r="N28" t="n">
        <v>46.65</v>
      </c>
      <c r="O28" t="n">
        <v>26679.66</v>
      </c>
      <c r="P28" t="n">
        <v>368.97</v>
      </c>
      <c r="Q28" t="n">
        <v>2238.38</v>
      </c>
      <c r="R28" t="n">
        <v>118.29</v>
      </c>
      <c r="S28" t="n">
        <v>80.06999999999999</v>
      </c>
      <c r="T28" t="n">
        <v>16923.16</v>
      </c>
      <c r="U28" t="n">
        <v>0.68</v>
      </c>
      <c r="V28" t="n">
        <v>0.87</v>
      </c>
      <c r="W28" t="n">
        <v>6.7</v>
      </c>
      <c r="X28" t="n">
        <v>1.03</v>
      </c>
      <c r="Y28" t="n">
        <v>1</v>
      </c>
      <c r="Z28" t="n">
        <v>10</v>
      </c>
      <c r="AA28" t="n">
        <v>420.7506708310736</v>
      </c>
      <c r="AB28" t="n">
        <v>575.689630040618</v>
      </c>
      <c r="AC28" t="n">
        <v>520.746619735011</v>
      </c>
      <c r="AD28" t="n">
        <v>420750.6708310736</v>
      </c>
      <c r="AE28" t="n">
        <v>575689.630040618</v>
      </c>
      <c r="AF28" t="n">
        <v>1.545432088205302e-06</v>
      </c>
      <c r="AG28" t="n">
        <v>0.35125</v>
      </c>
      <c r="AH28" t="n">
        <v>520746.619735011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2.9768</v>
      </c>
      <c r="E29" t="n">
        <v>33.59</v>
      </c>
      <c r="F29" t="n">
        <v>29.61</v>
      </c>
      <c r="G29" t="n">
        <v>50.76</v>
      </c>
      <c r="H29" t="n">
        <v>0.64</v>
      </c>
      <c r="I29" t="n">
        <v>35</v>
      </c>
      <c r="J29" t="n">
        <v>214.83</v>
      </c>
      <c r="K29" t="n">
        <v>55.27</v>
      </c>
      <c r="L29" t="n">
        <v>7.75</v>
      </c>
      <c r="M29" t="n">
        <v>33</v>
      </c>
      <c r="N29" t="n">
        <v>46.81</v>
      </c>
      <c r="O29" t="n">
        <v>26729.83</v>
      </c>
      <c r="P29" t="n">
        <v>365.25</v>
      </c>
      <c r="Q29" t="n">
        <v>2238.32</v>
      </c>
      <c r="R29" t="n">
        <v>116.79</v>
      </c>
      <c r="S29" t="n">
        <v>80.06999999999999</v>
      </c>
      <c r="T29" t="n">
        <v>16180.13</v>
      </c>
      <c r="U29" t="n">
        <v>0.6899999999999999</v>
      </c>
      <c r="V29" t="n">
        <v>0.87</v>
      </c>
      <c r="W29" t="n">
        <v>6.69</v>
      </c>
      <c r="X29" t="n">
        <v>0.98</v>
      </c>
      <c r="Y29" t="n">
        <v>1</v>
      </c>
      <c r="Z29" t="n">
        <v>10</v>
      </c>
      <c r="AA29" t="n">
        <v>415.9123833039262</v>
      </c>
      <c r="AB29" t="n">
        <v>569.0696715957936</v>
      </c>
      <c r="AC29" t="n">
        <v>514.7584608329906</v>
      </c>
      <c r="AD29" t="n">
        <v>415912.3833039262</v>
      </c>
      <c r="AE29" t="n">
        <v>569069.6715957936</v>
      </c>
      <c r="AF29" t="n">
        <v>1.551425569139562e-06</v>
      </c>
      <c r="AG29" t="n">
        <v>0.3498958333333334</v>
      </c>
      <c r="AH29" t="n">
        <v>514758.4608329906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2.9848</v>
      </c>
      <c r="E30" t="n">
        <v>33.5</v>
      </c>
      <c r="F30" t="n">
        <v>29.56</v>
      </c>
      <c r="G30" t="n">
        <v>52.16</v>
      </c>
      <c r="H30" t="n">
        <v>0.66</v>
      </c>
      <c r="I30" t="n">
        <v>34</v>
      </c>
      <c r="J30" t="n">
        <v>215.24</v>
      </c>
      <c r="K30" t="n">
        <v>55.27</v>
      </c>
      <c r="L30" t="n">
        <v>8</v>
      </c>
      <c r="M30" t="n">
        <v>32</v>
      </c>
      <c r="N30" t="n">
        <v>46.97</v>
      </c>
      <c r="O30" t="n">
        <v>26780.06</v>
      </c>
      <c r="P30" t="n">
        <v>361.05</v>
      </c>
      <c r="Q30" t="n">
        <v>2238.34</v>
      </c>
      <c r="R30" t="n">
        <v>115.11</v>
      </c>
      <c r="S30" t="n">
        <v>80.06999999999999</v>
      </c>
      <c r="T30" t="n">
        <v>15347.25</v>
      </c>
      <c r="U30" t="n">
        <v>0.7</v>
      </c>
      <c r="V30" t="n">
        <v>0.87</v>
      </c>
      <c r="W30" t="n">
        <v>6.69</v>
      </c>
      <c r="X30" t="n">
        <v>0.93</v>
      </c>
      <c r="Y30" t="n">
        <v>1</v>
      </c>
      <c r="Z30" t="n">
        <v>10</v>
      </c>
      <c r="AA30" t="n">
        <v>411.202530429422</v>
      </c>
      <c r="AB30" t="n">
        <v>562.6254431088529</v>
      </c>
      <c r="AC30" t="n">
        <v>508.9292604683121</v>
      </c>
      <c r="AD30" t="n">
        <v>411202.530429422</v>
      </c>
      <c r="AE30" t="n">
        <v>562625.4431088528</v>
      </c>
      <c r="AF30" t="n">
        <v>1.555594947180786e-06</v>
      </c>
      <c r="AG30" t="n">
        <v>0.3489583333333333</v>
      </c>
      <c r="AH30" t="n">
        <v>508929.2604683121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2.989</v>
      </c>
      <c r="E31" t="n">
        <v>33.46</v>
      </c>
      <c r="F31" t="n">
        <v>29.55</v>
      </c>
      <c r="G31" t="n">
        <v>53.73</v>
      </c>
      <c r="H31" t="n">
        <v>0.68</v>
      </c>
      <c r="I31" t="n">
        <v>33</v>
      </c>
      <c r="J31" t="n">
        <v>215.65</v>
      </c>
      <c r="K31" t="n">
        <v>55.27</v>
      </c>
      <c r="L31" t="n">
        <v>8.25</v>
      </c>
      <c r="M31" t="n">
        <v>31</v>
      </c>
      <c r="N31" t="n">
        <v>47.12</v>
      </c>
      <c r="O31" t="n">
        <v>26830.34</v>
      </c>
      <c r="P31" t="n">
        <v>359.38</v>
      </c>
      <c r="Q31" t="n">
        <v>2238.31</v>
      </c>
      <c r="R31" t="n">
        <v>114.76</v>
      </c>
      <c r="S31" t="n">
        <v>80.06999999999999</v>
      </c>
      <c r="T31" t="n">
        <v>15177.31</v>
      </c>
      <c r="U31" t="n">
        <v>0.7</v>
      </c>
      <c r="V31" t="n">
        <v>0.87</v>
      </c>
      <c r="W31" t="n">
        <v>6.69</v>
      </c>
      <c r="X31" t="n">
        <v>0.93</v>
      </c>
      <c r="Y31" t="n">
        <v>1</v>
      </c>
      <c r="Z31" t="n">
        <v>10</v>
      </c>
      <c r="AA31" t="n">
        <v>409.2367374919792</v>
      </c>
      <c r="AB31" t="n">
        <v>559.9357584871799</v>
      </c>
      <c r="AC31" t="n">
        <v>506.4962755719355</v>
      </c>
      <c r="AD31" t="n">
        <v>409236.7374919791</v>
      </c>
      <c r="AE31" t="n">
        <v>559935.7584871799</v>
      </c>
      <c r="AF31" t="n">
        <v>1.557783870652429e-06</v>
      </c>
      <c r="AG31" t="n">
        <v>0.3485416666666667</v>
      </c>
      <c r="AH31" t="n">
        <v>506496.2755719355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3.0019</v>
      </c>
      <c r="E32" t="n">
        <v>33.31</v>
      </c>
      <c r="F32" t="n">
        <v>29.49</v>
      </c>
      <c r="G32" t="n">
        <v>57.08</v>
      </c>
      <c r="H32" t="n">
        <v>0.7</v>
      </c>
      <c r="I32" t="n">
        <v>31</v>
      </c>
      <c r="J32" t="n">
        <v>216.05</v>
      </c>
      <c r="K32" t="n">
        <v>55.27</v>
      </c>
      <c r="L32" t="n">
        <v>8.5</v>
      </c>
      <c r="M32" t="n">
        <v>29</v>
      </c>
      <c r="N32" t="n">
        <v>47.28</v>
      </c>
      <c r="O32" t="n">
        <v>26880.68</v>
      </c>
      <c r="P32" t="n">
        <v>355.96</v>
      </c>
      <c r="Q32" t="n">
        <v>2238.41</v>
      </c>
      <c r="R32" t="n">
        <v>112.77</v>
      </c>
      <c r="S32" t="n">
        <v>80.06999999999999</v>
      </c>
      <c r="T32" t="n">
        <v>14193.77</v>
      </c>
      <c r="U32" t="n">
        <v>0.71</v>
      </c>
      <c r="V32" t="n">
        <v>0.87</v>
      </c>
      <c r="W32" t="n">
        <v>6.69</v>
      </c>
      <c r="X32" t="n">
        <v>0.86</v>
      </c>
      <c r="Y32" t="n">
        <v>1</v>
      </c>
      <c r="Z32" t="n">
        <v>10</v>
      </c>
      <c r="AA32" t="n">
        <v>404.4954245620164</v>
      </c>
      <c r="AB32" t="n">
        <v>553.4484849644408</v>
      </c>
      <c r="AC32" t="n">
        <v>500.6281383292611</v>
      </c>
      <c r="AD32" t="n">
        <v>404495.4245620163</v>
      </c>
      <c r="AE32" t="n">
        <v>553448.4849644408</v>
      </c>
      <c r="AF32" t="n">
        <v>1.564506992743903e-06</v>
      </c>
      <c r="AG32" t="n">
        <v>0.3469791666666667</v>
      </c>
      <c r="AH32" t="n">
        <v>500628.1383292611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3.0082</v>
      </c>
      <c r="E33" t="n">
        <v>33.24</v>
      </c>
      <c r="F33" t="n">
        <v>29.46</v>
      </c>
      <c r="G33" t="n">
        <v>58.92</v>
      </c>
      <c r="H33" t="n">
        <v>0.72</v>
      </c>
      <c r="I33" t="n">
        <v>30</v>
      </c>
      <c r="J33" t="n">
        <v>216.46</v>
      </c>
      <c r="K33" t="n">
        <v>55.27</v>
      </c>
      <c r="L33" t="n">
        <v>8.75</v>
      </c>
      <c r="M33" t="n">
        <v>28</v>
      </c>
      <c r="N33" t="n">
        <v>47.44</v>
      </c>
      <c r="O33" t="n">
        <v>26931.07</v>
      </c>
      <c r="P33" t="n">
        <v>352.08</v>
      </c>
      <c r="Q33" t="n">
        <v>2238.37</v>
      </c>
      <c r="R33" t="n">
        <v>111.89</v>
      </c>
      <c r="S33" t="n">
        <v>80.06999999999999</v>
      </c>
      <c r="T33" t="n">
        <v>13758.96</v>
      </c>
      <c r="U33" t="n">
        <v>0.72</v>
      </c>
      <c r="V33" t="n">
        <v>0.87</v>
      </c>
      <c r="W33" t="n">
        <v>6.69</v>
      </c>
      <c r="X33" t="n">
        <v>0.83</v>
      </c>
      <c r="Y33" t="n">
        <v>1</v>
      </c>
      <c r="Z33" t="n">
        <v>10</v>
      </c>
      <c r="AA33" t="n">
        <v>400.4153568413455</v>
      </c>
      <c r="AB33" t="n">
        <v>547.865956309135</v>
      </c>
      <c r="AC33" t="n">
        <v>495.5783983736894</v>
      </c>
      <c r="AD33" t="n">
        <v>400415.3568413455</v>
      </c>
      <c r="AE33" t="n">
        <v>547865.956309135</v>
      </c>
      <c r="AF33" t="n">
        <v>1.567790377951367e-06</v>
      </c>
      <c r="AG33" t="n">
        <v>0.34625</v>
      </c>
      <c r="AH33" t="n">
        <v>495578.3983736894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3.0147</v>
      </c>
      <c r="E34" t="n">
        <v>33.17</v>
      </c>
      <c r="F34" t="n">
        <v>29.43</v>
      </c>
      <c r="G34" t="n">
        <v>60.89</v>
      </c>
      <c r="H34" t="n">
        <v>0.74</v>
      </c>
      <c r="I34" t="n">
        <v>29</v>
      </c>
      <c r="J34" t="n">
        <v>216.87</v>
      </c>
      <c r="K34" t="n">
        <v>55.27</v>
      </c>
      <c r="L34" t="n">
        <v>9</v>
      </c>
      <c r="M34" t="n">
        <v>27</v>
      </c>
      <c r="N34" t="n">
        <v>47.6</v>
      </c>
      <c r="O34" t="n">
        <v>26981.51</v>
      </c>
      <c r="P34" t="n">
        <v>349.21</v>
      </c>
      <c r="Q34" t="n">
        <v>2238.38</v>
      </c>
      <c r="R34" t="n">
        <v>110.83</v>
      </c>
      <c r="S34" t="n">
        <v>80.06999999999999</v>
      </c>
      <c r="T34" t="n">
        <v>13230.34</v>
      </c>
      <c r="U34" t="n">
        <v>0.72</v>
      </c>
      <c r="V34" t="n">
        <v>0.87</v>
      </c>
      <c r="W34" t="n">
        <v>6.69</v>
      </c>
      <c r="X34" t="n">
        <v>0.8</v>
      </c>
      <c r="Y34" t="n">
        <v>1</v>
      </c>
      <c r="Z34" t="n">
        <v>10</v>
      </c>
      <c r="AA34" t="n">
        <v>397.1365242123518</v>
      </c>
      <c r="AB34" t="n">
        <v>543.3797128542593</v>
      </c>
      <c r="AC34" t="n">
        <v>491.5203156976648</v>
      </c>
      <c r="AD34" t="n">
        <v>397136.5242123518</v>
      </c>
      <c r="AE34" t="n">
        <v>543379.7128542593</v>
      </c>
      <c r="AF34" t="n">
        <v>1.571177997609862e-06</v>
      </c>
      <c r="AG34" t="n">
        <v>0.3455208333333333</v>
      </c>
      <c r="AH34" t="n">
        <v>491520.3156976648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3.0207</v>
      </c>
      <c r="E35" t="n">
        <v>33.11</v>
      </c>
      <c r="F35" t="n">
        <v>29.41</v>
      </c>
      <c r="G35" t="n">
        <v>63.01</v>
      </c>
      <c r="H35" t="n">
        <v>0.76</v>
      </c>
      <c r="I35" t="n">
        <v>28</v>
      </c>
      <c r="J35" t="n">
        <v>217.28</v>
      </c>
      <c r="K35" t="n">
        <v>55.27</v>
      </c>
      <c r="L35" t="n">
        <v>9.25</v>
      </c>
      <c r="M35" t="n">
        <v>26</v>
      </c>
      <c r="N35" t="n">
        <v>47.76</v>
      </c>
      <c r="O35" t="n">
        <v>27032.02</v>
      </c>
      <c r="P35" t="n">
        <v>346.72</v>
      </c>
      <c r="Q35" t="n">
        <v>2238.38</v>
      </c>
      <c r="R35" t="n">
        <v>109.86</v>
      </c>
      <c r="S35" t="n">
        <v>80.06999999999999</v>
      </c>
      <c r="T35" t="n">
        <v>12751.73</v>
      </c>
      <c r="U35" t="n">
        <v>0.73</v>
      </c>
      <c r="V35" t="n">
        <v>0.87</v>
      </c>
      <c r="W35" t="n">
        <v>6.69</v>
      </c>
      <c r="X35" t="n">
        <v>0.78</v>
      </c>
      <c r="Y35" t="n">
        <v>1</v>
      </c>
      <c r="Z35" t="n">
        <v>10</v>
      </c>
      <c r="AA35" t="n">
        <v>394.2798803889631</v>
      </c>
      <c r="AB35" t="n">
        <v>539.4711267488681</v>
      </c>
      <c r="AC35" t="n">
        <v>487.984759564437</v>
      </c>
      <c r="AD35" t="n">
        <v>394279.8803889632</v>
      </c>
      <c r="AE35" t="n">
        <v>539471.126748868</v>
      </c>
      <c r="AF35" t="n">
        <v>1.574305031140781e-06</v>
      </c>
      <c r="AG35" t="n">
        <v>0.3448958333333333</v>
      </c>
      <c r="AH35" t="n">
        <v>487984.759564437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3.0289</v>
      </c>
      <c r="E36" t="n">
        <v>33.02</v>
      </c>
      <c r="F36" t="n">
        <v>29.36</v>
      </c>
      <c r="G36" t="n">
        <v>65.23</v>
      </c>
      <c r="H36" t="n">
        <v>0.78</v>
      </c>
      <c r="I36" t="n">
        <v>27</v>
      </c>
      <c r="J36" t="n">
        <v>217.69</v>
      </c>
      <c r="K36" t="n">
        <v>55.27</v>
      </c>
      <c r="L36" t="n">
        <v>9.5</v>
      </c>
      <c r="M36" t="n">
        <v>25</v>
      </c>
      <c r="N36" t="n">
        <v>47.92</v>
      </c>
      <c r="O36" t="n">
        <v>27082.57</v>
      </c>
      <c r="P36" t="n">
        <v>343.61</v>
      </c>
      <c r="Q36" t="n">
        <v>2238.38</v>
      </c>
      <c r="R36" t="n">
        <v>108.23</v>
      </c>
      <c r="S36" t="n">
        <v>80.06999999999999</v>
      </c>
      <c r="T36" t="n">
        <v>11940.65</v>
      </c>
      <c r="U36" t="n">
        <v>0.74</v>
      </c>
      <c r="V36" t="n">
        <v>0.87</v>
      </c>
      <c r="W36" t="n">
        <v>6.69</v>
      </c>
      <c r="X36" t="n">
        <v>0.73</v>
      </c>
      <c r="Y36" t="n">
        <v>1</v>
      </c>
      <c r="Z36" t="n">
        <v>10</v>
      </c>
      <c r="AA36" t="n">
        <v>390.5401897848022</v>
      </c>
      <c r="AB36" t="n">
        <v>534.3543170807494</v>
      </c>
      <c r="AC36" t="n">
        <v>483.3562910295562</v>
      </c>
      <c r="AD36" t="n">
        <v>390540.1897848023</v>
      </c>
      <c r="AE36" t="n">
        <v>534354.3170807494</v>
      </c>
      <c r="AF36" t="n">
        <v>1.578578643633035e-06</v>
      </c>
      <c r="AG36" t="n">
        <v>0.3439583333333334</v>
      </c>
      <c r="AH36" t="n">
        <v>483356.2910295562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3.035</v>
      </c>
      <c r="E37" t="n">
        <v>32.95</v>
      </c>
      <c r="F37" t="n">
        <v>29.33</v>
      </c>
      <c r="G37" t="n">
        <v>67.68000000000001</v>
      </c>
      <c r="H37" t="n">
        <v>0.79</v>
      </c>
      <c r="I37" t="n">
        <v>26</v>
      </c>
      <c r="J37" t="n">
        <v>218.1</v>
      </c>
      <c r="K37" t="n">
        <v>55.27</v>
      </c>
      <c r="L37" t="n">
        <v>9.75</v>
      </c>
      <c r="M37" t="n">
        <v>24</v>
      </c>
      <c r="N37" t="n">
        <v>48.08</v>
      </c>
      <c r="O37" t="n">
        <v>27133.18</v>
      </c>
      <c r="P37" t="n">
        <v>338.81</v>
      </c>
      <c r="Q37" t="n">
        <v>2238.38</v>
      </c>
      <c r="R37" t="n">
        <v>107.46</v>
      </c>
      <c r="S37" t="n">
        <v>80.06999999999999</v>
      </c>
      <c r="T37" t="n">
        <v>11562.69</v>
      </c>
      <c r="U37" t="n">
        <v>0.75</v>
      </c>
      <c r="V37" t="n">
        <v>0.87</v>
      </c>
      <c r="W37" t="n">
        <v>6.68</v>
      </c>
      <c r="X37" t="n">
        <v>0.7</v>
      </c>
      <c r="Y37" t="n">
        <v>1</v>
      </c>
      <c r="Z37" t="n">
        <v>10</v>
      </c>
      <c r="AA37" t="n">
        <v>385.8174748579619</v>
      </c>
      <c r="AB37" t="n">
        <v>527.8924901663688</v>
      </c>
      <c r="AC37" t="n">
        <v>477.511171806653</v>
      </c>
      <c r="AD37" t="n">
        <v>385817.4748579619</v>
      </c>
      <c r="AE37" t="n">
        <v>527892.4901663688</v>
      </c>
      <c r="AF37" t="n">
        <v>1.581757794389469e-06</v>
      </c>
      <c r="AG37" t="n">
        <v>0.3432291666666667</v>
      </c>
      <c r="AH37" t="n">
        <v>477511.171806653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3.0413</v>
      </c>
      <c r="E38" t="n">
        <v>32.88</v>
      </c>
      <c r="F38" t="n">
        <v>29.3</v>
      </c>
      <c r="G38" t="n">
        <v>70.33</v>
      </c>
      <c r="H38" t="n">
        <v>0.8100000000000001</v>
      </c>
      <c r="I38" t="n">
        <v>25</v>
      </c>
      <c r="J38" t="n">
        <v>218.51</v>
      </c>
      <c r="K38" t="n">
        <v>55.27</v>
      </c>
      <c r="L38" t="n">
        <v>10</v>
      </c>
      <c r="M38" t="n">
        <v>23</v>
      </c>
      <c r="N38" t="n">
        <v>48.24</v>
      </c>
      <c r="O38" t="n">
        <v>27183.85</v>
      </c>
      <c r="P38" t="n">
        <v>335.51</v>
      </c>
      <c r="Q38" t="n">
        <v>2238.4</v>
      </c>
      <c r="R38" t="n">
        <v>106.35</v>
      </c>
      <c r="S38" t="n">
        <v>80.06999999999999</v>
      </c>
      <c r="T38" t="n">
        <v>11013.81</v>
      </c>
      <c r="U38" t="n">
        <v>0.75</v>
      </c>
      <c r="V38" t="n">
        <v>0.88</v>
      </c>
      <c r="W38" t="n">
        <v>6.69</v>
      </c>
      <c r="X38" t="n">
        <v>0.68</v>
      </c>
      <c r="Y38" t="n">
        <v>1</v>
      </c>
      <c r="Z38" t="n">
        <v>10</v>
      </c>
      <c r="AA38" t="n">
        <v>382.2817117308272</v>
      </c>
      <c r="AB38" t="n">
        <v>523.0547030689628</v>
      </c>
      <c r="AC38" t="n">
        <v>473.1350963199466</v>
      </c>
      <c r="AD38" t="n">
        <v>382281.7117308272</v>
      </c>
      <c r="AE38" t="n">
        <v>523054.7030689628</v>
      </c>
      <c r="AF38" t="n">
        <v>1.585041179596933e-06</v>
      </c>
      <c r="AG38" t="n">
        <v>0.3425</v>
      </c>
      <c r="AH38" t="n">
        <v>473135.0963199466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3.0386</v>
      </c>
      <c r="E39" t="n">
        <v>32.91</v>
      </c>
      <c r="F39" t="n">
        <v>29.33</v>
      </c>
      <c r="G39" t="n">
        <v>70.40000000000001</v>
      </c>
      <c r="H39" t="n">
        <v>0.83</v>
      </c>
      <c r="I39" t="n">
        <v>25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334.99</v>
      </c>
      <c r="Q39" t="n">
        <v>2238.31</v>
      </c>
      <c r="R39" t="n">
        <v>107.54</v>
      </c>
      <c r="S39" t="n">
        <v>80.06999999999999</v>
      </c>
      <c r="T39" t="n">
        <v>11605.3</v>
      </c>
      <c r="U39" t="n">
        <v>0.74</v>
      </c>
      <c r="V39" t="n">
        <v>0.87</v>
      </c>
      <c r="W39" t="n">
        <v>6.69</v>
      </c>
      <c r="X39" t="n">
        <v>0.71</v>
      </c>
      <c r="Y39" t="n">
        <v>1</v>
      </c>
      <c r="Z39" t="n">
        <v>10</v>
      </c>
      <c r="AA39" t="n">
        <v>382.321656788292</v>
      </c>
      <c r="AB39" t="n">
        <v>523.1093576588378</v>
      </c>
      <c r="AC39" t="n">
        <v>473.1845347524721</v>
      </c>
      <c r="AD39" t="n">
        <v>382321.656788292</v>
      </c>
      <c r="AE39" t="n">
        <v>523109.3576588377</v>
      </c>
      <c r="AF39" t="n">
        <v>1.58363401450802e-06</v>
      </c>
      <c r="AG39" t="n">
        <v>0.3428125</v>
      </c>
      <c r="AH39" t="n">
        <v>473184.5347524721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3.0467</v>
      </c>
      <c r="E40" t="n">
        <v>32.82</v>
      </c>
      <c r="F40" t="n">
        <v>29.28</v>
      </c>
      <c r="G40" t="n">
        <v>73.20999999999999</v>
      </c>
      <c r="H40" t="n">
        <v>0.85</v>
      </c>
      <c r="I40" t="n">
        <v>24</v>
      </c>
      <c r="J40" t="n">
        <v>219.33</v>
      </c>
      <c r="K40" t="n">
        <v>55.27</v>
      </c>
      <c r="L40" t="n">
        <v>10.5</v>
      </c>
      <c r="M40" t="n">
        <v>16</v>
      </c>
      <c r="N40" t="n">
        <v>48.56</v>
      </c>
      <c r="O40" t="n">
        <v>27285.35</v>
      </c>
      <c r="P40" t="n">
        <v>331.37</v>
      </c>
      <c r="Q40" t="n">
        <v>2238.32</v>
      </c>
      <c r="R40" t="n">
        <v>105.72</v>
      </c>
      <c r="S40" t="n">
        <v>80.06999999999999</v>
      </c>
      <c r="T40" t="n">
        <v>10702.96</v>
      </c>
      <c r="U40" t="n">
        <v>0.76</v>
      </c>
      <c r="V40" t="n">
        <v>0.88</v>
      </c>
      <c r="W40" t="n">
        <v>6.69</v>
      </c>
      <c r="X40" t="n">
        <v>0.66</v>
      </c>
      <c r="Y40" t="n">
        <v>1</v>
      </c>
      <c r="Z40" t="n">
        <v>10</v>
      </c>
      <c r="AA40" t="n">
        <v>378.2435598354418</v>
      </c>
      <c r="AB40" t="n">
        <v>517.529525495008</v>
      </c>
      <c r="AC40" t="n">
        <v>468.1372339390147</v>
      </c>
      <c r="AD40" t="n">
        <v>378243.5598354418</v>
      </c>
      <c r="AE40" t="n">
        <v>517529.525495008</v>
      </c>
      <c r="AF40" t="n">
        <v>1.587855509774759e-06</v>
      </c>
      <c r="AG40" t="n">
        <v>0.341875</v>
      </c>
      <c r="AH40" t="n">
        <v>468137.2339390147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3.0459</v>
      </c>
      <c r="E41" t="n">
        <v>32.83</v>
      </c>
      <c r="F41" t="n">
        <v>29.29</v>
      </c>
      <c r="G41" t="n">
        <v>73.23</v>
      </c>
      <c r="H41" t="n">
        <v>0.87</v>
      </c>
      <c r="I41" t="n">
        <v>24</v>
      </c>
      <c r="J41" t="n">
        <v>219.75</v>
      </c>
      <c r="K41" t="n">
        <v>55.27</v>
      </c>
      <c r="L41" t="n">
        <v>10.75</v>
      </c>
      <c r="M41" t="n">
        <v>9</v>
      </c>
      <c r="N41" t="n">
        <v>48.72</v>
      </c>
      <c r="O41" t="n">
        <v>27336.19</v>
      </c>
      <c r="P41" t="n">
        <v>329.71</v>
      </c>
      <c r="Q41" t="n">
        <v>2238.34</v>
      </c>
      <c r="R41" t="n">
        <v>106.02</v>
      </c>
      <c r="S41" t="n">
        <v>80.06999999999999</v>
      </c>
      <c r="T41" t="n">
        <v>10851.6</v>
      </c>
      <c r="U41" t="n">
        <v>0.76</v>
      </c>
      <c r="V41" t="n">
        <v>0.88</v>
      </c>
      <c r="W41" t="n">
        <v>6.69</v>
      </c>
      <c r="X41" t="n">
        <v>0.67</v>
      </c>
      <c r="Y41" t="n">
        <v>1</v>
      </c>
      <c r="Z41" t="n">
        <v>10</v>
      </c>
      <c r="AA41" t="n">
        <v>377.062807595107</v>
      </c>
      <c r="AB41" t="n">
        <v>515.9139681886695</v>
      </c>
      <c r="AC41" t="n">
        <v>466.6758631545442</v>
      </c>
      <c r="AD41" t="n">
        <v>377062.807595107</v>
      </c>
      <c r="AE41" t="n">
        <v>515913.9681886695</v>
      </c>
      <c r="AF41" t="n">
        <v>1.587438571970637e-06</v>
      </c>
      <c r="AG41" t="n">
        <v>0.3419791666666667</v>
      </c>
      <c r="AH41" t="n">
        <v>466675.8631545442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3.0537</v>
      </c>
      <c r="E42" t="n">
        <v>32.75</v>
      </c>
      <c r="F42" t="n">
        <v>29.25</v>
      </c>
      <c r="G42" t="n">
        <v>76.3</v>
      </c>
      <c r="H42" t="n">
        <v>0.89</v>
      </c>
      <c r="I42" t="n">
        <v>23</v>
      </c>
      <c r="J42" t="n">
        <v>220.16</v>
      </c>
      <c r="K42" t="n">
        <v>55.27</v>
      </c>
      <c r="L42" t="n">
        <v>11</v>
      </c>
      <c r="M42" t="n">
        <v>9</v>
      </c>
      <c r="N42" t="n">
        <v>48.89</v>
      </c>
      <c r="O42" t="n">
        <v>27387.08</v>
      </c>
      <c r="P42" t="n">
        <v>327.51</v>
      </c>
      <c r="Q42" t="n">
        <v>2238.36</v>
      </c>
      <c r="R42" t="n">
        <v>104.37</v>
      </c>
      <c r="S42" t="n">
        <v>80.06999999999999</v>
      </c>
      <c r="T42" t="n">
        <v>10031.92</v>
      </c>
      <c r="U42" t="n">
        <v>0.77</v>
      </c>
      <c r="V42" t="n">
        <v>0.88</v>
      </c>
      <c r="W42" t="n">
        <v>6.69</v>
      </c>
      <c r="X42" t="n">
        <v>0.62</v>
      </c>
      <c r="Y42" t="n">
        <v>1</v>
      </c>
      <c r="Z42" t="n">
        <v>10</v>
      </c>
      <c r="AA42" t="n">
        <v>374.2081261380515</v>
      </c>
      <c r="AB42" t="n">
        <v>512.0080670794688</v>
      </c>
      <c r="AC42" t="n">
        <v>463.1427357652389</v>
      </c>
      <c r="AD42" t="n">
        <v>374208.1261380514</v>
      </c>
      <c r="AE42" t="n">
        <v>512008.0670794687</v>
      </c>
      <c r="AF42" t="n">
        <v>1.591503715560831e-06</v>
      </c>
      <c r="AG42" t="n">
        <v>0.3411458333333333</v>
      </c>
      <c r="AH42" t="n">
        <v>463142.7357652389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3.0529</v>
      </c>
      <c r="E43" t="n">
        <v>32.76</v>
      </c>
      <c r="F43" t="n">
        <v>29.26</v>
      </c>
      <c r="G43" t="n">
        <v>76.31999999999999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6</v>
      </c>
      <c r="N43" t="n">
        <v>49.05</v>
      </c>
      <c r="O43" t="n">
        <v>27438.03</v>
      </c>
      <c r="P43" t="n">
        <v>327.31</v>
      </c>
      <c r="Q43" t="n">
        <v>2238.34</v>
      </c>
      <c r="R43" t="n">
        <v>104.65</v>
      </c>
      <c r="S43" t="n">
        <v>80.06999999999999</v>
      </c>
      <c r="T43" t="n">
        <v>10170.63</v>
      </c>
      <c r="U43" t="n">
        <v>0.77</v>
      </c>
      <c r="V43" t="n">
        <v>0.88</v>
      </c>
      <c r="W43" t="n">
        <v>6.69</v>
      </c>
      <c r="X43" t="n">
        <v>0.63</v>
      </c>
      <c r="Y43" t="n">
        <v>1</v>
      </c>
      <c r="Z43" t="n">
        <v>10</v>
      </c>
      <c r="AA43" t="n">
        <v>374.1857044414664</v>
      </c>
      <c r="AB43" t="n">
        <v>511.9773887250257</v>
      </c>
      <c r="AC43" t="n">
        <v>463.1149853098865</v>
      </c>
      <c r="AD43" t="n">
        <v>374185.7044414664</v>
      </c>
      <c r="AE43" t="n">
        <v>511977.3887250256</v>
      </c>
      <c r="AF43" t="n">
        <v>1.591086777756708e-06</v>
      </c>
      <c r="AG43" t="n">
        <v>0.34125</v>
      </c>
      <c r="AH43" t="n">
        <v>463114.9853098865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3.0519</v>
      </c>
      <c r="E44" t="n">
        <v>32.77</v>
      </c>
      <c r="F44" t="n">
        <v>29.27</v>
      </c>
      <c r="G44" t="n">
        <v>76.34999999999999</v>
      </c>
      <c r="H44" t="n">
        <v>0.92</v>
      </c>
      <c r="I44" t="n">
        <v>23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327.82</v>
      </c>
      <c r="Q44" t="n">
        <v>2238.36</v>
      </c>
      <c r="R44" t="n">
        <v>104.81</v>
      </c>
      <c r="S44" t="n">
        <v>80.06999999999999</v>
      </c>
      <c r="T44" t="n">
        <v>10250.48</v>
      </c>
      <c r="U44" t="n">
        <v>0.76</v>
      </c>
      <c r="V44" t="n">
        <v>0.88</v>
      </c>
      <c r="W44" t="n">
        <v>6.7</v>
      </c>
      <c r="X44" t="n">
        <v>0.64</v>
      </c>
      <c r="Y44" t="n">
        <v>1</v>
      </c>
      <c r="Z44" t="n">
        <v>10</v>
      </c>
      <c r="AA44" t="n">
        <v>374.7502955872416</v>
      </c>
      <c r="AB44" t="n">
        <v>512.7498872386786</v>
      </c>
      <c r="AC44" t="n">
        <v>463.8137576496049</v>
      </c>
      <c r="AD44" t="n">
        <v>374750.2955872416</v>
      </c>
      <c r="AE44" t="n">
        <v>512749.8872386786</v>
      </c>
      <c r="AF44" t="n">
        <v>1.590565605501555e-06</v>
      </c>
      <c r="AG44" t="n">
        <v>0.3413541666666667</v>
      </c>
      <c r="AH44" t="n">
        <v>463813.7576496049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3.0518</v>
      </c>
      <c r="E45" t="n">
        <v>32.77</v>
      </c>
      <c r="F45" t="n">
        <v>29.27</v>
      </c>
      <c r="G45" t="n">
        <v>76.36</v>
      </c>
      <c r="H45" t="n">
        <v>0.9399999999999999</v>
      </c>
      <c r="I45" t="n">
        <v>23</v>
      </c>
      <c r="J45" t="n">
        <v>221.4</v>
      </c>
      <c r="K45" t="n">
        <v>55.27</v>
      </c>
      <c r="L45" t="n">
        <v>11.75</v>
      </c>
      <c r="M45" t="n">
        <v>1</v>
      </c>
      <c r="N45" t="n">
        <v>49.38</v>
      </c>
      <c r="O45" t="n">
        <v>27540.09</v>
      </c>
      <c r="P45" t="n">
        <v>328.19</v>
      </c>
      <c r="Q45" t="n">
        <v>2238.46</v>
      </c>
      <c r="R45" t="n">
        <v>104.94</v>
      </c>
      <c r="S45" t="n">
        <v>80.06999999999999</v>
      </c>
      <c r="T45" t="n">
        <v>10317.01</v>
      </c>
      <c r="U45" t="n">
        <v>0.76</v>
      </c>
      <c r="V45" t="n">
        <v>0.88</v>
      </c>
      <c r="W45" t="n">
        <v>6.7</v>
      </c>
      <c r="X45" t="n">
        <v>0.64</v>
      </c>
      <c r="Y45" t="n">
        <v>1</v>
      </c>
      <c r="Z45" t="n">
        <v>10</v>
      </c>
      <c r="AA45" t="n">
        <v>375.0557247962459</v>
      </c>
      <c r="AB45" t="n">
        <v>513.167788957024</v>
      </c>
      <c r="AC45" t="n">
        <v>464.1917754144802</v>
      </c>
      <c r="AD45" t="n">
        <v>375055.7247962459</v>
      </c>
      <c r="AE45" t="n">
        <v>513167.788957024</v>
      </c>
      <c r="AF45" t="n">
        <v>1.59051348827604e-06</v>
      </c>
      <c r="AG45" t="n">
        <v>0.3413541666666667</v>
      </c>
      <c r="AH45" t="n">
        <v>464191.7754144802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3.0518</v>
      </c>
      <c r="E46" t="n">
        <v>32.77</v>
      </c>
      <c r="F46" t="n">
        <v>29.27</v>
      </c>
      <c r="G46" t="n">
        <v>76.36</v>
      </c>
      <c r="H46" t="n">
        <v>0.96</v>
      </c>
      <c r="I46" t="n">
        <v>23</v>
      </c>
      <c r="J46" t="n">
        <v>221.81</v>
      </c>
      <c r="K46" t="n">
        <v>55.27</v>
      </c>
      <c r="L46" t="n">
        <v>12</v>
      </c>
      <c r="M46" t="n">
        <v>0</v>
      </c>
      <c r="N46" t="n">
        <v>49.54</v>
      </c>
      <c r="O46" t="n">
        <v>27591.21</v>
      </c>
      <c r="P46" t="n">
        <v>328.86</v>
      </c>
      <c r="Q46" t="n">
        <v>2238.46</v>
      </c>
      <c r="R46" t="n">
        <v>104.97</v>
      </c>
      <c r="S46" t="n">
        <v>80.06999999999999</v>
      </c>
      <c r="T46" t="n">
        <v>10331.83</v>
      </c>
      <c r="U46" t="n">
        <v>0.76</v>
      </c>
      <c r="V46" t="n">
        <v>0.88</v>
      </c>
      <c r="W46" t="n">
        <v>6.7</v>
      </c>
      <c r="X46" t="n">
        <v>0.64</v>
      </c>
      <c r="Y46" t="n">
        <v>1</v>
      </c>
      <c r="Z46" t="n">
        <v>10</v>
      </c>
      <c r="AA46" t="n">
        <v>375.5867210374241</v>
      </c>
      <c r="AB46" t="n">
        <v>513.8943214401048</v>
      </c>
      <c r="AC46" t="n">
        <v>464.8489686570705</v>
      </c>
      <c r="AD46" t="n">
        <v>375586.7210374241</v>
      </c>
      <c r="AE46" t="n">
        <v>513894.3214401049</v>
      </c>
      <c r="AF46" t="n">
        <v>1.59051348827604e-06</v>
      </c>
      <c r="AG46" t="n">
        <v>0.3413541666666667</v>
      </c>
      <c r="AH46" t="n">
        <v>464848.9686570705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2.1902</v>
      </c>
      <c r="E2" t="n">
        <v>45.66</v>
      </c>
      <c r="F2" t="n">
        <v>36.6</v>
      </c>
      <c r="G2" t="n">
        <v>8.1</v>
      </c>
      <c r="H2" t="n">
        <v>0.14</v>
      </c>
      <c r="I2" t="n">
        <v>271</v>
      </c>
      <c r="J2" t="n">
        <v>124.63</v>
      </c>
      <c r="K2" t="n">
        <v>45</v>
      </c>
      <c r="L2" t="n">
        <v>1</v>
      </c>
      <c r="M2" t="n">
        <v>269</v>
      </c>
      <c r="N2" t="n">
        <v>18.64</v>
      </c>
      <c r="O2" t="n">
        <v>15605.44</v>
      </c>
      <c r="P2" t="n">
        <v>374.68</v>
      </c>
      <c r="Q2" t="n">
        <v>2239.2</v>
      </c>
      <c r="R2" t="n">
        <v>344.16</v>
      </c>
      <c r="S2" t="n">
        <v>80.06999999999999</v>
      </c>
      <c r="T2" t="n">
        <v>128689.15</v>
      </c>
      <c r="U2" t="n">
        <v>0.23</v>
      </c>
      <c r="V2" t="n">
        <v>0.7</v>
      </c>
      <c r="W2" t="n">
        <v>7.09</v>
      </c>
      <c r="X2" t="n">
        <v>7.97</v>
      </c>
      <c r="Y2" t="n">
        <v>1</v>
      </c>
      <c r="Z2" t="n">
        <v>10</v>
      </c>
      <c r="AA2" t="n">
        <v>572.8211934295784</v>
      </c>
      <c r="AB2" t="n">
        <v>783.7592279378604</v>
      </c>
      <c r="AC2" t="n">
        <v>708.9583472364553</v>
      </c>
      <c r="AD2" t="n">
        <v>572821.1934295784</v>
      </c>
      <c r="AE2" t="n">
        <v>783759.2279378604</v>
      </c>
      <c r="AF2" t="n">
        <v>1.239656586523712e-06</v>
      </c>
      <c r="AG2" t="n">
        <v>0.475625</v>
      </c>
      <c r="AH2" t="n">
        <v>708958.3472364553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2.3922</v>
      </c>
      <c r="E3" t="n">
        <v>41.8</v>
      </c>
      <c r="F3" t="n">
        <v>34.51</v>
      </c>
      <c r="G3" t="n">
        <v>10.25</v>
      </c>
      <c r="H3" t="n">
        <v>0.18</v>
      </c>
      <c r="I3" t="n">
        <v>202</v>
      </c>
      <c r="J3" t="n">
        <v>124.96</v>
      </c>
      <c r="K3" t="n">
        <v>45</v>
      </c>
      <c r="L3" t="n">
        <v>1.25</v>
      </c>
      <c r="M3" t="n">
        <v>200</v>
      </c>
      <c r="N3" t="n">
        <v>18.71</v>
      </c>
      <c r="O3" t="n">
        <v>15645.96</v>
      </c>
      <c r="P3" t="n">
        <v>349.2</v>
      </c>
      <c r="Q3" t="n">
        <v>2238.94</v>
      </c>
      <c r="R3" t="n">
        <v>276.05</v>
      </c>
      <c r="S3" t="n">
        <v>80.06999999999999</v>
      </c>
      <c r="T3" t="n">
        <v>94976.19</v>
      </c>
      <c r="U3" t="n">
        <v>0.29</v>
      </c>
      <c r="V3" t="n">
        <v>0.74</v>
      </c>
      <c r="W3" t="n">
        <v>6.98</v>
      </c>
      <c r="X3" t="n">
        <v>5.87</v>
      </c>
      <c r="Y3" t="n">
        <v>1</v>
      </c>
      <c r="Z3" t="n">
        <v>10</v>
      </c>
      <c r="AA3" t="n">
        <v>490.6653892502044</v>
      </c>
      <c r="AB3" t="n">
        <v>671.350032201362</v>
      </c>
      <c r="AC3" t="n">
        <v>607.2773273737513</v>
      </c>
      <c r="AD3" t="n">
        <v>490665.3892502044</v>
      </c>
      <c r="AE3" t="n">
        <v>671350.032201362</v>
      </c>
      <c r="AF3" t="n">
        <v>1.353988898859476e-06</v>
      </c>
      <c r="AG3" t="n">
        <v>0.4354166666666666</v>
      </c>
      <c r="AH3" t="n">
        <v>607277.3273737513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2.5287</v>
      </c>
      <c r="E4" t="n">
        <v>39.55</v>
      </c>
      <c r="F4" t="n">
        <v>33.3</v>
      </c>
      <c r="G4" t="n">
        <v>12.41</v>
      </c>
      <c r="H4" t="n">
        <v>0.21</v>
      </c>
      <c r="I4" t="n">
        <v>161</v>
      </c>
      <c r="J4" t="n">
        <v>125.29</v>
      </c>
      <c r="K4" t="n">
        <v>45</v>
      </c>
      <c r="L4" t="n">
        <v>1.5</v>
      </c>
      <c r="M4" t="n">
        <v>159</v>
      </c>
      <c r="N4" t="n">
        <v>18.79</v>
      </c>
      <c r="O4" t="n">
        <v>15686.51</v>
      </c>
      <c r="P4" t="n">
        <v>333.19</v>
      </c>
      <c r="Q4" t="n">
        <v>2238.9</v>
      </c>
      <c r="R4" t="n">
        <v>236.65</v>
      </c>
      <c r="S4" t="n">
        <v>80.06999999999999</v>
      </c>
      <c r="T4" t="n">
        <v>75480.19</v>
      </c>
      <c r="U4" t="n">
        <v>0.34</v>
      </c>
      <c r="V4" t="n">
        <v>0.77</v>
      </c>
      <c r="W4" t="n">
        <v>6.91</v>
      </c>
      <c r="X4" t="n">
        <v>4.67</v>
      </c>
      <c r="Y4" t="n">
        <v>1</v>
      </c>
      <c r="Z4" t="n">
        <v>10</v>
      </c>
      <c r="AA4" t="n">
        <v>444.4838182227272</v>
      </c>
      <c r="AB4" t="n">
        <v>608.1623693344455</v>
      </c>
      <c r="AC4" t="n">
        <v>550.1202063664115</v>
      </c>
      <c r="AD4" t="n">
        <v>444483.8182227272</v>
      </c>
      <c r="AE4" t="n">
        <v>608162.3693344456</v>
      </c>
      <c r="AF4" t="n">
        <v>1.431248109918049e-06</v>
      </c>
      <c r="AG4" t="n">
        <v>0.4119791666666666</v>
      </c>
      <c r="AH4" t="n">
        <v>550120.2063664115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2.6316</v>
      </c>
      <c r="E5" t="n">
        <v>38</v>
      </c>
      <c r="F5" t="n">
        <v>32.47</v>
      </c>
      <c r="G5" t="n">
        <v>14.65</v>
      </c>
      <c r="H5" t="n">
        <v>0.25</v>
      </c>
      <c r="I5" t="n">
        <v>133</v>
      </c>
      <c r="J5" t="n">
        <v>125.62</v>
      </c>
      <c r="K5" t="n">
        <v>45</v>
      </c>
      <c r="L5" t="n">
        <v>1.75</v>
      </c>
      <c r="M5" t="n">
        <v>131</v>
      </c>
      <c r="N5" t="n">
        <v>18.87</v>
      </c>
      <c r="O5" t="n">
        <v>15727.09</v>
      </c>
      <c r="P5" t="n">
        <v>320.84</v>
      </c>
      <c r="Q5" t="n">
        <v>2239.08</v>
      </c>
      <c r="R5" t="n">
        <v>209.37</v>
      </c>
      <c r="S5" t="n">
        <v>80.06999999999999</v>
      </c>
      <c r="T5" t="n">
        <v>61980.04</v>
      </c>
      <c r="U5" t="n">
        <v>0.38</v>
      </c>
      <c r="V5" t="n">
        <v>0.79</v>
      </c>
      <c r="W5" t="n">
        <v>6.87</v>
      </c>
      <c r="X5" t="n">
        <v>3.84</v>
      </c>
      <c r="Y5" t="n">
        <v>1</v>
      </c>
      <c r="Z5" t="n">
        <v>10</v>
      </c>
      <c r="AA5" t="n">
        <v>412.8703029757424</v>
      </c>
      <c r="AB5" t="n">
        <v>564.9073630836605</v>
      </c>
      <c r="AC5" t="n">
        <v>510.9933972034189</v>
      </c>
      <c r="AD5" t="n">
        <v>412870.3029757424</v>
      </c>
      <c r="AE5" t="n">
        <v>564907.3630836605</v>
      </c>
      <c r="AF5" t="n">
        <v>1.489489669023743e-06</v>
      </c>
      <c r="AG5" t="n">
        <v>0.3958333333333333</v>
      </c>
      <c r="AH5" t="n">
        <v>510993.3972034188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2.7122</v>
      </c>
      <c r="E6" t="n">
        <v>36.87</v>
      </c>
      <c r="F6" t="n">
        <v>31.85</v>
      </c>
      <c r="G6" t="n">
        <v>16.91</v>
      </c>
      <c r="H6" t="n">
        <v>0.28</v>
      </c>
      <c r="I6" t="n">
        <v>113</v>
      </c>
      <c r="J6" t="n">
        <v>125.95</v>
      </c>
      <c r="K6" t="n">
        <v>45</v>
      </c>
      <c r="L6" t="n">
        <v>2</v>
      </c>
      <c r="M6" t="n">
        <v>111</v>
      </c>
      <c r="N6" t="n">
        <v>18.95</v>
      </c>
      <c r="O6" t="n">
        <v>15767.7</v>
      </c>
      <c r="P6" t="n">
        <v>310.65</v>
      </c>
      <c r="Q6" t="n">
        <v>2238.75</v>
      </c>
      <c r="R6" t="n">
        <v>189.96</v>
      </c>
      <c r="S6" t="n">
        <v>80.06999999999999</v>
      </c>
      <c r="T6" t="n">
        <v>52375.99</v>
      </c>
      <c r="U6" t="n">
        <v>0.42</v>
      </c>
      <c r="V6" t="n">
        <v>0.8100000000000001</v>
      </c>
      <c r="W6" t="n">
        <v>6.81</v>
      </c>
      <c r="X6" t="n">
        <v>3.22</v>
      </c>
      <c r="Y6" t="n">
        <v>1</v>
      </c>
      <c r="Z6" t="n">
        <v>10</v>
      </c>
      <c r="AA6" t="n">
        <v>389.4265643042364</v>
      </c>
      <c r="AB6" t="n">
        <v>532.8306055685505</v>
      </c>
      <c r="AC6" t="n">
        <v>481.978000405539</v>
      </c>
      <c r="AD6" t="n">
        <v>389426.5643042364</v>
      </c>
      <c r="AE6" t="n">
        <v>532830.6055685505</v>
      </c>
      <c r="AF6" t="n">
        <v>1.535109393648805e-06</v>
      </c>
      <c r="AG6" t="n">
        <v>0.3840625</v>
      </c>
      <c r="AH6" t="n">
        <v>481978.0004055391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2.7734</v>
      </c>
      <c r="E7" t="n">
        <v>36.06</v>
      </c>
      <c r="F7" t="n">
        <v>31.42</v>
      </c>
      <c r="G7" t="n">
        <v>19.24</v>
      </c>
      <c r="H7" t="n">
        <v>0.31</v>
      </c>
      <c r="I7" t="n">
        <v>98</v>
      </c>
      <c r="J7" t="n">
        <v>126.28</v>
      </c>
      <c r="K7" t="n">
        <v>45</v>
      </c>
      <c r="L7" t="n">
        <v>2.25</v>
      </c>
      <c r="M7" t="n">
        <v>96</v>
      </c>
      <c r="N7" t="n">
        <v>19.03</v>
      </c>
      <c r="O7" t="n">
        <v>15808.34</v>
      </c>
      <c r="P7" t="n">
        <v>302.48</v>
      </c>
      <c r="Q7" t="n">
        <v>2238.71</v>
      </c>
      <c r="R7" t="n">
        <v>175.62</v>
      </c>
      <c r="S7" t="n">
        <v>80.06999999999999</v>
      </c>
      <c r="T7" t="n">
        <v>45280.39</v>
      </c>
      <c r="U7" t="n">
        <v>0.46</v>
      </c>
      <c r="V7" t="n">
        <v>0.82</v>
      </c>
      <c r="W7" t="n">
        <v>6.8</v>
      </c>
      <c r="X7" t="n">
        <v>2.79</v>
      </c>
      <c r="Y7" t="n">
        <v>1</v>
      </c>
      <c r="Z7" t="n">
        <v>10</v>
      </c>
      <c r="AA7" t="n">
        <v>372.295866771967</v>
      </c>
      <c r="AB7" t="n">
        <v>509.3916294518629</v>
      </c>
      <c r="AC7" t="n">
        <v>460.7760072726185</v>
      </c>
      <c r="AD7" t="n">
        <v>372295.866771967</v>
      </c>
      <c r="AE7" t="n">
        <v>509391.6294518628</v>
      </c>
      <c r="AF7" t="n">
        <v>1.569748688277264e-06</v>
      </c>
      <c r="AG7" t="n">
        <v>0.375625</v>
      </c>
      <c r="AH7" t="n">
        <v>460776.0072726185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2.8249</v>
      </c>
      <c r="E8" t="n">
        <v>35.4</v>
      </c>
      <c r="F8" t="n">
        <v>31.07</v>
      </c>
      <c r="G8" t="n">
        <v>21.68</v>
      </c>
      <c r="H8" t="n">
        <v>0.35</v>
      </c>
      <c r="I8" t="n">
        <v>86</v>
      </c>
      <c r="J8" t="n">
        <v>126.61</v>
      </c>
      <c r="K8" t="n">
        <v>45</v>
      </c>
      <c r="L8" t="n">
        <v>2.5</v>
      </c>
      <c r="M8" t="n">
        <v>84</v>
      </c>
      <c r="N8" t="n">
        <v>19.11</v>
      </c>
      <c r="O8" t="n">
        <v>15849</v>
      </c>
      <c r="P8" t="n">
        <v>295.15</v>
      </c>
      <c r="Q8" t="n">
        <v>2238.55</v>
      </c>
      <c r="R8" t="n">
        <v>164.17</v>
      </c>
      <c r="S8" t="n">
        <v>80.06999999999999</v>
      </c>
      <c r="T8" t="n">
        <v>39618.03</v>
      </c>
      <c r="U8" t="n">
        <v>0.49</v>
      </c>
      <c r="V8" t="n">
        <v>0.83</v>
      </c>
      <c r="W8" t="n">
        <v>6.78</v>
      </c>
      <c r="X8" t="n">
        <v>2.44</v>
      </c>
      <c r="Y8" t="n">
        <v>1</v>
      </c>
      <c r="Z8" t="n">
        <v>10</v>
      </c>
      <c r="AA8" t="n">
        <v>358.104961949888</v>
      </c>
      <c r="AB8" t="n">
        <v>489.9750074157586</v>
      </c>
      <c r="AC8" t="n">
        <v>443.2124803922397</v>
      </c>
      <c r="AD8" t="n">
        <v>358104.961949888</v>
      </c>
      <c r="AE8" t="n">
        <v>489975.0074157586</v>
      </c>
      <c r="AF8" t="n">
        <v>1.598897767907422e-06</v>
      </c>
      <c r="AG8" t="n">
        <v>0.36875</v>
      </c>
      <c r="AH8" t="n">
        <v>443212.4803922398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2.8678</v>
      </c>
      <c r="E9" t="n">
        <v>34.87</v>
      </c>
      <c r="F9" t="n">
        <v>30.8</v>
      </c>
      <c r="G9" t="n">
        <v>24.31</v>
      </c>
      <c r="H9" t="n">
        <v>0.38</v>
      </c>
      <c r="I9" t="n">
        <v>76</v>
      </c>
      <c r="J9" t="n">
        <v>126.94</v>
      </c>
      <c r="K9" t="n">
        <v>45</v>
      </c>
      <c r="L9" t="n">
        <v>2.75</v>
      </c>
      <c r="M9" t="n">
        <v>74</v>
      </c>
      <c r="N9" t="n">
        <v>19.19</v>
      </c>
      <c r="O9" t="n">
        <v>15889.69</v>
      </c>
      <c r="P9" t="n">
        <v>287.95</v>
      </c>
      <c r="Q9" t="n">
        <v>2238.47</v>
      </c>
      <c r="R9" t="n">
        <v>155.03</v>
      </c>
      <c r="S9" t="n">
        <v>80.06999999999999</v>
      </c>
      <c r="T9" t="n">
        <v>35098.94</v>
      </c>
      <c r="U9" t="n">
        <v>0.52</v>
      </c>
      <c r="V9" t="n">
        <v>0.83</v>
      </c>
      <c r="W9" t="n">
        <v>6.77</v>
      </c>
      <c r="X9" t="n">
        <v>2.17</v>
      </c>
      <c r="Y9" t="n">
        <v>1</v>
      </c>
      <c r="Z9" t="n">
        <v>10</v>
      </c>
      <c r="AA9" t="n">
        <v>345.8204911810403</v>
      </c>
      <c r="AB9" t="n">
        <v>473.1668525572198</v>
      </c>
      <c r="AC9" t="n">
        <v>428.0084722430065</v>
      </c>
      <c r="AD9" t="n">
        <v>345820.4911810403</v>
      </c>
      <c r="AE9" t="n">
        <v>473166.8525572199</v>
      </c>
      <c r="AF9" t="n">
        <v>1.623179234240116e-06</v>
      </c>
      <c r="AG9" t="n">
        <v>0.3632291666666667</v>
      </c>
      <c r="AH9" t="n">
        <v>428008.4722430065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2.8998</v>
      </c>
      <c r="E10" t="n">
        <v>34.48</v>
      </c>
      <c r="F10" t="n">
        <v>30.59</v>
      </c>
      <c r="G10" t="n">
        <v>26.6</v>
      </c>
      <c r="H10" t="n">
        <v>0.42</v>
      </c>
      <c r="I10" t="n">
        <v>69</v>
      </c>
      <c r="J10" t="n">
        <v>127.27</v>
      </c>
      <c r="K10" t="n">
        <v>45</v>
      </c>
      <c r="L10" t="n">
        <v>3</v>
      </c>
      <c r="M10" t="n">
        <v>67</v>
      </c>
      <c r="N10" t="n">
        <v>19.27</v>
      </c>
      <c r="O10" t="n">
        <v>15930.42</v>
      </c>
      <c r="P10" t="n">
        <v>281.92</v>
      </c>
      <c r="Q10" t="n">
        <v>2238.62</v>
      </c>
      <c r="R10" t="n">
        <v>148.17</v>
      </c>
      <c r="S10" t="n">
        <v>80.06999999999999</v>
      </c>
      <c r="T10" t="n">
        <v>31703.45</v>
      </c>
      <c r="U10" t="n">
        <v>0.54</v>
      </c>
      <c r="V10" t="n">
        <v>0.84</v>
      </c>
      <c r="W10" t="n">
        <v>6.76</v>
      </c>
      <c r="X10" t="n">
        <v>1.96</v>
      </c>
      <c r="Y10" t="n">
        <v>1</v>
      </c>
      <c r="Z10" t="n">
        <v>10</v>
      </c>
      <c r="AA10" t="n">
        <v>336.3161152009317</v>
      </c>
      <c r="AB10" t="n">
        <v>460.16254603776</v>
      </c>
      <c r="AC10" t="n">
        <v>416.2452784861051</v>
      </c>
      <c r="AD10" t="n">
        <v>336316.1152009317</v>
      </c>
      <c r="AE10" t="n">
        <v>460162.54603776</v>
      </c>
      <c r="AF10" t="n">
        <v>1.641291283719049e-06</v>
      </c>
      <c r="AG10" t="n">
        <v>0.3591666666666666</v>
      </c>
      <c r="AH10" t="n">
        <v>416245.2784861051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2.9317</v>
      </c>
      <c r="E11" t="n">
        <v>34.11</v>
      </c>
      <c r="F11" t="n">
        <v>30.39</v>
      </c>
      <c r="G11" t="n">
        <v>29.41</v>
      </c>
      <c r="H11" t="n">
        <v>0.45</v>
      </c>
      <c r="I11" t="n">
        <v>62</v>
      </c>
      <c r="J11" t="n">
        <v>127.6</v>
      </c>
      <c r="K11" t="n">
        <v>45</v>
      </c>
      <c r="L11" t="n">
        <v>3.25</v>
      </c>
      <c r="M11" t="n">
        <v>60</v>
      </c>
      <c r="N11" t="n">
        <v>19.35</v>
      </c>
      <c r="O11" t="n">
        <v>15971.17</v>
      </c>
      <c r="P11" t="n">
        <v>275.58</v>
      </c>
      <c r="Q11" t="n">
        <v>2238.51</v>
      </c>
      <c r="R11" t="n">
        <v>142.11</v>
      </c>
      <c r="S11" t="n">
        <v>80.06999999999999</v>
      </c>
      <c r="T11" t="n">
        <v>28704.74</v>
      </c>
      <c r="U11" t="n">
        <v>0.5600000000000001</v>
      </c>
      <c r="V11" t="n">
        <v>0.84</v>
      </c>
      <c r="W11" t="n">
        <v>6.74</v>
      </c>
      <c r="X11" t="n">
        <v>1.76</v>
      </c>
      <c r="Y11" t="n">
        <v>1</v>
      </c>
      <c r="Z11" t="n">
        <v>10</v>
      </c>
      <c r="AA11" t="n">
        <v>326.8067278992888</v>
      </c>
      <c r="AB11" t="n">
        <v>447.151382807093</v>
      </c>
      <c r="AC11" t="n">
        <v>404.4758824128906</v>
      </c>
      <c r="AD11" t="n">
        <v>326806.7278992888</v>
      </c>
      <c r="AE11" t="n">
        <v>447151.382807093</v>
      </c>
      <c r="AF11" t="n">
        <v>1.65934673304336e-06</v>
      </c>
      <c r="AG11" t="n">
        <v>0.3553125</v>
      </c>
      <c r="AH11" t="n">
        <v>404475.8824128906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2.9576</v>
      </c>
      <c r="E12" t="n">
        <v>33.81</v>
      </c>
      <c r="F12" t="n">
        <v>30.22</v>
      </c>
      <c r="G12" t="n">
        <v>31.81</v>
      </c>
      <c r="H12" t="n">
        <v>0.48</v>
      </c>
      <c r="I12" t="n">
        <v>57</v>
      </c>
      <c r="J12" t="n">
        <v>127.93</v>
      </c>
      <c r="K12" t="n">
        <v>45</v>
      </c>
      <c r="L12" t="n">
        <v>3.5</v>
      </c>
      <c r="M12" t="n">
        <v>55</v>
      </c>
      <c r="N12" t="n">
        <v>19.43</v>
      </c>
      <c r="O12" t="n">
        <v>16011.95</v>
      </c>
      <c r="P12" t="n">
        <v>269.33</v>
      </c>
      <c r="Q12" t="n">
        <v>2238.46</v>
      </c>
      <c r="R12" t="n">
        <v>136.58</v>
      </c>
      <c r="S12" t="n">
        <v>80.06999999999999</v>
      </c>
      <c r="T12" t="n">
        <v>25967.91</v>
      </c>
      <c r="U12" t="n">
        <v>0.59</v>
      </c>
      <c r="V12" t="n">
        <v>0.85</v>
      </c>
      <c r="W12" t="n">
        <v>6.73</v>
      </c>
      <c r="X12" t="n">
        <v>1.59</v>
      </c>
      <c r="Y12" t="n">
        <v>1</v>
      </c>
      <c r="Z12" t="n">
        <v>10</v>
      </c>
      <c r="AA12" t="n">
        <v>318.3110311852419</v>
      </c>
      <c r="AB12" t="n">
        <v>435.5271957592473</v>
      </c>
      <c r="AC12" t="n">
        <v>393.9610914622424</v>
      </c>
      <c r="AD12" t="n">
        <v>318311.0311852419</v>
      </c>
      <c r="AE12" t="n">
        <v>435527.1957592473</v>
      </c>
      <c r="AF12" t="n">
        <v>1.674006173090371e-06</v>
      </c>
      <c r="AG12" t="n">
        <v>0.3521875</v>
      </c>
      <c r="AH12" t="n">
        <v>393961.0914622424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2.9789</v>
      </c>
      <c r="E13" t="n">
        <v>33.57</v>
      </c>
      <c r="F13" t="n">
        <v>30.11</v>
      </c>
      <c r="G13" t="n">
        <v>34.74</v>
      </c>
      <c r="H13" t="n">
        <v>0.52</v>
      </c>
      <c r="I13" t="n">
        <v>52</v>
      </c>
      <c r="J13" t="n">
        <v>128.26</v>
      </c>
      <c r="K13" t="n">
        <v>45</v>
      </c>
      <c r="L13" t="n">
        <v>3.75</v>
      </c>
      <c r="M13" t="n">
        <v>50</v>
      </c>
      <c r="N13" t="n">
        <v>19.51</v>
      </c>
      <c r="O13" t="n">
        <v>16052.76</v>
      </c>
      <c r="P13" t="n">
        <v>263.5</v>
      </c>
      <c r="Q13" t="n">
        <v>2238.45</v>
      </c>
      <c r="R13" t="n">
        <v>132.86</v>
      </c>
      <c r="S13" t="n">
        <v>80.06999999999999</v>
      </c>
      <c r="T13" t="n">
        <v>24132.46</v>
      </c>
      <c r="U13" t="n">
        <v>0.6</v>
      </c>
      <c r="V13" t="n">
        <v>0.85</v>
      </c>
      <c r="W13" t="n">
        <v>6.72</v>
      </c>
      <c r="X13" t="n">
        <v>1.48</v>
      </c>
      <c r="Y13" t="n">
        <v>1</v>
      </c>
      <c r="Z13" t="n">
        <v>10</v>
      </c>
      <c r="AA13" t="n">
        <v>310.9682270982422</v>
      </c>
      <c r="AB13" t="n">
        <v>425.4804472657606</v>
      </c>
      <c r="AC13" t="n">
        <v>384.8731905442739</v>
      </c>
      <c r="AD13" t="n">
        <v>310968.2270982421</v>
      </c>
      <c r="AE13" t="n">
        <v>425480.4472657606</v>
      </c>
      <c r="AF13" t="n">
        <v>1.686062006024786e-06</v>
      </c>
      <c r="AG13" t="n">
        <v>0.3496875</v>
      </c>
      <c r="AH13" t="n">
        <v>384873.1905442739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2.9978</v>
      </c>
      <c r="E14" t="n">
        <v>33.36</v>
      </c>
      <c r="F14" t="n">
        <v>30</v>
      </c>
      <c r="G14" t="n">
        <v>37.5</v>
      </c>
      <c r="H14" t="n">
        <v>0.55</v>
      </c>
      <c r="I14" t="n">
        <v>48</v>
      </c>
      <c r="J14" t="n">
        <v>128.59</v>
      </c>
      <c r="K14" t="n">
        <v>45</v>
      </c>
      <c r="L14" t="n">
        <v>4</v>
      </c>
      <c r="M14" t="n">
        <v>46</v>
      </c>
      <c r="N14" t="n">
        <v>19.59</v>
      </c>
      <c r="O14" t="n">
        <v>16093.6</v>
      </c>
      <c r="P14" t="n">
        <v>258.07</v>
      </c>
      <c r="Q14" t="n">
        <v>2238.54</v>
      </c>
      <c r="R14" t="n">
        <v>129.1</v>
      </c>
      <c r="S14" t="n">
        <v>80.06999999999999</v>
      </c>
      <c r="T14" t="n">
        <v>22272.85</v>
      </c>
      <c r="U14" t="n">
        <v>0.62</v>
      </c>
      <c r="V14" t="n">
        <v>0.86</v>
      </c>
      <c r="W14" t="n">
        <v>6.73</v>
      </c>
      <c r="X14" t="n">
        <v>1.37</v>
      </c>
      <c r="Y14" t="n">
        <v>1</v>
      </c>
      <c r="Z14" t="n">
        <v>10</v>
      </c>
      <c r="AA14" t="n">
        <v>304.2942591382584</v>
      </c>
      <c r="AB14" t="n">
        <v>416.3488298682246</v>
      </c>
      <c r="AC14" t="n">
        <v>376.6130818948533</v>
      </c>
      <c r="AD14" t="n">
        <v>304294.2591382584</v>
      </c>
      <c r="AE14" t="n">
        <v>416348.8298682246</v>
      </c>
      <c r="AF14" t="n">
        <v>1.696759435248281e-06</v>
      </c>
      <c r="AG14" t="n">
        <v>0.3475</v>
      </c>
      <c r="AH14" t="n">
        <v>376613.0818948533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3.0191</v>
      </c>
      <c r="E15" t="n">
        <v>33.12</v>
      </c>
      <c r="F15" t="n">
        <v>29.87</v>
      </c>
      <c r="G15" t="n">
        <v>40.73</v>
      </c>
      <c r="H15" t="n">
        <v>0.58</v>
      </c>
      <c r="I15" t="n">
        <v>44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251.21</v>
      </c>
      <c r="Q15" t="n">
        <v>2238.42</v>
      </c>
      <c r="R15" t="n">
        <v>124.92</v>
      </c>
      <c r="S15" t="n">
        <v>80.06999999999999</v>
      </c>
      <c r="T15" t="n">
        <v>20203.86</v>
      </c>
      <c r="U15" t="n">
        <v>0.64</v>
      </c>
      <c r="V15" t="n">
        <v>0.86</v>
      </c>
      <c r="W15" t="n">
        <v>6.71</v>
      </c>
      <c r="X15" t="n">
        <v>1.24</v>
      </c>
      <c r="Y15" t="n">
        <v>1</v>
      </c>
      <c r="Z15" t="n">
        <v>10</v>
      </c>
      <c r="AA15" t="n">
        <v>296.2608953487719</v>
      </c>
      <c r="AB15" t="n">
        <v>405.3572271244516</v>
      </c>
      <c r="AC15" t="n">
        <v>366.6705022901346</v>
      </c>
      <c r="AD15" t="n">
        <v>296260.8953487719</v>
      </c>
      <c r="AE15" t="n">
        <v>405357.2271244516</v>
      </c>
      <c r="AF15" t="n">
        <v>1.708815268182695e-06</v>
      </c>
      <c r="AG15" t="n">
        <v>0.345</v>
      </c>
      <c r="AH15" t="n">
        <v>366670.5022901346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3.0361</v>
      </c>
      <c r="E16" t="n">
        <v>32.94</v>
      </c>
      <c r="F16" t="n">
        <v>29.76</v>
      </c>
      <c r="G16" t="n">
        <v>43.55</v>
      </c>
      <c r="H16" t="n">
        <v>0.62</v>
      </c>
      <c r="I16" t="n">
        <v>41</v>
      </c>
      <c r="J16" t="n">
        <v>129.25</v>
      </c>
      <c r="K16" t="n">
        <v>45</v>
      </c>
      <c r="L16" t="n">
        <v>4.5</v>
      </c>
      <c r="M16" t="n">
        <v>29</v>
      </c>
      <c r="N16" t="n">
        <v>19.76</v>
      </c>
      <c r="O16" t="n">
        <v>16175.36</v>
      </c>
      <c r="P16" t="n">
        <v>247</v>
      </c>
      <c r="Q16" t="n">
        <v>2238.5</v>
      </c>
      <c r="R16" t="n">
        <v>120.81</v>
      </c>
      <c r="S16" t="n">
        <v>80.06999999999999</v>
      </c>
      <c r="T16" t="n">
        <v>18159.69</v>
      </c>
      <c r="U16" t="n">
        <v>0.66</v>
      </c>
      <c r="V16" t="n">
        <v>0.86</v>
      </c>
      <c r="W16" t="n">
        <v>6.72</v>
      </c>
      <c r="X16" t="n">
        <v>1.13</v>
      </c>
      <c r="Y16" t="n">
        <v>1</v>
      </c>
      <c r="Z16" t="n">
        <v>10</v>
      </c>
      <c r="AA16" t="n">
        <v>290.9190503170254</v>
      </c>
      <c r="AB16" t="n">
        <v>398.0482790864457</v>
      </c>
      <c r="AC16" t="n">
        <v>360.059109994703</v>
      </c>
      <c r="AD16" t="n">
        <v>290919.0503170254</v>
      </c>
      <c r="AE16" t="n">
        <v>398048.2790864457</v>
      </c>
      <c r="AF16" t="n">
        <v>1.718437294468378e-06</v>
      </c>
      <c r="AG16" t="n">
        <v>0.343125</v>
      </c>
      <c r="AH16" t="n">
        <v>360059.109994703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3.0358</v>
      </c>
      <c r="E17" t="n">
        <v>32.94</v>
      </c>
      <c r="F17" t="n">
        <v>29.79</v>
      </c>
      <c r="G17" t="n">
        <v>44.68</v>
      </c>
      <c r="H17" t="n">
        <v>0.65</v>
      </c>
      <c r="I17" t="n">
        <v>40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245.76</v>
      </c>
      <c r="Q17" t="n">
        <v>2238.51</v>
      </c>
      <c r="R17" t="n">
        <v>121.42</v>
      </c>
      <c r="S17" t="n">
        <v>80.06999999999999</v>
      </c>
      <c r="T17" t="n">
        <v>18470.73</v>
      </c>
      <c r="U17" t="n">
        <v>0.66</v>
      </c>
      <c r="V17" t="n">
        <v>0.86</v>
      </c>
      <c r="W17" t="n">
        <v>6.73</v>
      </c>
      <c r="X17" t="n">
        <v>1.16</v>
      </c>
      <c r="Y17" t="n">
        <v>1</v>
      </c>
      <c r="Z17" t="n">
        <v>10</v>
      </c>
      <c r="AA17" t="n">
        <v>290.0519479423264</v>
      </c>
      <c r="AB17" t="n">
        <v>396.8618713635255</v>
      </c>
      <c r="AC17" t="n">
        <v>358.9859313597246</v>
      </c>
      <c r="AD17" t="n">
        <v>290051.9479423264</v>
      </c>
      <c r="AE17" t="n">
        <v>396861.8713635255</v>
      </c>
      <c r="AF17" t="n">
        <v>1.718267494004514e-06</v>
      </c>
      <c r="AG17" t="n">
        <v>0.343125</v>
      </c>
      <c r="AH17" t="n">
        <v>358985.9313597247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3.0404</v>
      </c>
      <c r="E18" t="n">
        <v>32.89</v>
      </c>
      <c r="F18" t="n">
        <v>29.76</v>
      </c>
      <c r="G18" t="n">
        <v>45.79</v>
      </c>
      <c r="H18" t="n">
        <v>0.68</v>
      </c>
      <c r="I18" t="n">
        <v>39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244.06</v>
      </c>
      <c r="Q18" t="n">
        <v>2238.71</v>
      </c>
      <c r="R18" t="n">
        <v>120.27</v>
      </c>
      <c r="S18" t="n">
        <v>80.06999999999999</v>
      </c>
      <c r="T18" t="n">
        <v>17903.39</v>
      </c>
      <c r="U18" t="n">
        <v>0.67</v>
      </c>
      <c r="V18" t="n">
        <v>0.86</v>
      </c>
      <c r="W18" t="n">
        <v>6.74</v>
      </c>
      <c r="X18" t="n">
        <v>1.13</v>
      </c>
      <c r="Y18" t="n">
        <v>1</v>
      </c>
      <c r="Z18" t="n">
        <v>10</v>
      </c>
      <c r="AA18" t="n">
        <v>288.1710388320552</v>
      </c>
      <c r="AB18" t="n">
        <v>394.2883285389988</v>
      </c>
      <c r="AC18" t="n">
        <v>356.6580038503808</v>
      </c>
      <c r="AD18" t="n">
        <v>288171.0388320552</v>
      </c>
      <c r="AE18" t="n">
        <v>394288.3285389988</v>
      </c>
      <c r="AF18" t="n">
        <v>1.72087110111711e-06</v>
      </c>
      <c r="AG18" t="n">
        <v>0.3426041666666667</v>
      </c>
      <c r="AH18" t="n">
        <v>356658.0038503808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29.76</v>
      </c>
      <c r="G19" t="n">
        <v>45.79</v>
      </c>
      <c r="H19" t="n">
        <v>0.71</v>
      </c>
      <c r="I19" t="n">
        <v>39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244.53</v>
      </c>
      <c r="Q19" t="n">
        <v>2238.45</v>
      </c>
      <c r="R19" t="n">
        <v>120.31</v>
      </c>
      <c r="S19" t="n">
        <v>80.06999999999999</v>
      </c>
      <c r="T19" t="n">
        <v>17919.96</v>
      </c>
      <c r="U19" t="n">
        <v>0.67</v>
      </c>
      <c r="V19" t="n">
        <v>0.86</v>
      </c>
      <c r="W19" t="n">
        <v>6.74</v>
      </c>
      <c r="X19" t="n">
        <v>1.14</v>
      </c>
      <c r="Y19" t="n">
        <v>1</v>
      </c>
      <c r="Z19" t="n">
        <v>10</v>
      </c>
      <c r="AA19" t="n">
        <v>288.5637379311816</v>
      </c>
      <c r="AB19" t="n">
        <v>394.8256367710853</v>
      </c>
      <c r="AC19" t="n">
        <v>357.1440321389138</v>
      </c>
      <c r="AD19" t="n">
        <v>288563.7379311816</v>
      </c>
      <c r="AE19" t="n">
        <v>394825.6367710853</v>
      </c>
      <c r="AF19" t="n">
        <v>1.720757900807867e-06</v>
      </c>
      <c r="AG19" t="n">
        <v>0.3426041666666667</v>
      </c>
      <c r="AH19" t="n">
        <v>357144.0321389138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3.0403</v>
      </c>
      <c r="E20" t="n">
        <v>32.89</v>
      </c>
      <c r="F20" t="n">
        <v>29.76</v>
      </c>
      <c r="G20" t="n">
        <v>45.79</v>
      </c>
      <c r="H20" t="n">
        <v>0.74</v>
      </c>
      <c r="I20" t="n">
        <v>39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244.99</v>
      </c>
      <c r="Q20" t="n">
        <v>2238.52</v>
      </c>
      <c r="R20" t="n">
        <v>120.31</v>
      </c>
      <c r="S20" t="n">
        <v>80.06999999999999</v>
      </c>
      <c r="T20" t="n">
        <v>17920</v>
      </c>
      <c r="U20" t="n">
        <v>0.67</v>
      </c>
      <c r="V20" t="n">
        <v>0.86</v>
      </c>
      <c r="W20" t="n">
        <v>6.74</v>
      </c>
      <c r="X20" t="n">
        <v>1.14</v>
      </c>
      <c r="Y20" t="n">
        <v>1</v>
      </c>
      <c r="Z20" t="n">
        <v>10</v>
      </c>
      <c r="AA20" t="n">
        <v>288.9202749060311</v>
      </c>
      <c r="AB20" t="n">
        <v>395.3134663893757</v>
      </c>
      <c r="AC20" t="n">
        <v>357.5853039831077</v>
      </c>
      <c r="AD20" t="n">
        <v>288920.2749060311</v>
      </c>
      <c r="AE20" t="n">
        <v>395313.4663893757</v>
      </c>
      <c r="AF20" t="n">
        <v>1.720814500962488e-06</v>
      </c>
      <c r="AG20" t="n">
        <v>0.3426041666666667</v>
      </c>
      <c r="AH20" t="n">
        <v>357585.3039831077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1.3039</v>
      </c>
      <c r="E2" t="n">
        <v>76.69</v>
      </c>
      <c r="F2" t="n">
        <v>45.58</v>
      </c>
      <c r="G2" t="n">
        <v>4.89</v>
      </c>
      <c r="H2" t="n">
        <v>0.07000000000000001</v>
      </c>
      <c r="I2" t="n">
        <v>559</v>
      </c>
      <c r="J2" t="n">
        <v>263.32</v>
      </c>
      <c r="K2" t="n">
        <v>59.89</v>
      </c>
      <c r="L2" t="n">
        <v>1</v>
      </c>
      <c r="M2" t="n">
        <v>557</v>
      </c>
      <c r="N2" t="n">
        <v>67.43000000000001</v>
      </c>
      <c r="O2" t="n">
        <v>32710.1</v>
      </c>
      <c r="P2" t="n">
        <v>769.54</v>
      </c>
      <c r="Q2" t="n">
        <v>2239.7</v>
      </c>
      <c r="R2" t="n">
        <v>639.8099999999999</v>
      </c>
      <c r="S2" t="n">
        <v>80.06999999999999</v>
      </c>
      <c r="T2" t="n">
        <v>275069.73</v>
      </c>
      <c r="U2" t="n">
        <v>0.13</v>
      </c>
      <c r="V2" t="n">
        <v>0.5600000000000001</v>
      </c>
      <c r="W2" t="n">
        <v>7.54</v>
      </c>
      <c r="X2" t="n">
        <v>16.94</v>
      </c>
      <c r="Y2" t="n">
        <v>1</v>
      </c>
      <c r="Z2" t="n">
        <v>10</v>
      </c>
      <c r="AA2" t="n">
        <v>1884.538985869274</v>
      </c>
      <c r="AB2" t="n">
        <v>2578.509380458671</v>
      </c>
      <c r="AC2" t="n">
        <v>2332.420064148339</v>
      </c>
      <c r="AD2" t="n">
        <v>1884538.985869274</v>
      </c>
      <c r="AE2" t="n">
        <v>2578509.380458671</v>
      </c>
      <c r="AF2" t="n">
        <v>6.522793404005621e-07</v>
      </c>
      <c r="AG2" t="n">
        <v>0.7988541666666666</v>
      </c>
      <c r="AH2" t="n">
        <v>2332420.064148339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1.5834</v>
      </c>
      <c r="E3" t="n">
        <v>63.16</v>
      </c>
      <c r="F3" t="n">
        <v>40.38</v>
      </c>
      <c r="G3" t="n">
        <v>6.15</v>
      </c>
      <c r="H3" t="n">
        <v>0.08</v>
      </c>
      <c r="I3" t="n">
        <v>394</v>
      </c>
      <c r="J3" t="n">
        <v>263.79</v>
      </c>
      <c r="K3" t="n">
        <v>59.89</v>
      </c>
      <c r="L3" t="n">
        <v>1.25</v>
      </c>
      <c r="M3" t="n">
        <v>392</v>
      </c>
      <c r="N3" t="n">
        <v>67.65000000000001</v>
      </c>
      <c r="O3" t="n">
        <v>32767.75</v>
      </c>
      <c r="P3" t="n">
        <v>680.1900000000001</v>
      </c>
      <c r="Q3" t="n">
        <v>2239.3</v>
      </c>
      <c r="R3" t="n">
        <v>467.82</v>
      </c>
      <c r="S3" t="n">
        <v>80.06999999999999</v>
      </c>
      <c r="T3" t="n">
        <v>189899.67</v>
      </c>
      <c r="U3" t="n">
        <v>0.17</v>
      </c>
      <c r="V3" t="n">
        <v>0.64</v>
      </c>
      <c r="W3" t="n">
        <v>7.3</v>
      </c>
      <c r="X3" t="n">
        <v>11.74</v>
      </c>
      <c r="Y3" t="n">
        <v>1</v>
      </c>
      <c r="Z3" t="n">
        <v>10</v>
      </c>
      <c r="AA3" t="n">
        <v>1373.135353124388</v>
      </c>
      <c r="AB3" t="n">
        <v>1878.784368601155</v>
      </c>
      <c r="AC3" t="n">
        <v>1699.475825352283</v>
      </c>
      <c r="AD3" t="n">
        <v>1373135.353124388</v>
      </c>
      <c r="AE3" t="n">
        <v>1878784.368601155</v>
      </c>
      <c r="AF3" t="n">
        <v>7.920999367974921e-07</v>
      </c>
      <c r="AG3" t="n">
        <v>0.6579166666666666</v>
      </c>
      <c r="AH3" t="n">
        <v>1699475.825352283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1.7887</v>
      </c>
      <c r="E4" t="n">
        <v>55.91</v>
      </c>
      <c r="F4" t="n">
        <v>37.63</v>
      </c>
      <c r="G4" t="n">
        <v>7.4</v>
      </c>
      <c r="H4" t="n">
        <v>0.1</v>
      </c>
      <c r="I4" t="n">
        <v>305</v>
      </c>
      <c r="J4" t="n">
        <v>264.25</v>
      </c>
      <c r="K4" t="n">
        <v>59.89</v>
      </c>
      <c r="L4" t="n">
        <v>1.5</v>
      </c>
      <c r="M4" t="n">
        <v>303</v>
      </c>
      <c r="N4" t="n">
        <v>67.87</v>
      </c>
      <c r="O4" t="n">
        <v>32825.49</v>
      </c>
      <c r="P4" t="n">
        <v>632.15</v>
      </c>
      <c r="Q4" t="n">
        <v>2239.53</v>
      </c>
      <c r="R4" t="n">
        <v>377.8</v>
      </c>
      <c r="S4" t="n">
        <v>80.06999999999999</v>
      </c>
      <c r="T4" t="n">
        <v>145336.89</v>
      </c>
      <c r="U4" t="n">
        <v>0.21</v>
      </c>
      <c r="V4" t="n">
        <v>0.68</v>
      </c>
      <c r="W4" t="n">
        <v>7.15</v>
      </c>
      <c r="X4" t="n">
        <v>8.99</v>
      </c>
      <c r="Y4" t="n">
        <v>1</v>
      </c>
      <c r="Z4" t="n">
        <v>10</v>
      </c>
      <c r="AA4" t="n">
        <v>1130.839730632135</v>
      </c>
      <c r="AB4" t="n">
        <v>1547.264808578806</v>
      </c>
      <c r="AC4" t="n">
        <v>1399.596026847841</v>
      </c>
      <c r="AD4" t="n">
        <v>1130839.730632135</v>
      </c>
      <c r="AE4" t="n">
        <v>1547264.808578806</v>
      </c>
      <c r="AF4" t="n">
        <v>8.948017916822497e-07</v>
      </c>
      <c r="AG4" t="n">
        <v>0.5823958333333333</v>
      </c>
      <c r="AH4" t="n">
        <v>1399596.026847841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1.9473</v>
      </c>
      <c r="E5" t="n">
        <v>51.35</v>
      </c>
      <c r="F5" t="n">
        <v>35.91</v>
      </c>
      <c r="G5" t="n">
        <v>8.65</v>
      </c>
      <c r="H5" t="n">
        <v>0.12</v>
      </c>
      <c r="I5" t="n">
        <v>249</v>
      </c>
      <c r="J5" t="n">
        <v>264.72</v>
      </c>
      <c r="K5" t="n">
        <v>59.89</v>
      </c>
      <c r="L5" t="n">
        <v>1.75</v>
      </c>
      <c r="M5" t="n">
        <v>247</v>
      </c>
      <c r="N5" t="n">
        <v>68.09</v>
      </c>
      <c r="O5" t="n">
        <v>32883.31</v>
      </c>
      <c r="P5" t="n">
        <v>601.67</v>
      </c>
      <c r="Q5" t="n">
        <v>2239.29</v>
      </c>
      <c r="R5" t="n">
        <v>321.88</v>
      </c>
      <c r="S5" t="n">
        <v>80.06999999999999</v>
      </c>
      <c r="T5" t="n">
        <v>117656.81</v>
      </c>
      <c r="U5" t="n">
        <v>0.25</v>
      </c>
      <c r="V5" t="n">
        <v>0.71</v>
      </c>
      <c r="W5" t="n">
        <v>7.05</v>
      </c>
      <c r="X5" t="n">
        <v>7.27</v>
      </c>
      <c r="Y5" t="n">
        <v>1</v>
      </c>
      <c r="Z5" t="n">
        <v>10</v>
      </c>
      <c r="AA5" t="n">
        <v>989.5673434089964</v>
      </c>
      <c r="AB5" t="n">
        <v>1353.969695882251</v>
      </c>
      <c r="AC5" t="n">
        <v>1224.748728415651</v>
      </c>
      <c r="AD5" t="n">
        <v>989567.3434089964</v>
      </c>
      <c r="AE5" t="n">
        <v>1353969.695882251</v>
      </c>
      <c r="AF5" t="n">
        <v>9.741418510330658e-07</v>
      </c>
      <c r="AG5" t="n">
        <v>0.5348958333333333</v>
      </c>
      <c r="AH5" t="n">
        <v>1224748.728415651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2.0751</v>
      </c>
      <c r="E6" t="n">
        <v>48.19</v>
      </c>
      <c r="F6" t="n">
        <v>34.72</v>
      </c>
      <c r="G6" t="n">
        <v>9.92</v>
      </c>
      <c r="H6" t="n">
        <v>0.13</v>
      </c>
      <c r="I6" t="n">
        <v>210</v>
      </c>
      <c r="J6" t="n">
        <v>265.19</v>
      </c>
      <c r="K6" t="n">
        <v>59.89</v>
      </c>
      <c r="L6" t="n">
        <v>2</v>
      </c>
      <c r="M6" t="n">
        <v>208</v>
      </c>
      <c r="N6" t="n">
        <v>68.31</v>
      </c>
      <c r="O6" t="n">
        <v>32941.21</v>
      </c>
      <c r="P6" t="n">
        <v>580.09</v>
      </c>
      <c r="Q6" t="n">
        <v>2239.02</v>
      </c>
      <c r="R6" t="n">
        <v>284.06</v>
      </c>
      <c r="S6" t="n">
        <v>80.06999999999999</v>
      </c>
      <c r="T6" t="n">
        <v>98944.5</v>
      </c>
      <c r="U6" t="n">
        <v>0.28</v>
      </c>
      <c r="V6" t="n">
        <v>0.74</v>
      </c>
      <c r="W6" t="n">
        <v>6.95</v>
      </c>
      <c r="X6" t="n">
        <v>6.09</v>
      </c>
      <c r="Y6" t="n">
        <v>1</v>
      </c>
      <c r="Z6" t="n">
        <v>10</v>
      </c>
      <c r="AA6" t="n">
        <v>896.1397605962418</v>
      </c>
      <c r="AB6" t="n">
        <v>1226.137955343783</v>
      </c>
      <c r="AC6" t="n">
        <v>1109.1170697812</v>
      </c>
      <c r="AD6" t="n">
        <v>896139.7605962418</v>
      </c>
      <c r="AE6" t="n">
        <v>1226137.955343783</v>
      </c>
      <c r="AF6" t="n">
        <v>1.038074130888263e-06</v>
      </c>
      <c r="AG6" t="n">
        <v>0.5019791666666666</v>
      </c>
      <c r="AH6" t="n">
        <v>1109117.0697812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2.1749</v>
      </c>
      <c r="E7" t="n">
        <v>45.98</v>
      </c>
      <c r="F7" t="n">
        <v>33.92</v>
      </c>
      <c r="G7" t="n">
        <v>11.18</v>
      </c>
      <c r="H7" t="n">
        <v>0.15</v>
      </c>
      <c r="I7" t="n">
        <v>182</v>
      </c>
      <c r="J7" t="n">
        <v>265.66</v>
      </c>
      <c r="K7" t="n">
        <v>59.89</v>
      </c>
      <c r="L7" t="n">
        <v>2.25</v>
      </c>
      <c r="M7" t="n">
        <v>180</v>
      </c>
      <c r="N7" t="n">
        <v>68.53</v>
      </c>
      <c r="O7" t="n">
        <v>32999.19</v>
      </c>
      <c r="P7" t="n">
        <v>565.27</v>
      </c>
      <c r="Q7" t="n">
        <v>2238.78</v>
      </c>
      <c r="R7" t="n">
        <v>256.74</v>
      </c>
      <c r="S7" t="n">
        <v>80.06999999999999</v>
      </c>
      <c r="T7" t="n">
        <v>85420.61</v>
      </c>
      <c r="U7" t="n">
        <v>0.31</v>
      </c>
      <c r="V7" t="n">
        <v>0.76</v>
      </c>
      <c r="W7" t="n">
        <v>6.95</v>
      </c>
      <c r="X7" t="n">
        <v>5.29</v>
      </c>
      <c r="Y7" t="n">
        <v>1</v>
      </c>
      <c r="Z7" t="n">
        <v>10</v>
      </c>
      <c r="AA7" t="n">
        <v>833.8463337695965</v>
      </c>
      <c r="AB7" t="n">
        <v>1140.905340567533</v>
      </c>
      <c r="AC7" t="n">
        <v>1032.01893613447</v>
      </c>
      <c r="AD7" t="n">
        <v>833846.3337695965</v>
      </c>
      <c r="AE7" t="n">
        <v>1140905.340567533</v>
      </c>
      <c r="AF7" t="n">
        <v>1.087999338474716e-06</v>
      </c>
      <c r="AG7" t="n">
        <v>0.4789583333333333</v>
      </c>
      <c r="AH7" t="n">
        <v>1032018.93613447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2.2636</v>
      </c>
      <c r="E8" t="n">
        <v>44.18</v>
      </c>
      <c r="F8" t="n">
        <v>33.23</v>
      </c>
      <c r="G8" t="n">
        <v>12.46</v>
      </c>
      <c r="H8" t="n">
        <v>0.17</v>
      </c>
      <c r="I8" t="n">
        <v>160</v>
      </c>
      <c r="J8" t="n">
        <v>266.13</v>
      </c>
      <c r="K8" t="n">
        <v>59.89</v>
      </c>
      <c r="L8" t="n">
        <v>2.5</v>
      </c>
      <c r="M8" t="n">
        <v>158</v>
      </c>
      <c r="N8" t="n">
        <v>68.75</v>
      </c>
      <c r="O8" t="n">
        <v>33057.26</v>
      </c>
      <c r="P8" t="n">
        <v>552.28</v>
      </c>
      <c r="Q8" t="n">
        <v>2238.74</v>
      </c>
      <c r="R8" t="n">
        <v>234.94</v>
      </c>
      <c r="S8" t="n">
        <v>80.06999999999999</v>
      </c>
      <c r="T8" t="n">
        <v>74632.63</v>
      </c>
      <c r="U8" t="n">
        <v>0.34</v>
      </c>
      <c r="V8" t="n">
        <v>0.77</v>
      </c>
      <c r="W8" t="n">
        <v>6.89</v>
      </c>
      <c r="X8" t="n">
        <v>4.6</v>
      </c>
      <c r="Y8" t="n">
        <v>1</v>
      </c>
      <c r="Z8" t="n">
        <v>10</v>
      </c>
      <c r="AA8" t="n">
        <v>783.4063068102238</v>
      </c>
      <c r="AB8" t="n">
        <v>1071.891070424781</v>
      </c>
      <c r="AC8" t="n">
        <v>969.591291072005</v>
      </c>
      <c r="AD8" t="n">
        <v>783406.3068102237</v>
      </c>
      <c r="AE8" t="n">
        <v>1071891.070424781</v>
      </c>
      <c r="AF8" t="n">
        <v>1.132371742411774e-06</v>
      </c>
      <c r="AG8" t="n">
        <v>0.4602083333333333</v>
      </c>
      <c r="AH8" t="n">
        <v>969591.2910720049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2.3356</v>
      </c>
      <c r="E9" t="n">
        <v>42.82</v>
      </c>
      <c r="F9" t="n">
        <v>32.73</v>
      </c>
      <c r="G9" t="n">
        <v>13.73</v>
      </c>
      <c r="H9" t="n">
        <v>0.18</v>
      </c>
      <c r="I9" t="n">
        <v>143</v>
      </c>
      <c r="J9" t="n">
        <v>266.6</v>
      </c>
      <c r="K9" t="n">
        <v>59.89</v>
      </c>
      <c r="L9" t="n">
        <v>2.75</v>
      </c>
      <c r="M9" t="n">
        <v>141</v>
      </c>
      <c r="N9" t="n">
        <v>68.97</v>
      </c>
      <c r="O9" t="n">
        <v>33115.41</v>
      </c>
      <c r="P9" t="n">
        <v>542.36</v>
      </c>
      <c r="Q9" t="n">
        <v>2238.98</v>
      </c>
      <c r="R9" t="n">
        <v>218.3</v>
      </c>
      <c r="S9" t="n">
        <v>80.06999999999999</v>
      </c>
      <c r="T9" t="n">
        <v>66394.85000000001</v>
      </c>
      <c r="U9" t="n">
        <v>0.37</v>
      </c>
      <c r="V9" t="n">
        <v>0.78</v>
      </c>
      <c r="W9" t="n">
        <v>6.87</v>
      </c>
      <c r="X9" t="n">
        <v>4.1</v>
      </c>
      <c r="Y9" t="n">
        <v>1</v>
      </c>
      <c r="Z9" t="n">
        <v>10</v>
      </c>
      <c r="AA9" t="n">
        <v>746.2598670085366</v>
      </c>
      <c r="AB9" t="n">
        <v>1021.065672702848</v>
      </c>
      <c r="AC9" t="n">
        <v>923.6165979747597</v>
      </c>
      <c r="AD9" t="n">
        <v>746259.8670085366</v>
      </c>
      <c r="AE9" t="n">
        <v>1021065.672702848</v>
      </c>
      <c r="AF9" t="n">
        <v>1.168389928245688e-06</v>
      </c>
      <c r="AG9" t="n">
        <v>0.4460416666666667</v>
      </c>
      <c r="AH9" t="n">
        <v>923616.5979747596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2.3975</v>
      </c>
      <c r="E10" t="n">
        <v>41.71</v>
      </c>
      <c r="F10" t="n">
        <v>32.33</v>
      </c>
      <c r="G10" t="n">
        <v>15.04</v>
      </c>
      <c r="H10" t="n">
        <v>0.2</v>
      </c>
      <c r="I10" t="n">
        <v>129</v>
      </c>
      <c r="J10" t="n">
        <v>267.08</v>
      </c>
      <c r="K10" t="n">
        <v>59.89</v>
      </c>
      <c r="L10" t="n">
        <v>3</v>
      </c>
      <c r="M10" t="n">
        <v>127</v>
      </c>
      <c r="N10" t="n">
        <v>69.19</v>
      </c>
      <c r="O10" t="n">
        <v>33173.65</v>
      </c>
      <c r="P10" t="n">
        <v>534.27</v>
      </c>
      <c r="Q10" t="n">
        <v>2238.71</v>
      </c>
      <c r="R10" t="n">
        <v>205.08</v>
      </c>
      <c r="S10" t="n">
        <v>80.06999999999999</v>
      </c>
      <c r="T10" t="n">
        <v>59857.13</v>
      </c>
      <c r="U10" t="n">
        <v>0.39</v>
      </c>
      <c r="V10" t="n">
        <v>0.79</v>
      </c>
      <c r="W10" t="n">
        <v>6.86</v>
      </c>
      <c r="X10" t="n">
        <v>3.7</v>
      </c>
      <c r="Y10" t="n">
        <v>1</v>
      </c>
      <c r="Z10" t="n">
        <v>10</v>
      </c>
      <c r="AA10" t="n">
        <v>716.7113448725997</v>
      </c>
      <c r="AB10" t="n">
        <v>980.6360811276652</v>
      </c>
      <c r="AC10" t="n">
        <v>887.0455498762241</v>
      </c>
      <c r="AD10" t="n">
        <v>716711.3448725997</v>
      </c>
      <c r="AE10" t="n">
        <v>980636.0811276652</v>
      </c>
      <c r="AF10" t="n">
        <v>1.199355563011234e-06</v>
      </c>
      <c r="AG10" t="n">
        <v>0.4344791666666667</v>
      </c>
      <c r="AH10" t="n">
        <v>887045.549876224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2.4492</v>
      </c>
      <c r="E11" t="n">
        <v>40.83</v>
      </c>
      <c r="F11" t="n">
        <v>32.01</v>
      </c>
      <c r="G11" t="n">
        <v>16.28</v>
      </c>
      <c r="H11" t="n">
        <v>0.22</v>
      </c>
      <c r="I11" t="n">
        <v>118</v>
      </c>
      <c r="J11" t="n">
        <v>267.55</v>
      </c>
      <c r="K11" t="n">
        <v>59.89</v>
      </c>
      <c r="L11" t="n">
        <v>3.25</v>
      </c>
      <c r="M11" t="n">
        <v>116</v>
      </c>
      <c r="N11" t="n">
        <v>69.41</v>
      </c>
      <c r="O11" t="n">
        <v>33231.97</v>
      </c>
      <c r="P11" t="n">
        <v>527.45</v>
      </c>
      <c r="Q11" t="n">
        <v>2238.58</v>
      </c>
      <c r="R11" t="n">
        <v>194.78</v>
      </c>
      <c r="S11" t="n">
        <v>80.06999999999999</v>
      </c>
      <c r="T11" t="n">
        <v>54764.01</v>
      </c>
      <c r="U11" t="n">
        <v>0.41</v>
      </c>
      <c r="V11" t="n">
        <v>0.8</v>
      </c>
      <c r="W11" t="n">
        <v>6.84</v>
      </c>
      <c r="X11" t="n">
        <v>3.38</v>
      </c>
      <c r="Y11" t="n">
        <v>1</v>
      </c>
      <c r="Z11" t="n">
        <v>10</v>
      </c>
      <c r="AA11" t="n">
        <v>693.1889427237137</v>
      </c>
      <c r="AB11" t="n">
        <v>948.4516927724162</v>
      </c>
      <c r="AC11" t="n">
        <v>857.9327943745275</v>
      </c>
      <c r="AD11" t="n">
        <v>693188.9427237137</v>
      </c>
      <c r="AE11" t="n">
        <v>948451.6927724162</v>
      </c>
      <c r="AF11" t="n">
        <v>1.225218621450308e-06</v>
      </c>
      <c r="AG11" t="n">
        <v>0.4253125</v>
      </c>
      <c r="AH11" t="n">
        <v>857932.7943745275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2.4978</v>
      </c>
      <c r="E12" t="n">
        <v>40.03</v>
      </c>
      <c r="F12" t="n">
        <v>31.72</v>
      </c>
      <c r="G12" t="n">
        <v>17.62</v>
      </c>
      <c r="H12" t="n">
        <v>0.23</v>
      </c>
      <c r="I12" t="n">
        <v>108</v>
      </c>
      <c r="J12" t="n">
        <v>268.02</v>
      </c>
      <c r="K12" t="n">
        <v>59.89</v>
      </c>
      <c r="L12" t="n">
        <v>3.5</v>
      </c>
      <c r="M12" t="n">
        <v>106</v>
      </c>
      <c r="N12" t="n">
        <v>69.64</v>
      </c>
      <c r="O12" t="n">
        <v>33290.38</v>
      </c>
      <c r="P12" t="n">
        <v>520.95</v>
      </c>
      <c r="Q12" t="n">
        <v>2238.73</v>
      </c>
      <c r="R12" t="n">
        <v>185.21</v>
      </c>
      <c r="S12" t="n">
        <v>80.06999999999999</v>
      </c>
      <c r="T12" t="n">
        <v>50028.36</v>
      </c>
      <c r="U12" t="n">
        <v>0.43</v>
      </c>
      <c r="V12" t="n">
        <v>0.8100000000000001</v>
      </c>
      <c r="W12" t="n">
        <v>6.82</v>
      </c>
      <c r="X12" t="n">
        <v>3.09</v>
      </c>
      <c r="Y12" t="n">
        <v>1</v>
      </c>
      <c r="Z12" t="n">
        <v>10</v>
      </c>
      <c r="AA12" t="n">
        <v>671.9346636549018</v>
      </c>
      <c r="AB12" t="n">
        <v>919.370650477853</v>
      </c>
      <c r="AC12" t="n">
        <v>831.6272059410582</v>
      </c>
      <c r="AD12" t="n">
        <v>671934.6636549018</v>
      </c>
      <c r="AE12" t="n">
        <v>919370.650477853</v>
      </c>
      <c r="AF12" t="n">
        <v>1.2495308968882e-06</v>
      </c>
      <c r="AG12" t="n">
        <v>0.4169791666666667</v>
      </c>
      <c r="AH12" t="n">
        <v>831627.2059410581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2.537</v>
      </c>
      <c r="E13" t="n">
        <v>39.42</v>
      </c>
      <c r="F13" t="n">
        <v>31.51</v>
      </c>
      <c r="G13" t="n">
        <v>18.9</v>
      </c>
      <c r="H13" t="n">
        <v>0.25</v>
      </c>
      <c r="I13" t="n">
        <v>100</v>
      </c>
      <c r="J13" t="n">
        <v>268.5</v>
      </c>
      <c r="K13" t="n">
        <v>59.89</v>
      </c>
      <c r="L13" t="n">
        <v>3.75</v>
      </c>
      <c r="M13" t="n">
        <v>98</v>
      </c>
      <c r="N13" t="n">
        <v>69.86</v>
      </c>
      <c r="O13" t="n">
        <v>33348.87</v>
      </c>
      <c r="P13" t="n">
        <v>516.21</v>
      </c>
      <c r="Q13" t="n">
        <v>2238.49</v>
      </c>
      <c r="R13" t="n">
        <v>178.28</v>
      </c>
      <c r="S13" t="n">
        <v>80.06999999999999</v>
      </c>
      <c r="T13" t="n">
        <v>46599.95</v>
      </c>
      <c r="U13" t="n">
        <v>0.45</v>
      </c>
      <c r="V13" t="n">
        <v>0.8100000000000001</v>
      </c>
      <c r="W13" t="n">
        <v>6.81</v>
      </c>
      <c r="X13" t="n">
        <v>2.88</v>
      </c>
      <c r="Y13" t="n">
        <v>1</v>
      </c>
      <c r="Z13" t="n">
        <v>10</v>
      </c>
      <c r="AA13" t="n">
        <v>655.9864698843935</v>
      </c>
      <c r="AB13" t="n">
        <v>897.549628176391</v>
      </c>
      <c r="AC13" t="n">
        <v>811.8887513820503</v>
      </c>
      <c r="AD13" t="n">
        <v>655986.4698843935</v>
      </c>
      <c r="AE13" t="n">
        <v>897549.628176391</v>
      </c>
      <c r="AF13" t="n">
        <v>1.269140798064442e-06</v>
      </c>
      <c r="AG13" t="n">
        <v>0.410625</v>
      </c>
      <c r="AH13" t="n">
        <v>811888.7513820502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2.5747</v>
      </c>
      <c r="E14" t="n">
        <v>38.84</v>
      </c>
      <c r="F14" t="n">
        <v>31.29</v>
      </c>
      <c r="G14" t="n">
        <v>20.18</v>
      </c>
      <c r="H14" t="n">
        <v>0.26</v>
      </c>
      <c r="I14" t="n">
        <v>93</v>
      </c>
      <c r="J14" t="n">
        <v>268.97</v>
      </c>
      <c r="K14" t="n">
        <v>59.89</v>
      </c>
      <c r="L14" t="n">
        <v>4</v>
      </c>
      <c r="M14" t="n">
        <v>91</v>
      </c>
      <c r="N14" t="n">
        <v>70.09</v>
      </c>
      <c r="O14" t="n">
        <v>33407.45</v>
      </c>
      <c r="P14" t="n">
        <v>511.12</v>
      </c>
      <c r="Q14" t="n">
        <v>2238.63</v>
      </c>
      <c r="R14" t="n">
        <v>170.98</v>
      </c>
      <c r="S14" t="n">
        <v>80.06999999999999</v>
      </c>
      <c r="T14" t="n">
        <v>42988.68</v>
      </c>
      <c r="U14" t="n">
        <v>0.47</v>
      </c>
      <c r="V14" t="n">
        <v>0.82</v>
      </c>
      <c r="W14" t="n">
        <v>6.79</v>
      </c>
      <c r="X14" t="n">
        <v>2.66</v>
      </c>
      <c r="Y14" t="n">
        <v>1</v>
      </c>
      <c r="Z14" t="n">
        <v>10</v>
      </c>
      <c r="AA14" t="n">
        <v>640.5163520239173</v>
      </c>
      <c r="AB14" t="n">
        <v>876.3827304262553</v>
      </c>
      <c r="AC14" t="n">
        <v>792.7419926452601</v>
      </c>
      <c r="AD14" t="n">
        <v>640516.3520239173</v>
      </c>
      <c r="AE14" t="n">
        <v>876382.7304262553</v>
      </c>
      <c r="AF14" t="n">
        <v>1.288000320369144e-06</v>
      </c>
      <c r="AG14" t="n">
        <v>0.4045833333333334</v>
      </c>
      <c r="AH14" t="n">
        <v>792741.9926452601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2.6051</v>
      </c>
      <c r="E15" t="n">
        <v>38.39</v>
      </c>
      <c r="F15" t="n">
        <v>31.13</v>
      </c>
      <c r="G15" t="n">
        <v>21.47</v>
      </c>
      <c r="H15" t="n">
        <v>0.28</v>
      </c>
      <c r="I15" t="n">
        <v>87</v>
      </c>
      <c r="J15" t="n">
        <v>269.45</v>
      </c>
      <c r="K15" t="n">
        <v>59.89</v>
      </c>
      <c r="L15" t="n">
        <v>4.25</v>
      </c>
      <c r="M15" t="n">
        <v>85</v>
      </c>
      <c r="N15" t="n">
        <v>70.31</v>
      </c>
      <c r="O15" t="n">
        <v>33466.11</v>
      </c>
      <c r="P15" t="n">
        <v>507</v>
      </c>
      <c r="Q15" t="n">
        <v>2238.59</v>
      </c>
      <c r="R15" t="n">
        <v>166.12</v>
      </c>
      <c r="S15" t="n">
        <v>80.06999999999999</v>
      </c>
      <c r="T15" t="n">
        <v>40587.26</v>
      </c>
      <c r="U15" t="n">
        <v>0.48</v>
      </c>
      <c r="V15" t="n">
        <v>0.82</v>
      </c>
      <c r="W15" t="n">
        <v>6.79</v>
      </c>
      <c r="X15" t="n">
        <v>2.5</v>
      </c>
      <c r="Y15" t="n">
        <v>1</v>
      </c>
      <c r="Z15" t="n">
        <v>10</v>
      </c>
      <c r="AA15" t="n">
        <v>628.4401188518108</v>
      </c>
      <c r="AB15" t="n">
        <v>859.8594954343723</v>
      </c>
      <c r="AC15" t="n">
        <v>777.7957120104966</v>
      </c>
      <c r="AD15" t="n">
        <v>628440.1188518108</v>
      </c>
      <c r="AE15" t="n">
        <v>859859.4954343723</v>
      </c>
      <c r="AF15" t="n">
        <v>1.303207998832352e-06</v>
      </c>
      <c r="AG15" t="n">
        <v>0.3998958333333333</v>
      </c>
      <c r="AH15" t="n">
        <v>777795.7120104965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2.6414</v>
      </c>
      <c r="E16" t="n">
        <v>37.86</v>
      </c>
      <c r="F16" t="n">
        <v>30.91</v>
      </c>
      <c r="G16" t="n">
        <v>22.9</v>
      </c>
      <c r="H16" t="n">
        <v>0.3</v>
      </c>
      <c r="I16" t="n">
        <v>81</v>
      </c>
      <c r="J16" t="n">
        <v>269.92</v>
      </c>
      <c r="K16" t="n">
        <v>59.89</v>
      </c>
      <c r="L16" t="n">
        <v>4.5</v>
      </c>
      <c r="M16" t="n">
        <v>79</v>
      </c>
      <c r="N16" t="n">
        <v>70.54000000000001</v>
      </c>
      <c r="O16" t="n">
        <v>33524.86</v>
      </c>
      <c r="P16" t="n">
        <v>502</v>
      </c>
      <c r="Q16" t="n">
        <v>2238.61</v>
      </c>
      <c r="R16" t="n">
        <v>159.19</v>
      </c>
      <c r="S16" t="n">
        <v>80.06999999999999</v>
      </c>
      <c r="T16" t="n">
        <v>37153.42</v>
      </c>
      <c r="U16" t="n">
        <v>0.5</v>
      </c>
      <c r="V16" t="n">
        <v>0.83</v>
      </c>
      <c r="W16" t="n">
        <v>6.76</v>
      </c>
      <c r="X16" t="n">
        <v>2.28</v>
      </c>
      <c r="Y16" t="n">
        <v>1</v>
      </c>
      <c r="Z16" t="n">
        <v>10</v>
      </c>
      <c r="AA16" t="n">
        <v>614.1684523116526</v>
      </c>
      <c r="AB16" t="n">
        <v>840.3323716526367</v>
      </c>
      <c r="AC16" t="n">
        <v>760.1322295159995</v>
      </c>
      <c r="AD16" t="n">
        <v>614168.4523116526</v>
      </c>
      <c r="AE16" t="n">
        <v>840332.3716526367</v>
      </c>
      <c r="AF16" t="n">
        <v>1.321367167523617e-06</v>
      </c>
      <c r="AG16" t="n">
        <v>0.394375</v>
      </c>
      <c r="AH16" t="n">
        <v>760132.2295159994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2.6616</v>
      </c>
      <c r="E17" t="n">
        <v>37.57</v>
      </c>
      <c r="F17" t="n">
        <v>30.83</v>
      </c>
      <c r="G17" t="n">
        <v>24.02</v>
      </c>
      <c r="H17" t="n">
        <v>0.31</v>
      </c>
      <c r="I17" t="n">
        <v>77</v>
      </c>
      <c r="J17" t="n">
        <v>270.4</v>
      </c>
      <c r="K17" t="n">
        <v>59.89</v>
      </c>
      <c r="L17" t="n">
        <v>4.75</v>
      </c>
      <c r="M17" t="n">
        <v>75</v>
      </c>
      <c r="N17" t="n">
        <v>70.76000000000001</v>
      </c>
      <c r="O17" t="n">
        <v>33583.7</v>
      </c>
      <c r="P17" t="n">
        <v>498.79</v>
      </c>
      <c r="Q17" t="n">
        <v>2238.65</v>
      </c>
      <c r="R17" t="n">
        <v>155.85</v>
      </c>
      <c r="S17" t="n">
        <v>80.06999999999999</v>
      </c>
      <c r="T17" t="n">
        <v>35503.42</v>
      </c>
      <c r="U17" t="n">
        <v>0.51</v>
      </c>
      <c r="V17" t="n">
        <v>0.83</v>
      </c>
      <c r="W17" t="n">
        <v>6.77</v>
      </c>
      <c r="X17" t="n">
        <v>2.2</v>
      </c>
      <c r="Y17" t="n">
        <v>1</v>
      </c>
      <c r="Z17" t="n">
        <v>10</v>
      </c>
      <c r="AA17" t="n">
        <v>606.2131232255722</v>
      </c>
      <c r="AB17" t="n">
        <v>829.4475394327121</v>
      </c>
      <c r="AC17" t="n">
        <v>750.2862304061864</v>
      </c>
      <c r="AD17" t="n">
        <v>606213.1232255722</v>
      </c>
      <c r="AE17" t="n">
        <v>829447.5394327121</v>
      </c>
      <c r="AF17" t="n">
        <v>1.331472269660354e-06</v>
      </c>
      <c r="AG17" t="n">
        <v>0.3913541666666667</v>
      </c>
      <c r="AH17" t="n">
        <v>750286.2304061864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2.6906</v>
      </c>
      <c r="E18" t="n">
        <v>37.17</v>
      </c>
      <c r="F18" t="n">
        <v>30.67</v>
      </c>
      <c r="G18" t="n">
        <v>25.56</v>
      </c>
      <c r="H18" t="n">
        <v>0.33</v>
      </c>
      <c r="I18" t="n">
        <v>72</v>
      </c>
      <c r="J18" t="n">
        <v>270.88</v>
      </c>
      <c r="K18" t="n">
        <v>59.89</v>
      </c>
      <c r="L18" t="n">
        <v>5</v>
      </c>
      <c r="M18" t="n">
        <v>70</v>
      </c>
      <c r="N18" t="n">
        <v>70.98999999999999</v>
      </c>
      <c r="O18" t="n">
        <v>33642.62</v>
      </c>
      <c r="P18" t="n">
        <v>494.63</v>
      </c>
      <c r="Q18" t="n">
        <v>2238.57</v>
      </c>
      <c r="R18" t="n">
        <v>151.16</v>
      </c>
      <c r="S18" t="n">
        <v>80.06999999999999</v>
      </c>
      <c r="T18" t="n">
        <v>33183.54</v>
      </c>
      <c r="U18" t="n">
        <v>0.53</v>
      </c>
      <c r="V18" t="n">
        <v>0.84</v>
      </c>
      <c r="W18" t="n">
        <v>6.76</v>
      </c>
      <c r="X18" t="n">
        <v>2.04</v>
      </c>
      <c r="Y18" t="n">
        <v>1</v>
      </c>
      <c r="Z18" t="n">
        <v>10</v>
      </c>
      <c r="AA18" t="n">
        <v>595.1869017683814</v>
      </c>
      <c r="AB18" t="n">
        <v>814.3609767924244</v>
      </c>
      <c r="AC18" t="n">
        <v>736.639508130164</v>
      </c>
      <c r="AD18" t="n">
        <v>595186.9017683814</v>
      </c>
      <c r="AE18" t="n">
        <v>814360.9767924243</v>
      </c>
      <c r="AF18" t="n">
        <v>1.345979594510125e-06</v>
      </c>
      <c r="AG18" t="n">
        <v>0.3871875</v>
      </c>
      <c r="AH18" t="n">
        <v>736639.508130164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2.7086</v>
      </c>
      <c r="E19" t="n">
        <v>36.92</v>
      </c>
      <c r="F19" t="n">
        <v>30.58</v>
      </c>
      <c r="G19" t="n">
        <v>26.59</v>
      </c>
      <c r="H19" t="n">
        <v>0.34</v>
      </c>
      <c r="I19" t="n">
        <v>69</v>
      </c>
      <c r="J19" t="n">
        <v>271.36</v>
      </c>
      <c r="K19" t="n">
        <v>59.89</v>
      </c>
      <c r="L19" t="n">
        <v>5.25</v>
      </c>
      <c r="M19" t="n">
        <v>67</v>
      </c>
      <c r="N19" t="n">
        <v>71.22</v>
      </c>
      <c r="O19" t="n">
        <v>33701.64</v>
      </c>
      <c r="P19" t="n">
        <v>491.85</v>
      </c>
      <c r="Q19" t="n">
        <v>2238.53</v>
      </c>
      <c r="R19" t="n">
        <v>148.29</v>
      </c>
      <c r="S19" t="n">
        <v>80.06999999999999</v>
      </c>
      <c r="T19" t="n">
        <v>31763.31</v>
      </c>
      <c r="U19" t="n">
        <v>0.54</v>
      </c>
      <c r="V19" t="n">
        <v>0.84</v>
      </c>
      <c r="W19" t="n">
        <v>6.75</v>
      </c>
      <c r="X19" t="n">
        <v>1.95</v>
      </c>
      <c r="Y19" t="n">
        <v>1</v>
      </c>
      <c r="Z19" t="n">
        <v>10</v>
      </c>
      <c r="AA19" t="n">
        <v>588.329394066018</v>
      </c>
      <c r="AB19" t="n">
        <v>804.9782322221624</v>
      </c>
      <c r="AC19" t="n">
        <v>728.1522395329233</v>
      </c>
      <c r="AD19" t="n">
        <v>588329.3940660181</v>
      </c>
      <c r="AE19" t="n">
        <v>804978.2322221624</v>
      </c>
      <c r="AF19" t="n">
        <v>1.354984140968604e-06</v>
      </c>
      <c r="AG19" t="n">
        <v>0.3845833333333333</v>
      </c>
      <c r="AH19" t="n">
        <v>728152.2395329233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2.7323</v>
      </c>
      <c r="E20" t="n">
        <v>36.6</v>
      </c>
      <c r="F20" t="n">
        <v>30.46</v>
      </c>
      <c r="G20" t="n">
        <v>28.12</v>
      </c>
      <c r="H20" t="n">
        <v>0.36</v>
      </c>
      <c r="I20" t="n">
        <v>65</v>
      </c>
      <c r="J20" t="n">
        <v>271.84</v>
      </c>
      <c r="K20" t="n">
        <v>59.89</v>
      </c>
      <c r="L20" t="n">
        <v>5.5</v>
      </c>
      <c r="M20" t="n">
        <v>63</v>
      </c>
      <c r="N20" t="n">
        <v>71.45</v>
      </c>
      <c r="O20" t="n">
        <v>33760.74</v>
      </c>
      <c r="P20" t="n">
        <v>488.37</v>
      </c>
      <c r="Q20" t="n">
        <v>2238.44</v>
      </c>
      <c r="R20" t="n">
        <v>144.45</v>
      </c>
      <c r="S20" t="n">
        <v>80.06999999999999</v>
      </c>
      <c r="T20" t="n">
        <v>29859.74</v>
      </c>
      <c r="U20" t="n">
        <v>0.55</v>
      </c>
      <c r="V20" t="n">
        <v>0.84</v>
      </c>
      <c r="W20" t="n">
        <v>6.74</v>
      </c>
      <c r="X20" t="n">
        <v>1.83</v>
      </c>
      <c r="Y20" t="n">
        <v>1</v>
      </c>
      <c r="Z20" t="n">
        <v>10</v>
      </c>
      <c r="AA20" t="n">
        <v>579.5907969242505</v>
      </c>
      <c r="AB20" t="n">
        <v>793.021698093099</v>
      </c>
      <c r="AC20" t="n">
        <v>717.3368202400364</v>
      </c>
      <c r="AD20" t="n">
        <v>579590.7969242505</v>
      </c>
      <c r="AE20" t="n">
        <v>793021.6980930989</v>
      </c>
      <c r="AF20" t="n">
        <v>1.366840127138934e-06</v>
      </c>
      <c r="AG20" t="n">
        <v>0.38125</v>
      </c>
      <c r="AH20" t="n">
        <v>717336.8202400365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2.7495</v>
      </c>
      <c r="E21" t="n">
        <v>36.37</v>
      </c>
      <c r="F21" t="n">
        <v>30.38</v>
      </c>
      <c r="G21" t="n">
        <v>29.4</v>
      </c>
      <c r="H21" t="n">
        <v>0.38</v>
      </c>
      <c r="I21" t="n">
        <v>62</v>
      </c>
      <c r="J21" t="n">
        <v>272.32</v>
      </c>
      <c r="K21" t="n">
        <v>59.89</v>
      </c>
      <c r="L21" t="n">
        <v>5.75</v>
      </c>
      <c r="M21" t="n">
        <v>60</v>
      </c>
      <c r="N21" t="n">
        <v>71.68000000000001</v>
      </c>
      <c r="O21" t="n">
        <v>33820.05</v>
      </c>
      <c r="P21" t="n">
        <v>485.72</v>
      </c>
      <c r="Q21" t="n">
        <v>2238.52</v>
      </c>
      <c r="R21" t="n">
        <v>141.77</v>
      </c>
      <c r="S21" t="n">
        <v>80.06999999999999</v>
      </c>
      <c r="T21" t="n">
        <v>28535.69</v>
      </c>
      <c r="U21" t="n">
        <v>0.5600000000000001</v>
      </c>
      <c r="V21" t="n">
        <v>0.84</v>
      </c>
      <c r="W21" t="n">
        <v>6.74</v>
      </c>
      <c r="X21" t="n">
        <v>1.75</v>
      </c>
      <c r="Y21" t="n">
        <v>1</v>
      </c>
      <c r="Z21" t="n">
        <v>10</v>
      </c>
      <c r="AA21" t="n">
        <v>573.2671090748404</v>
      </c>
      <c r="AB21" t="n">
        <v>784.3693493961176</v>
      </c>
      <c r="AC21" t="n">
        <v>709.5102395590476</v>
      </c>
      <c r="AD21" t="n">
        <v>573267.1090748404</v>
      </c>
      <c r="AE21" t="n">
        <v>784369.3493961176</v>
      </c>
      <c r="AF21" t="n">
        <v>1.375444471532591e-06</v>
      </c>
      <c r="AG21" t="n">
        <v>0.3788541666666667</v>
      </c>
      <c r="AH21" t="n">
        <v>709510.2395590476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2.7685</v>
      </c>
      <c r="E22" t="n">
        <v>36.12</v>
      </c>
      <c r="F22" t="n">
        <v>30.29</v>
      </c>
      <c r="G22" t="n">
        <v>30.8</v>
      </c>
      <c r="H22" t="n">
        <v>0.39</v>
      </c>
      <c r="I22" t="n">
        <v>59</v>
      </c>
      <c r="J22" t="n">
        <v>272.8</v>
      </c>
      <c r="K22" t="n">
        <v>59.89</v>
      </c>
      <c r="L22" t="n">
        <v>6</v>
      </c>
      <c r="M22" t="n">
        <v>57</v>
      </c>
      <c r="N22" t="n">
        <v>71.91</v>
      </c>
      <c r="O22" t="n">
        <v>33879.33</v>
      </c>
      <c r="P22" t="n">
        <v>482.52</v>
      </c>
      <c r="Q22" t="n">
        <v>2238.36</v>
      </c>
      <c r="R22" t="n">
        <v>138.89</v>
      </c>
      <c r="S22" t="n">
        <v>80.06999999999999</v>
      </c>
      <c r="T22" t="n">
        <v>27114.24</v>
      </c>
      <c r="U22" t="n">
        <v>0.58</v>
      </c>
      <c r="V22" t="n">
        <v>0.85</v>
      </c>
      <c r="W22" t="n">
        <v>6.73</v>
      </c>
      <c r="X22" t="n">
        <v>1.66</v>
      </c>
      <c r="Y22" t="n">
        <v>1</v>
      </c>
      <c r="Z22" t="n">
        <v>10</v>
      </c>
      <c r="AA22" t="n">
        <v>566.1271681670248</v>
      </c>
      <c r="AB22" t="n">
        <v>774.6001672540825</v>
      </c>
      <c r="AC22" t="n">
        <v>700.6734144495149</v>
      </c>
      <c r="AD22" t="n">
        <v>566127.1681670249</v>
      </c>
      <c r="AE22" t="n">
        <v>774600.1672540825</v>
      </c>
      <c r="AF22" t="n">
        <v>1.384949270572096e-06</v>
      </c>
      <c r="AG22" t="n">
        <v>0.37625</v>
      </c>
      <c r="AH22" t="n">
        <v>700673.4144495149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2.7866</v>
      </c>
      <c r="E23" t="n">
        <v>35.89</v>
      </c>
      <c r="F23" t="n">
        <v>30.2</v>
      </c>
      <c r="G23" t="n">
        <v>32.36</v>
      </c>
      <c r="H23" t="n">
        <v>0.41</v>
      </c>
      <c r="I23" t="n">
        <v>56</v>
      </c>
      <c r="J23" t="n">
        <v>273.28</v>
      </c>
      <c r="K23" t="n">
        <v>59.89</v>
      </c>
      <c r="L23" t="n">
        <v>6.25</v>
      </c>
      <c r="M23" t="n">
        <v>54</v>
      </c>
      <c r="N23" t="n">
        <v>72.14</v>
      </c>
      <c r="O23" t="n">
        <v>33938.7</v>
      </c>
      <c r="P23" t="n">
        <v>479.77</v>
      </c>
      <c r="Q23" t="n">
        <v>2238.5</v>
      </c>
      <c r="R23" t="n">
        <v>135.52</v>
      </c>
      <c r="S23" t="n">
        <v>80.06999999999999</v>
      </c>
      <c r="T23" t="n">
        <v>25442.16</v>
      </c>
      <c r="U23" t="n">
        <v>0.59</v>
      </c>
      <c r="V23" t="n">
        <v>0.85</v>
      </c>
      <c r="W23" t="n">
        <v>6.74</v>
      </c>
      <c r="X23" t="n">
        <v>1.57</v>
      </c>
      <c r="Y23" t="n">
        <v>1</v>
      </c>
      <c r="Z23" t="n">
        <v>10</v>
      </c>
      <c r="AA23" t="n">
        <v>559.6553481262582</v>
      </c>
      <c r="AB23" t="n">
        <v>765.745137557756</v>
      </c>
      <c r="AC23" t="n">
        <v>692.6634963592937</v>
      </c>
      <c r="AD23" t="n">
        <v>559655.3481262582</v>
      </c>
      <c r="AE23" t="n">
        <v>765745.137557756</v>
      </c>
      <c r="AF23" t="n">
        <v>1.394003842288677e-06</v>
      </c>
      <c r="AG23" t="n">
        <v>0.3738541666666667</v>
      </c>
      <c r="AH23" t="n">
        <v>692663.4963592937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2.8001</v>
      </c>
      <c r="E24" t="n">
        <v>35.71</v>
      </c>
      <c r="F24" t="n">
        <v>30.13</v>
      </c>
      <c r="G24" t="n">
        <v>33.48</v>
      </c>
      <c r="H24" t="n">
        <v>0.42</v>
      </c>
      <c r="I24" t="n">
        <v>54</v>
      </c>
      <c r="J24" t="n">
        <v>273.76</v>
      </c>
      <c r="K24" t="n">
        <v>59.89</v>
      </c>
      <c r="L24" t="n">
        <v>6.5</v>
      </c>
      <c r="M24" t="n">
        <v>52</v>
      </c>
      <c r="N24" t="n">
        <v>72.37</v>
      </c>
      <c r="O24" t="n">
        <v>33998.16</v>
      </c>
      <c r="P24" t="n">
        <v>477.07</v>
      </c>
      <c r="Q24" t="n">
        <v>2238.55</v>
      </c>
      <c r="R24" t="n">
        <v>133.49</v>
      </c>
      <c r="S24" t="n">
        <v>80.06999999999999</v>
      </c>
      <c r="T24" t="n">
        <v>24437.28</v>
      </c>
      <c r="U24" t="n">
        <v>0.6</v>
      </c>
      <c r="V24" t="n">
        <v>0.85</v>
      </c>
      <c r="W24" t="n">
        <v>6.73</v>
      </c>
      <c r="X24" t="n">
        <v>1.5</v>
      </c>
      <c r="Y24" t="n">
        <v>1</v>
      </c>
      <c r="Z24" t="n">
        <v>10</v>
      </c>
      <c r="AA24" t="n">
        <v>554.308642467249</v>
      </c>
      <c r="AB24" t="n">
        <v>758.4295389950936</v>
      </c>
      <c r="AC24" t="n">
        <v>686.0460882559445</v>
      </c>
      <c r="AD24" t="n">
        <v>554308.642467249</v>
      </c>
      <c r="AE24" t="n">
        <v>758429.5389950935</v>
      </c>
      <c r="AF24" t="n">
        <v>1.400757252132536e-06</v>
      </c>
      <c r="AG24" t="n">
        <v>0.3719791666666667</v>
      </c>
      <c r="AH24" t="n">
        <v>686046.0882559444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2.8107</v>
      </c>
      <c r="E25" t="n">
        <v>35.58</v>
      </c>
      <c r="F25" t="n">
        <v>30.1</v>
      </c>
      <c r="G25" t="n">
        <v>34.73</v>
      </c>
      <c r="H25" t="n">
        <v>0.44</v>
      </c>
      <c r="I25" t="n">
        <v>52</v>
      </c>
      <c r="J25" t="n">
        <v>274.24</v>
      </c>
      <c r="K25" t="n">
        <v>59.89</v>
      </c>
      <c r="L25" t="n">
        <v>6.75</v>
      </c>
      <c r="M25" t="n">
        <v>50</v>
      </c>
      <c r="N25" t="n">
        <v>72.61</v>
      </c>
      <c r="O25" t="n">
        <v>34057.71</v>
      </c>
      <c r="P25" t="n">
        <v>475.02</v>
      </c>
      <c r="Q25" t="n">
        <v>2238.39</v>
      </c>
      <c r="R25" t="n">
        <v>132.52</v>
      </c>
      <c r="S25" t="n">
        <v>80.06999999999999</v>
      </c>
      <c r="T25" t="n">
        <v>23963.68</v>
      </c>
      <c r="U25" t="n">
        <v>0.6</v>
      </c>
      <c r="V25" t="n">
        <v>0.85</v>
      </c>
      <c r="W25" t="n">
        <v>6.72</v>
      </c>
      <c r="X25" t="n">
        <v>1.47</v>
      </c>
      <c r="Y25" t="n">
        <v>1</v>
      </c>
      <c r="Z25" t="n">
        <v>10</v>
      </c>
      <c r="AA25" t="n">
        <v>550.3221324433172</v>
      </c>
      <c r="AB25" t="n">
        <v>752.9750201079402</v>
      </c>
      <c r="AC25" t="n">
        <v>681.1121409959159</v>
      </c>
      <c r="AD25" t="n">
        <v>550322.1324433172</v>
      </c>
      <c r="AE25" t="n">
        <v>752975.0201079402</v>
      </c>
      <c r="AF25" t="n">
        <v>1.406059929491418e-06</v>
      </c>
      <c r="AG25" t="n">
        <v>0.370625</v>
      </c>
      <c r="AH25" t="n">
        <v>681112.1409959159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2.8245</v>
      </c>
      <c r="E26" t="n">
        <v>35.4</v>
      </c>
      <c r="F26" t="n">
        <v>30.02</v>
      </c>
      <c r="G26" t="n">
        <v>36.03</v>
      </c>
      <c r="H26" t="n">
        <v>0.45</v>
      </c>
      <c r="I26" t="n">
        <v>50</v>
      </c>
      <c r="J26" t="n">
        <v>274.73</v>
      </c>
      <c r="K26" t="n">
        <v>59.89</v>
      </c>
      <c r="L26" t="n">
        <v>7</v>
      </c>
      <c r="M26" t="n">
        <v>48</v>
      </c>
      <c r="N26" t="n">
        <v>72.84</v>
      </c>
      <c r="O26" t="n">
        <v>34117.35</v>
      </c>
      <c r="P26" t="n">
        <v>472.54</v>
      </c>
      <c r="Q26" t="n">
        <v>2238.61</v>
      </c>
      <c r="R26" t="n">
        <v>130.31</v>
      </c>
      <c r="S26" t="n">
        <v>80.06999999999999</v>
      </c>
      <c r="T26" t="n">
        <v>22867.67</v>
      </c>
      <c r="U26" t="n">
        <v>0.61</v>
      </c>
      <c r="V26" t="n">
        <v>0.85</v>
      </c>
      <c r="W26" t="n">
        <v>6.71</v>
      </c>
      <c r="X26" t="n">
        <v>1.39</v>
      </c>
      <c r="Y26" t="n">
        <v>1</v>
      </c>
      <c r="Z26" t="n">
        <v>10</v>
      </c>
      <c r="AA26" t="n">
        <v>545.1504838735673</v>
      </c>
      <c r="AB26" t="n">
        <v>745.8989423777762</v>
      </c>
      <c r="AC26" t="n">
        <v>674.7113941929812</v>
      </c>
      <c r="AD26" t="n">
        <v>545150.4838735673</v>
      </c>
      <c r="AE26" t="n">
        <v>745898.9423777761</v>
      </c>
      <c r="AF26" t="n">
        <v>1.412963415109585e-06</v>
      </c>
      <c r="AG26" t="n">
        <v>0.36875</v>
      </c>
      <c r="AH26" t="n">
        <v>674711.3941929812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2.8388</v>
      </c>
      <c r="E27" t="n">
        <v>35.23</v>
      </c>
      <c r="F27" t="n">
        <v>29.95</v>
      </c>
      <c r="G27" t="n">
        <v>37.43</v>
      </c>
      <c r="H27" t="n">
        <v>0.47</v>
      </c>
      <c r="I27" t="n">
        <v>48</v>
      </c>
      <c r="J27" t="n">
        <v>275.21</v>
      </c>
      <c r="K27" t="n">
        <v>59.89</v>
      </c>
      <c r="L27" t="n">
        <v>7.25</v>
      </c>
      <c r="M27" t="n">
        <v>46</v>
      </c>
      <c r="N27" t="n">
        <v>73.08</v>
      </c>
      <c r="O27" t="n">
        <v>34177.09</v>
      </c>
      <c r="P27" t="n">
        <v>469.49</v>
      </c>
      <c r="Q27" t="n">
        <v>2238.53</v>
      </c>
      <c r="R27" t="n">
        <v>127.46</v>
      </c>
      <c r="S27" t="n">
        <v>80.06999999999999</v>
      </c>
      <c r="T27" t="n">
        <v>21450.97</v>
      </c>
      <c r="U27" t="n">
        <v>0.63</v>
      </c>
      <c r="V27" t="n">
        <v>0.86</v>
      </c>
      <c r="W27" t="n">
        <v>6.72</v>
      </c>
      <c r="X27" t="n">
        <v>1.32</v>
      </c>
      <c r="Y27" t="n">
        <v>1</v>
      </c>
      <c r="Z27" t="n">
        <v>10</v>
      </c>
      <c r="AA27" t="n">
        <v>539.4947763820064</v>
      </c>
      <c r="AB27" t="n">
        <v>738.1605538756178</v>
      </c>
      <c r="AC27" t="n">
        <v>667.7115466285723</v>
      </c>
      <c r="AD27" t="n">
        <v>539494.7763820065</v>
      </c>
      <c r="AE27" t="n">
        <v>738160.5538756178</v>
      </c>
      <c r="AF27" t="n">
        <v>1.420117027018265e-06</v>
      </c>
      <c r="AG27" t="n">
        <v>0.3669791666666666</v>
      </c>
      <c r="AH27" t="n">
        <v>667711.5466285723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2.849</v>
      </c>
      <c r="E28" t="n">
        <v>35.1</v>
      </c>
      <c r="F28" t="n">
        <v>29.92</v>
      </c>
      <c r="G28" t="n">
        <v>39.03</v>
      </c>
      <c r="H28" t="n">
        <v>0.48</v>
      </c>
      <c r="I28" t="n">
        <v>46</v>
      </c>
      <c r="J28" t="n">
        <v>275.7</v>
      </c>
      <c r="K28" t="n">
        <v>59.89</v>
      </c>
      <c r="L28" t="n">
        <v>7.5</v>
      </c>
      <c r="M28" t="n">
        <v>44</v>
      </c>
      <c r="N28" t="n">
        <v>73.31</v>
      </c>
      <c r="O28" t="n">
        <v>34236.91</v>
      </c>
      <c r="P28" t="n">
        <v>467.92</v>
      </c>
      <c r="Q28" t="n">
        <v>2238.39</v>
      </c>
      <c r="R28" t="n">
        <v>126.78</v>
      </c>
      <c r="S28" t="n">
        <v>80.06999999999999</v>
      </c>
      <c r="T28" t="n">
        <v>21123.7</v>
      </c>
      <c r="U28" t="n">
        <v>0.63</v>
      </c>
      <c r="V28" t="n">
        <v>0.86</v>
      </c>
      <c r="W28" t="n">
        <v>6.71</v>
      </c>
      <c r="X28" t="n">
        <v>1.29</v>
      </c>
      <c r="Y28" t="n">
        <v>1</v>
      </c>
      <c r="Z28" t="n">
        <v>10</v>
      </c>
      <c r="AA28" t="n">
        <v>536.0997070293568</v>
      </c>
      <c r="AB28" t="n">
        <v>733.5152702074334</v>
      </c>
      <c r="AC28" t="n">
        <v>663.509602313983</v>
      </c>
      <c r="AD28" t="n">
        <v>536099.7070293567</v>
      </c>
      <c r="AE28" t="n">
        <v>733515.2702074335</v>
      </c>
      <c r="AF28" t="n">
        <v>1.425219603344736e-06</v>
      </c>
      <c r="AG28" t="n">
        <v>0.365625</v>
      </c>
      <c r="AH28" t="n">
        <v>663509.602313983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2.8639</v>
      </c>
      <c r="E29" t="n">
        <v>34.92</v>
      </c>
      <c r="F29" t="n">
        <v>29.84</v>
      </c>
      <c r="G29" t="n">
        <v>40.69</v>
      </c>
      <c r="H29" t="n">
        <v>0.5</v>
      </c>
      <c r="I29" t="n">
        <v>44</v>
      </c>
      <c r="J29" t="n">
        <v>276.18</v>
      </c>
      <c r="K29" t="n">
        <v>59.89</v>
      </c>
      <c r="L29" t="n">
        <v>7.75</v>
      </c>
      <c r="M29" t="n">
        <v>42</v>
      </c>
      <c r="N29" t="n">
        <v>73.55</v>
      </c>
      <c r="O29" t="n">
        <v>34296.82</v>
      </c>
      <c r="P29" t="n">
        <v>464.81</v>
      </c>
      <c r="Q29" t="n">
        <v>2238.44</v>
      </c>
      <c r="R29" t="n">
        <v>124.23</v>
      </c>
      <c r="S29" t="n">
        <v>80.06999999999999</v>
      </c>
      <c r="T29" t="n">
        <v>19859.03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530.3306864557014</v>
      </c>
      <c r="AB29" t="n">
        <v>725.6218417473333</v>
      </c>
      <c r="AC29" t="n">
        <v>656.3695115876181</v>
      </c>
      <c r="AD29" t="n">
        <v>530330.6864557015</v>
      </c>
      <c r="AE29" t="n">
        <v>725621.8417473333</v>
      </c>
      <c r="AF29" t="n">
        <v>1.432673366802032e-06</v>
      </c>
      <c r="AG29" t="n">
        <v>0.36375</v>
      </c>
      <c r="AH29" t="n">
        <v>656369.5115876182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2.8681</v>
      </c>
      <c r="E30" t="n">
        <v>34.87</v>
      </c>
      <c r="F30" t="n">
        <v>29.84</v>
      </c>
      <c r="G30" t="n">
        <v>41.64</v>
      </c>
      <c r="H30" t="n">
        <v>0.51</v>
      </c>
      <c r="I30" t="n">
        <v>43</v>
      </c>
      <c r="J30" t="n">
        <v>276.67</v>
      </c>
      <c r="K30" t="n">
        <v>59.89</v>
      </c>
      <c r="L30" t="n">
        <v>8</v>
      </c>
      <c r="M30" t="n">
        <v>41</v>
      </c>
      <c r="N30" t="n">
        <v>73.78</v>
      </c>
      <c r="O30" t="n">
        <v>34356.83</v>
      </c>
      <c r="P30" t="n">
        <v>463.03</v>
      </c>
      <c r="Q30" t="n">
        <v>2238.42</v>
      </c>
      <c r="R30" t="n">
        <v>124.16</v>
      </c>
      <c r="S30" t="n">
        <v>80.06999999999999</v>
      </c>
      <c r="T30" t="n">
        <v>19826.33</v>
      </c>
      <c r="U30" t="n">
        <v>0.64</v>
      </c>
      <c r="V30" t="n">
        <v>0.86</v>
      </c>
      <c r="W30" t="n">
        <v>6.71</v>
      </c>
      <c r="X30" t="n">
        <v>1.21</v>
      </c>
      <c r="Y30" t="n">
        <v>1</v>
      </c>
      <c r="Z30" t="n">
        <v>10</v>
      </c>
      <c r="AA30" t="n">
        <v>528.0554456501339</v>
      </c>
      <c r="AB30" t="n">
        <v>722.5087569006156</v>
      </c>
      <c r="AC30" t="n">
        <v>653.5535351894293</v>
      </c>
      <c r="AD30" t="n">
        <v>528055.445650134</v>
      </c>
      <c r="AE30" t="n">
        <v>722508.7569006156</v>
      </c>
      <c r="AF30" t="n">
        <v>1.434774427642344e-06</v>
      </c>
      <c r="AG30" t="n">
        <v>0.3632291666666667</v>
      </c>
      <c r="AH30" t="n">
        <v>653553.5351894293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2.8826</v>
      </c>
      <c r="E31" t="n">
        <v>34.69</v>
      </c>
      <c r="F31" t="n">
        <v>29.76</v>
      </c>
      <c r="G31" t="n">
        <v>43.56</v>
      </c>
      <c r="H31" t="n">
        <v>0.53</v>
      </c>
      <c r="I31" t="n">
        <v>41</v>
      </c>
      <c r="J31" t="n">
        <v>277.16</v>
      </c>
      <c r="K31" t="n">
        <v>59.89</v>
      </c>
      <c r="L31" t="n">
        <v>8.25</v>
      </c>
      <c r="M31" t="n">
        <v>39</v>
      </c>
      <c r="N31" t="n">
        <v>74.02</v>
      </c>
      <c r="O31" t="n">
        <v>34416.93</v>
      </c>
      <c r="P31" t="n">
        <v>460.05</v>
      </c>
      <c r="Q31" t="n">
        <v>2238.41</v>
      </c>
      <c r="R31" t="n">
        <v>121.72</v>
      </c>
      <c r="S31" t="n">
        <v>80.06999999999999</v>
      </c>
      <c r="T31" t="n">
        <v>18618.16</v>
      </c>
      <c r="U31" t="n">
        <v>0.66</v>
      </c>
      <c r="V31" t="n">
        <v>0.86</v>
      </c>
      <c r="W31" t="n">
        <v>6.71</v>
      </c>
      <c r="X31" t="n">
        <v>1.14</v>
      </c>
      <c r="Y31" t="n">
        <v>1</v>
      </c>
      <c r="Z31" t="n">
        <v>10</v>
      </c>
      <c r="AA31" t="n">
        <v>522.5473193173243</v>
      </c>
      <c r="AB31" t="n">
        <v>714.9722954506819</v>
      </c>
      <c r="AC31" t="n">
        <v>646.7363430427873</v>
      </c>
      <c r="AD31" t="n">
        <v>522547.3193173243</v>
      </c>
      <c r="AE31" t="n">
        <v>714972.2954506819</v>
      </c>
      <c r="AF31" t="n">
        <v>1.442028090067229e-06</v>
      </c>
      <c r="AG31" t="n">
        <v>0.3613541666666666</v>
      </c>
      <c r="AH31" t="n">
        <v>646736.3430427873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2.8873</v>
      </c>
      <c r="E32" t="n">
        <v>34.63</v>
      </c>
      <c r="F32" t="n">
        <v>29.76</v>
      </c>
      <c r="G32" t="n">
        <v>44.64</v>
      </c>
      <c r="H32" t="n">
        <v>0.55</v>
      </c>
      <c r="I32" t="n">
        <v>40</v>
      </c>
      <c r="J32" t="n">
        <v>277.65</v>
      </c>
      <c r="K32" t="n">
        <v>59.89</v>
      </c>
      <c r="L32" t="n">
        <v>8.5</v>
      </c>
      <c r="M32" t="n">
        <v>38</v>
      </c>
      <c r="N32" t="n">
        <v>74.26000000000001</v>
      </c>
      <c r="O32" t="n">
        <v>34477.13</v>
      </c>
      <c r="P32" t="n">
        <v>458.15</v>
      </c>
      <c r="Q32" t="n">
        <v>2238.44</v>
      </c>
      <c r="R32" t="n">
        <v>121.27</v>
      </c>
      <c r="S32" t="n">
        <v>80.06999999999999</v>
      </c>
      <c r="T32" t="n">
        <v>18399.52</v>
      </c>
      <c r="U32" t="n">
        <v>0.66</v>
      </c>
      <c r="V32" t="n">
        <v>0.86</v>
      </c>
      <c r="W32" t="n">
        <v>6.71</v>
      </c>
      <c r="X32" t="n">
        <v>1.13</v>
      </c>
      <c r="Y32" t="n">
        <v>1</v>
      </c>
      <c r="Z32" t="n">
        <v>10</v>
      </c>
      <c r="AA32" t="n">
        <v>520.107647651992</v>
      </c>
      <c r="AB32" t="n">
        <v>711.6342290474564</v>
      </c>
      <c r="AC32" t="n">
        <v>643.7168570120799</v>
      </c>
      <c r="AD32" t="n">
        <v>520107.647651992</v>
      </c>
      <c r="AE32" t="n">
        <v>711634.2290474564</v>
      </c>
      <c r="AF32" t="n">
        <v>1.444379277198054e-06</v>
      </c>
      <c r="AG32" t="n">
        <v>0.3607291666666667</v>
      </c>
      <c r="AH32" t="n">
        <v>643716.8570120799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2.8953</v>
      </c>
      <c r="E33" t="n">
        <v>34.54</v>
      </c>
      <c r="F33" t="n">
        <v>29.71</v>
      </c>
      <c r="G33" t="n">
        <v>45.71</v>
      </c>
      <c r="H33" t="n">
        <v>0.5600000000000001</v>
      </c>
      <c r="I33" t="n">
        <v>39</v>
      </c>
      <c r="J33" t="n">
        <v>278.13</v>
      </c>
      <c r="K33" t="n">
        <v>59.89</v>
      </c>
      <c r="L33" t="n">
        <v>8.75</v>
      </c>
      <c r="M33" t="n">
        <v>37</v>
      </c>
      <c r="N33" t="n">
        <v>74.5</v>
      </c>
      <c r="O33" t="n">
        <v>34537.41</v>
      </c>
      <c r="P33" t="n">
        <v>456.07</v>
      </c>
      <c r="Q33" t="n">
        <v>2238.38</v>
      </c>
      <c r="R33" t="n">
        <v>119.98</v>
      </c>
      <c r="S33" t="n">
        <v>80.06999999999999</v>
      </c>
      <c r="T33" t="n">
        <v>17755.8</v>
      </c>
      <c r="U33" t="n">
        <v>0.67</v>
      </c>
      <c r="V33" t="n">
        <v>0.86</v>
      </c>
      <c r="W33" t="n">
        <v>6.7</v>
      </c>
      <c r="X33" t="n">
        <v>1.09</v>
      </c>
      <c r="Y33" t="n">
        <v>1</v>
      </c>
      <c r="Z33" t="n">
        <v>10</v>
      </c>
      <c r="AA33" t="n">
        <v>516.7139003254898</v>
      </c>
      <c r="AB33" t="n">
        <v>706.9907542337711</v>
      </c>
      <c r="AC33" t="n">
        <v>639.5165489174549</v>
      </c>
      <c r="AD33" t="n">
        <v>516713.9003254898</v>
      </c>
      <c r="AE33" t="n">
        <v>706990.7542337711</v>
      </c>
      <c r="AF33" t="n">
        <v>1.448381297846267e-06</v>
      </c>
      <c r="AG33" t="n">
        <v>0.3597916666666667</v>
      </c>
      <c r="AH33" t="n">
        <v>639516.5489174549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2.9079</v>
      </c>
      <c r="E34" t="n">
        <v>34.39</v>
      </c>
      <c r="F34" t="n">
        <v>29.67</v>
      </c>
      <c r="G34" t="n">
        <v>48.11</v>
      </c>
      <c r="H34" t="n">
        <v>0.58</v>
      </c>
      <c r="I34" t="n">
        <v>37</v>
      </c>
      <c r="J34" t="n">
        <v>278.62</v>
      </c>
      <c r="K34" t="n">
        <v>59.89</v>
      </c>
      <c r="L34" t="n">
        <v>9</v>
      </c>
      <c r="M34" t="n">
        <v>35</v>
      </c>
      <c r="N34" t="n">
        <v>74.73999999999999</v>
      </c>
      <c r="O34" t="n">
        <v>34597.8</v>
      </c>
      <c r="P34" t="n">
        <v>451.99</v>
      </c>
      <c r="Q34" t="n">
        <v>2238.38</v>
      </c>
      <c r="R34" t="n">
        <v>118.28</v>
      </c>
      <c r="S34" t="n">
        <v>80.06999999999999</v>
      </c>
      <c r="T34" t="n">
        <v>16919.23</v>
      </c>
      <c r="U34" t="n">
        <v>0.68</v>
      </c>
      <c r="V34" t="n">
        <v>0.86</v>
      </c>
      <c r="W34" t="n">
        <v>6.71</v>
      </c>
      <c r="X34" t="n">
        <v>1.04</v>
      </c>
      <c r="Y34" t="n">
        <v>1</v>
      </c>
      <c r="Z34" t="n">
        <v>10</v>
      </c>
      <c r="AA34" t="n">
        <v>510.9102502501815</v>
      </c>
      <c r="AB34" t="n">
        <v>699.0499441617629</v>
      </c>
      <c r="AC34" t="n">
        <v>632.3335986137223</v>
      </c>
      <c r="AD34" t="n">
        <v>510910.2502501815</v>
      </c>
      <c r="AE34" t="n">
        <v>699049.9441617629</v>
      </c>
      <c r="AF34" t="n">
        <v>1.454684480367202e-06</v>
      </c>
      <c r="AG34" t="n">
        <v>0.3582291666666667</v>
      </c>
      <c r="AH34" t="n">
        <v>632333.5986137222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2.9168</v>
      </c>
      <c r="E35" t="n">
        <v>34.28</v>
      </c>
      <c r="F35" t="n">
        <v>29.61</v>
      </c>
      <c r="G35" t="n">
        <v>49.35</v>
      </c>
      <c r="H35" t="n">
        <v>0.59</v>
      </c>
      <c r="I35" t="n">
        <v>36</v>
      </c>
      <c r="J35" t="n">
        <v>279.11</v>
      </c>
      <c r="K35" t="n">
        <v>59.89</v>
      </c>
      <c r="L35" t="n">
        <v>9.25</v>
      </c>
      <c r="M35" t="n">
        <v>34</v>
      </c>
      <c r="N35" t="n">
        <v>74.98</v>
      </c>
      <c r="O35" t="n">
        <v>34658.27</v>
      </c>
      <c r="P35" t="n">
        <v>451.09</v>
      </c>
      <c r="Q35" t="n">
        <v>2238.35</v>
      </c>
      <c r="R35" t="n">
        <v>116.68</v>
      </c>
      <c r="S35" t="n">
        <v>80.06999999999999</v>
      </c>
      <c r="T35" t="n">
        <v>16124.32</v>
      </c>
      <c r="U35" t="n">
        <v>0.6899999999999999</v>
      </c>
      <c r="V35" t="n">
        <v>0.87</v>
      </c>
      <c r="W35" t="n">
        <v>6.7</v>
      </c>
      <c r="X35" t="n">
        <v>0.98</v>
      </c>
      <c r="Y35" t="n">
        <v>1</v>
      </c>
      <c r="Z35" t="n">
        <v>10</v>
      </c>
      <c r="AA35" t="n">
        <v>508.3433002011981</v>
      </c>
      <c r="AB35" t="n">
        <v>695.5377298589004</v>
      </c>
      <c r="AC35" t="n">
        <v>629.156585114501</v>
      </c>
      <c r="AD35" t="n">
        <v>508343.3002011981</v>
      </c>
      <c r="AE35" t="n">
        <v>695537.7298589004</v>
      </c>
      <c r="AF35" t="n">
        <v>1.459136728338338e-06</v>
      </c>
      <c r="AG35" t="n">
        <v>0.3570833333333334</v>
      </c>
      <c r="AH35" t="n">
        <v>629156.5851145011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2.9235</v>
      </c>
      <c r="E36" t="n">
        <v>34.21</v>
      </c>
      <c r="F36" t="n">
        <v>29.58</v>
      </c>
      <c r="G36" t="n">
        <v>50.71</v>
      </c>
      <c r="H36" t="n">
        <v>0.6</v>
      </c>
      <c r="I36" t="n">
        <v>35</v>
      </c>
      <c r="J36" t="n">
        <v>279.61</v>
      </c>
      <c r="K36" t="n">
        <v>59.89</v>
      </c>
      <c r="L36" t="n">
        <v>9.5</v>
      </c>
      <c r="M36" t="n">
        <v>33</v>
      </c>
      <c r="N36" t="n">
        <v>75.22</v>
      </c>
      <c r="O36" t="n">
        <v>34718.84</v>
      </c>
      <c r="P36" t="n">
        <v>449.23</v>
      </c>
      <c r="Q36" t="n">
        <v>2238.44</v>
      </c>
      <c r="R36" t="n">
        <v>116.19</v>
      </c>
      <c r="S36" t="n">
        <v>80.06999999999999</v>
      </c>
      <c r="T36" t="n">
        <v>15883.35</v>
      </c>
      <c r="U36" t="n">
        <v>0.6899999999999999</v>
      </c>
      <c r="V36" t="n">
        <v>0.87</v>
      </c>
      <c r="W36" t="n">
        <v>6.68</v>
      </c>
      <c r="X36" t="n">
        <v>0.96</v>
      </c>
      <c r="Y36" t="n">
        <v>1</v>
      </c>
      <c r="Z36" t="n">
        <v>10</v>
      </c>
      <c r="AA36" t="n">
        <v>505.5105493408371</v>
      </c>
      <c r="AB36" t="n">
        <v>691.6618351596068</v>
      </c>
      <c r="AC36" t="n">
        <v>625.6506003654556</v>
      </c>
      <c r="AD36" t="n">
        <v>505510.5493408372</v>
      </c>
      <c r="AE36" t="n">
        <v>691661.8351596068</v>
      </c>
      <c r="AF36" t="n">
        <v>1.462488420631216e-06</v>
      </c>
      <c r="AG36" t="n">
        <v>0.3563541666666667</v>
      </c>
      <c r="AH36" t="n">
        <v>625650.6003654556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2.9274</v>
      </c>
      <c r="E37" t="n">
        <v>34.16</v>
      </c>
      <c r="F37" t="n">
        <v>29.59</v>
      </c>
      <c r="G37" t="n">
        <v>52.21</v>
      </c>
      <c r="H37" t="n">
        <v>0.62</v>
      </c>
      <c r="I37" t="n">
        <v>34</v>
      </c>
      <c r="J37" t="n">
        <v>280.1</v>
      </c>
      <c r="K37" t="n">
        <v>59.89</v>
      </c>
      <c r="L37" t="n">
        <v>9.75</v>
      </c>
      <c r="M37" t="n">
        <v>32</v>
      </c>
      <c r="N37" t="n">
        <v>75.45999999999999</v>
      </c>
      <c r="O37" t="n">
        <v>34779.51</v>
      </c>
      <c r="P37" t="n">
        <v>447.65</v>
      </c>
      <c r="Q37" t="n">
        <v>2238.34</v>
      </c>
      <c r="R37" t="n">
        <v>115.97</v>
      </c>
      <c r="S37" t="n">
        <v>80.06999999999999</v>
      </c>
      <c r="T37" t="n">
        <v>15776.29</v>
      </c>
      <c r="U37" t="n">
        <v>0.6899999999999999</v>
      </c>
      <c r="V37" t="n">
        <v>0.87</v>
      </c>
      <c r="W37" t="n">
        <v>6.7</v>
      </c>
      <c r="X37" t="n">
        <v>0.96</v>
      </c>
      <c r="Y37" t="n">
        <v>1</v>
      </c>
      <c r="Z37" t="n">
        <v>10</v>
      </c>
      <c r="AA37" t="n">
        <v>503.5779681947419</v>
      </c>
      <c r="AB37" t="n">
        <v>689.0175923760565</v>
      </c>
      <c r="AC37" t="n">
        <v>623.2587204019494</v>
      </c>
      <c r="AD37" t="n">
        <v>503577.9681947419</v>
      </c>
      <c r="AE37" t="n">
        <v>689017.5923760566</v>
      </c>
      <c r="AF37" t="n">
        <v>1.46443940569722e-06</v>
      </c>
      <c r="AG37" t="n">
        <v>0.3558333333333333</v>
      </c>
      <c r="AH37" t="n">
        <v>623258.7204019494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2.9365</v>
      </c>
      <c r="E38" t="n">
        <v>34.05</v>
      </c>
      <c r="F38" t="n">
        <v>29.53</v>
      </c>
      <c r="G38" t="n">
        <v>53.7</v>
      </c>
      <c r="H38" t="n">
        <v>0.63</v>
      </c>
      <c r="I38" t="n">
        <v>33</v>
      </c>
      <c r="J38" t="n">
        <v>280.59</v>
      </c>
      <c r="K38" t="n">
        <v>59.89</v>
      </c>
      <c r="L38" t="n">
        <v>10</v>
      </c>
      <c r="M38" t="n">
        <v>31</v>
      </c>
      <c r="N38" t="n">
        <v>75.7</v>
      </c>
      <c r="O38" t="n">
        <v>34840.27</v>
      </c>
      <c r="P38" t="n">
        <v>445.15</v>
      </c>
      <c r="Q38" t="n">
        <v>2238.5</v>
      </c>
      <c r="R38" t="n">
        <v>113.97</v>
      </c>
      <c r="S38" t="n">
        <v>80.06999999999999</v>
      </c>
      <c r="T38" t="n">
        <v>14784.1</v>
      </c>
      <c r="U38" t="n">
        <v>0.7</v>
      </c>
      <c r="V38" t="n">
        <v>0.87</v>
      </c>
      <c r="W38" t="n">
        <v>6.7</v>
      </c>
      <c r="X38" t="n">
        <v>0.91</v>
      </c>
      <c r="Y38" t="n">
        <v>1</v>
      </c>
      <c r="Z38" t="n">
        <v>10</v>
      </c>
      <c r="AA38" t="n">
        <v>499.6984643552614</v>
      </c>
      <c r="AB38" t="n">
        <v>683.7094840712488</v>
      </c>
      <c r="AC38" t="n">
        <v>618.4572105037759</v>
      </c>
      <c r="AD38" t="n">
        <v>499698.4643552614</v>
      </c>
      <c r="AE38" t="n">
        <v>683709.4840712488</v>
      </c>
      <c r="AF38" t="n">
        <v>1.468991704184562e-06</v>
      </c>
      <c r="AG38" t="n">
        <v>0.3546875</v>
      </c>
      <c r="AH38" t="n">
        <v>618457.2105037759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2.9429</v>
      </c>
      <c r="E39" t="n">
        <v>33.98</v>
      </c>
      <c r="F39" t="n">
        <v>29.51</v>
      </c>
      <c r="G39" t="n">
        <v>55.33</v>
      </c>
      <c r="H39" t="n">
        <v>0.65</v>
      </c>
      <c r="I39" t="n">
        <v>32</v>
      </c>
      <c r="J39" t="n">
        <v>281.08</v>
      </c>
      <c r="K39" t="n">
        <v>59.89</v>
      </c>
      <c r="L39" t="n">
        <v>10.25</v>
      </c>
      <c r="M39" t="n">
        <v>30</v>
      </c>
      <c r="N39" t="n">
        <v>75.95</v>
      </c>
      <c r="O39" t="n">
        <v>34901.13</v>
      </c>
      <c r="P39" t="n">
        <v>442.77</v>
      </c>
      <c r="Q39" t="n">
        <v>2238.51</v>
      </c>
      <c r="R39" t="n">
        <v>113.34</v>
      </c>
      <c r="S39" t="n">
        <v>80.06999999999999</v>
      </c>
      <c r="T39" t="n">
        <v>14471.05</v>
      </c>
      <c r="U39" t="n">
        <v>0.71</v>
      </c>
      <c r="V39" t="n">
        <v>0.87</v>
      </c>
      <c r="W39" t="n">
        <v>6.69</v>
      </c>
      <c r="X39" t="n">
        <v>0.88</v>
      </c>
      <c r="Y39" t="n">
        <v>1</v>
      </c>
      <c r="Z39" t="n">
        <v>10</v>
      </c>
      <c r="AA39" t="n">
        <v>496.5713584029767</v>
      </c>
      <c r="AB39" t="n">
        <v>679.430839749155</v>
      </c>
      <c r="AC39" t="n">
        <v>614.5869139906678</v>
      </c>
      <c r="AD39" t="n">
        <v>496571.3584029767</v>
      </c>
      <c r="AE39" t="n">
        <v>679430.839749155</v>
      </c>
      <c r="AF39" t="n">
        <v>1.472193320703132e-06</v>
      </c>
      <c r="AG39" t="n">
        <v>0.3539583333333333</v>
      </c>
      <c r="AH39" t="n">
        <v>614586.9139906678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2.9421</v>
      </c>
      <c r="E40" t="n">
        <v>33.99</v>
      </c>
      <c r="F40" t="n">
        <v>29.52</v>
      </c>
      <c r="G40" t="n">
        <v>55.35</v>
      </c>
      <c r="H40" t="n">
        <v>0.66</v>
      </c>
      <c r="I40" t="n">
        <v>32</v>
      </c>
      <c r="J40" t="n">
        <v>281.58</v>
      </c>
      <c r="K40" t="n">
        <v>59.89</v>
      </c>
      <c r="L40" t="n">
        <v>10.5</v>
      </c>
      <c r="M40" t="n">
        <v>30</v>
      </c>
      <c r="N40" t="n">
        <v>76.19</v>
      </c>
      <c r="O40" t="n">
        <v>34962.08</v>
      </c>
      <c r="P40" t="n">
        <v>441.79</v>
      </c>
      <c r="Q40" t="n">
        <v>2238.39</v>
      </c>
      <c r="R40" t="n">
        <v>113.7</v>
      </c>
      <c r="S40" t="n">
        <v>80.06999999999999</v>
      </c>
      <c r="T40" t="n">
        <v>14650.43</v>
      </c>
      <c r="U40" t="n">
        <v>0.7</v>
      </c>
      <c r="V40" t="n">
        <v>0.87</v>
      </c>
      <c r="W40" t="n">
        <v>6.69</v>
      </c>
      <c r="X40" t="n">
        <v>0.89</v>
      </c>
      <c r="Y40" t="n">
        <v>1</v>
      </c>
      <c r="Z40" t="n">
        <v>10</v>
      </c>
      <c r="AA40" t="n">
        <v>495.9443649948683</v>
      </c>
      <c r="AB40" t="n">
        <v>678.5729597071842</v>
      </c>
      <c r="AC40" t="n">
        <v>613.8109088158603</v>
      </c>
      <c r="AD40" t="n">
        <v>495944.3649948683</v>
      </c>
      <c r="AE40" t="n">
        <v>678572.9597071841</v>
      </c>
      <c r="AF40" t="n">
        <v>1.471793118638311e-06</v>
      </c>
      <c r="AG40" t="n">
        <v>0.3540625</v>
      </c>
      <c r="AH40" t="n">
        <v>613810.9088158603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2.9501</v>
      </c>
      <c r="E41" t="n">
        <v>33.9</v>
      </c>
      <c r="F41" t="n">
        <v>29.48</v>
      </c>
      <c r="G41" t="n">
        <v>57.05</v>
      </c>
      <c r="H41" t="n">
        <v>0.68</v>
      </c>
      <c r="I41" t="n">
        <v>31</v>
      </c>
      <c r="J41" t="n">
        <v>282.07</v>
      </c>
      <c r="K41" t="n">
        <v>59.89</v>
      </c>
      <c r="L41" t="n">
        <v>10.75</v>
      </c>
      <c r="M41" t="n">
        <v>29</v>
      </c>
      <c r="N41" t="n">
        <v>76.44</v>
      </c>
      <c r="O41" t="n">
        <v>35023.13</v>
      </c>
      <c r="P41" t="n">
        <v>439.04</v>
      </c>
      <c r="Q41" t="n">
        <v>2238.35</v>
      </c>
      <c r="R41" t="n">
        <v>112.14</v>
      </c>
      <c r="S41" t="n">
        <v>80.06999999999999</v>
      </c>
      <c r="T41" t="n">
        <v>13875.15</v>
      </c>
      <c r="U41" t="n">
        <v>0.71</v>
      </c>
      <c r="V41" t="n">
        <v>0.87</v>
      </c>
      <c r="W41" t="n">
        <v>6.69</v>
      </c>
      <c r="X41" t="n">
        <v>0.85</v>
      </c>
      <c r="Y41" t="n">
        <v>1</v>
      </c>
      <c r="Z41" t="n">
        <v>10</v>
      </c>
      <c r="AA41" t="n">
        <v>492.1736927059301</v>
      </c>
      <c r="AB41" t="n">
        <v>673.413759531138</v>
      </c>
      <c r="AC41" t="n">
        <v>609.144095463633</v>
      </c>
      <c r="AD41" t="n">
        <v>492173.6927059302</v>
      </c>
      <c r="AE41" t="n">
        <v>673413.759531138</v>
      </c>
      <c r="AF41" t="n">
        <v>1.475795139286524e-06</v>
      </c>
      <c r="AG41" t="n">
        <v>0.353125</v>
      </c>
      <c r="AH41" t="n">
        <v>609144.095463633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2.9558</v>
      </c>
      <c r="E42" t="n">
        <v>33.83</v>
      </c>
      <c r="F42" t="n">
        <v>29.46</v>
      </c>
      <c r="G42" t="n">
        <v>58.92</v>
      </c>
      <c r="H42" t="n">
        <v>0.6899999999999999</v>
      </c>
      <c r="I42" t="n">
        <v>30</v>
      </c>
      <c r="J42" t="n">
        <v>282.57</v>
      </c>
      <c r="K42" t="n">
        <v>59.89</v>
      </c>
      <c r="L42" t="n">
        <v>11</v>
      </c>
      <c r="M42" t="n">
        <v>28</v>
      </c>
      <c r="N42" t="n">
        <v>76.68000000000001</v>
      </c>
      <c r="O42" t="n">
        <v>35084.28</v>
      </c>
      <c r="P42" t="n">
        <v>437.95</v>
      </c>
      <c r="Q42" t="n">
        <v>2238.36</v>
      </c>
      <c r="R42" t="n">
        <v>111.68</v>
      </c>
      <c r="S42" t="n">
        <v>80.06999999999999</v>
      </c>
      <c r="T42" t="n">
        <v>13650.51</v>
      </c>
      <c r="U42" t="n">
        <v>0.72</v>
      </c>
      <c r="V42" t="n">
        <v>0.87</v>
      </c>
      <c r="W42" t="n">
        <v>6.69</v>
      </c>
      <c r="X42" t="n">
        <v>0.83</v>
      </c>
      <c r="Y42" t="n">
        <v>1</v>
      </c>
      <c r="Z42" t="n">
        <v>10</v>
      </c>
      <c r="AA42" t="n">
        <v>490.2479854546737</v>
      </c>
      <c r="AB42" t="n">
        <v>670.7789219137609</v>
      </c>
      <c r="AC42" t="n">
        <v>606.7607230504406</v>
      </c>
      <c r="AD42" t="n">
        <v>490247.9854546736</v>
      </c>
      <c r="AE42" t="n">
        <v>670778.9219137608</v>
      </c>
      <c r="AF42" t="n">
        <v>1.478646578998375e-06</v>
      </c>
      <c r="AG42" t="n">
        <v>0.3523958333333333</v>
      </c>
      <c r="AH42" t="n">
        <v>606760.7230504405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2.9624</v>
      </c>
      <c r="E43" t="n">
        <v>33.76</v>
      </c>
      <c r="F43" t="n">
        <v>29.44</v>
      </c>
      <c r="G43" t="n">
        <v>60.9</v>
      </c>
      <c r="H43" t="n">
        <v>0.71</v>
      </c>
      <c r="I43" t="n">
        <v>29</v>
      </c>
      <c r="J43" t="n">
        <v>283.06</v>
      </c>
      <c r="K43" t="n">
        <v>59.89</v>
      </c>
      <c r="L43" t="n">
        <v>11.25</v>
      </c>
      <c r="M43" t="n">
        <v>27</v>
      </c>
      <c r="N43" t="n">
        <v>76.93000000000001</v>
      </c>
      <c r="O43" t="n">
        <v>35145.53</v>
      </c>
      <c r="P43" t="n">
        <v>435.81</v>
      </c>
      <c r="Q43" t="n">
        <v>2238.52</v>
      </c>
      <c r="R43" t="n">
        <v>110.69</v>
      </c>
      <c r="S43" t="n">
        <v>80.06999999999999</v>
      </c>
      <c r="T43" t="n">
        <v>13161.18</v>
      </c>
      <c r="U43" t="n">
        <v>0.72</v>
      </c>
      <c r="V43" t="n">
        <v>0.87</v>
      </c>
      <c r="W43" t="n">
        <v>6.7</v>
      </c>
      <c r="X43" t="n">
        <v>0.8100000000000001</v>
      </c>
      <c r="Y43" t="n">
        <v>1</v>
      </c>
      <c r="Z43" t="n">
        <v>10</v>
      </c>
      <c r="AA43" t="n">
        <v>487.3248847155722</v>
      </c>
      <c r="AB43" t="n">
        <v>666.7794065244192</v>
      </c>
      <c r="AC43" t="n">
        <v>603.1429157965025</v>
      </c>
      <c r="AD43" t="n">
        <v>487324.8847155722</v>
      </c>
      <c r="AE43" t="n">
        <v>666779.4065244192</v>
      </c>
      <c r="AF43" t="n">
        <v>1.481948246033151e-06</v>
      </c>
      <c r="AG43" t="n">
        <v>0.3516666666666666</v>
      </c>
      <c r="AH43" t="n">
        <v>603142.9157965025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2.9691</v>
      </c>
      <c r="E44" t="n">
        <v>33.68</v>
      </c>
      <c r="F44" t="n">
        <v>29.41</v>
      </c>
      <c r="G44" t="n">
        <v>63.02</v>
      </c>
      <c r="H44" t="n">
        <v>0.72</v>
      </c>
      <c r="I44" t="n">
        <v>28</v>
      </c>
      <c r="J44" t="n">
        <v>283.56</v>
      </c>
      <c r="K44" t="n">
        <v>59.89</v>
      </c>
      <c r="L44" t="n">
        <v>11.5</v>
      </c>
      <c r="M44" t="n">
        <v>26</v>
      </c>
      <c r="N44" t="n">
        <v>77.18000000000001</v>
      </c>
      <c r="O44" t="n">
        <v>35206.88</v>
      </c>
      <c r="P44" t="n">
        <v>432.72</v>
      </c>
      <c r="Q44" t="n">
        <v>2238.41</v>
      </c>
      <c r="R44" t="n">
        <v>110.08</v>
      </c>
      <c r="S44" t="n">
        <v>80.06999999999999</v>
      </c>
      <c r="T44" t="n">
        <v>12862.93</v>
      </c>
      <c r="U44" t="n">
        <v>0.73</v>
      </c>
      <c r="V44" t="n">
        <v>0.87</v>
      </c>
      <c r="W44" t="n">
        <v>6.69</v>
      </c>
      <c r="X44" t="n">
        <v>0.78</v>
      </c>
      <c r="Y44" t="n">
        <v>1</v>
      </c>
      <c r="Z44" t="n">
        <v>10</v>
      </c>
      <c r="AA44" t="n">
        <v>483.5807019661054</v>
      </c>
      <c r="AB44" t="n">
        <v>661.6564505049137</v>
      </c>
      <c r="AC44" t="n">
        <v>598.5088875093845</v>
      </c>
      <c r="AD44" t="n">
        <v>483580.7019661054</v>
      </c>
      <c r="AE44" t="n">
        <v>661656.4505049137</v>
      </c>
      <c r="AF44" t="n">
        <v>1.485299938326029e-06</v>
      </c>
      <c r="AG44" t="n">
        <v>0.3508333333333333</v>
      </c>
      <c r="AH44" t="n">
        <v>598508.8875093845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2.9714</v>
      </c>
      <c r="E45" t="n">
        <v>33.65</v>
      </c>
      <c r="F45" t="n">
        <v>29.39</v>
      </c>
      <c r="G45" t="n">
        <v>62.97</v>
      </c>
      <c r="H45" t="n">
        <v>0.74</v>
      </c>
      <c r="I45" t="n">
        <v>28</v>
      </c>
      <c r="J45" t="n">
        <v>284.06</v>
      </c>
      <c r="K45" t="n">
        <v>59.89</v>
      </c>
      <c r="L45" t="n">
        <v>11.75</v>
      </c>
      <c r="M45" t="n">
        <v>26</v>
      </c>
      <c r="N45" t="n">
        <v>77.42</v>
      </c>
      <c r="O45" t="n">
        <v>35268.32</v>
      </c>
      <c r="P45" t="n">
        <v>431.4</v>
      </c>
      <c r="Q45" t="n">
        <v>2238.37</v>
      </c>
      <c r="R45" t="n">
        <v>109.51</v>
      </c>
      <c r="S45" t="n">
        <v>80.06999999999999</v>
      </c>
      <c r="T45" t="n">
        <v>12577.99</v>
      </c>
      <c r="U45" t="n">
        <v>0.73</v>
      </c>
      <c r="V45" t="n">
        <v>0.87</v>
      </c>
      <c r="W45" t="n">
        <v>6.68</v>
      </c>
      <c r="X45" t="n">
        <v>0.76</v>
      </c>
      <c r="Y45" t="n">
        <v>1</v>
      </c>
      <c r="Z45" t="n">
        <v>10</v>
      </c>
      <c r="AA45" t="n">
        <v>482.0458610721433</v>
      </c>
      <c r="AB45" t="n">
        <v>659.5564134813935</v>
      </c>
      <c r="AC45" t="n">
        <v>596.6092750719686</v>
      </c>
      <c r="AD45" t="n">
        <v>482045.8610721433</v>
      </c>
      <c r="AE45" t="n">
        <v>659556.4134813935</v>
      </c>
      <c r="AF45" t="n">
        <v>1.48645051926239e-06</v>
      </c>
      <c r="AG45" t="n">
        <v>0.3505208333333333</v>
      </c>
      <c r="AH45" t="n">
        <v>596609.2750719686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2.9759</v>
      </c>
      <c r="E46" t="n">
        <v>33.6</v>
      </c>
      <c r="F46" t="n">
        <v>29.38</v>
      </c>
      <c r="G46" t="n">
        <v>65.3</v>
      </c>
      <c r="H46" t="n">
        <v>0.75</v>
      </c>
      <c r="I46" t="n">
        <v>27</v>
      </c>
      <c r="J46" t="n">
        <v>284.56</v>
      </c>
      <c r="K46" t="n">
        <v>59.89</v>
      </c>
      <c r="L46" t="n">
        <v>12</v>
      </c>
      <c r="M46" t="n">
        <v>25</v>
      </c>
      <c r="N46" t="n">
        <v>77.67</v>
      </c>
      <c r="O46" t="n">
        <v>35329.87</v>
      </c>
      <c r="P46" t="n">
        <v>430</v>
      </c>
      <c r="Q46" t="n">
        <v>2238.3</v>
      </c>
      <c r="R46" t="n">
        <v>109.35</v>
      </c>
      <c r="S46" t="n">
        <v>80.06999999999999</v>
      </c>
      <c r="T46" t="n">
        <v>12503.07</v>
      </c>
      <c r="U46" t="n">
        <v>0.73</v>
      </c>
      <c r="V46" t="n">
        <v>0.87</v>
      </c>
      <c r="W46" t="n">
        <v>6.68</v>
      </c>
      <c r="X46" t="n">
        <v>0.76</v>
      </c>
      <c r="Y46" t="n">
        <v>1</v>
      </c>
      <c r="Z46" t="n">
        <v>10</v>
      </c>
      <c r="AA46" t="n">
        <v>480.1380503562458</v>
      </c>
      <c r="AB46" t="n">
        <v>656.9460626932337</v>
      </c>
      <c r="AC46" t="n">
        <v>594.2480524993806</v>
      </c>
      <c r="AD46" t="n">
        <v>480138.0503562458</v>
      </c>
      <c r="AE46" t="n">
        <v>656946.0626932337</v>
      </c>
      <c r="AF46" t="n">
        <v>1.488701655877009e-06</v>
      </c>
      <c r="AG46" t="n">
        <v>0.35</v>
      </c>
      <c r="AH46" t="n">
        <v>594248.0524993807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2.9839</v>
      </c>
      <c r="E47" t="n">
        <v>33.51</v>
      </c>
      <c r="F47" t="n">
        <v>29.35</v>
      </c>
      <c r="G47" t="n">
        <v>67.72</v>
      </c>
      <c r="H47" t="n">
        <v>0.77</v>
      </c>
      <c r="I47" t="n">
        <v>26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426.41</v>
      </c>
      <c r="Q47" t="n">
        <v>2238.32</v>
      </c>
      <c r="R47" t="n">
        <v>107.93</v>
      </c>
      <c r="S47" t="n">
        <v>80.06999999999999</v>
      </c>
      <c r="T47" t="n">
        <v>11797.8</v>
      </c>
      <c r="U47" t="n">
        <v>0.74</v>
      </c>
      <c r="V47" t="n">
        <v>0.87</v>
      </c>
      <c r="W47" t="n">
        <v>6.68</v>
      </c>
      <c r="X47" t="n">
        <v>0.72</v>
      </c>
      <c r="Y47" t="n">
        <v>1</v>
      </c>
      <c r="Z47" t="n">
        <v>10</v>
      </c>
      <c r="AA47" t="n">
        <v>475.8149488915247</v>
      </c>
      <c r="AB47" t="n">
        <v>651.0310045474263</v>
      </c>
      <c r="AC47" t="n">
        <v>588.8975192011727</v>
      </c>
      <c r="AD47" t="n">
        <v>475814.9488915247</v>
      </c>
      <c r="AE47" t="n">
        <v>651031.0045474262</v>
      </c>
      <c r="AF47" t="n">
        <v>1.492703676525222e-06</v>
      </c>
      <c r="AG47" t="n">
        <v>0.3490625</v>
      </c>
      <c r="AH47" t="n">
        <v>588897.5192011727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2.9851</v>
      </c>
      <c r="E48" t="n">
        <v>33.5</v>
      </c>
      <c r="F48" t="n">
        <v>29.33</v>
      </c>
      <c r="G48" t="n">
        <v>67.69</v>
      </c>
      <c r="H48" t="n">
        <v>0.78</v>
      </c>
      <c r="I48" t="n">
        <v>26</v>
      </c>
      <c r="J48" t="n">
        <v>285.56</v>
      </c>
      <c r="K48" t="n">
        <v>59.89</v>
      </c>
      <c r="L48" t="n">
        <v>12.5</v>
      </c>
      <c r="M48" t="n">
        <v>24</v>
      </c>
      <c r="N48" t="n">
        <v>78.17</v>
      </c>
      <c r="O48" t="n">
        <v>35453.26</v>
      </c>
      <c r="P48" t="n">
        <v>425.63</v>
      </c>
      <c r="Q48" t="n">
        <v>2238.32</v>
      </c>
      <c r="R48" t="n">
        <v>107.69</v>
      </c>
      <c r="S48" t="n">
        <v>80.06999999999999</v>
      </c>
      <c r="T48" t="n">
        <v>11677.99</v>
      </c>
      <c r="U48" t="n">
        <v>0.74</v>
      </c>
      <c r="V48" t="n">
        <v>0.87</v>
      </c>
      <c r="W48" t="n">
        <v>6.68</v>
      </c>
      <c r="X48" t="n">
        <v>0.7</v>
      </c>
      <c r="Y48" t="n">
        <v>1</v>
      </c>
      <c r="Z48" t="n">
        <v>10</v>
      </c>
      <c r="AA48" t="n">
        <v>474.9056419052927</v>
      </c>
      <c r="AB48" t="n">
        <v>649.7868506130707</v>
      </c>
      <c r="AC48" t="n">
        <v>587.7721055721311</v>
      </c>
      <c r="AD48" t="n">
        <v>474905.6419052928</v>
      </c>
      <c r="AE48" t="n">
        <v>649786.8506130707</v>
      </c>
      <c r="AF48" t="n">
        <v>1.493303979622454e-06</v>
      </c>
      <c r="AG48" t="n">
        <v>0.3489583333333333</v>
      </c>
      <c r="AH48" t="n">
        <v>587772.1055721311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2.9918</v>
      </c>
      <c r="E49" t="n">
        <v>33.42</v>
      </c>
      <c r="F49" t="n">
        <v>29.31</v>
      </c>
      <c r="G49" t="n">
        <v>70.34</v>
      </c>
      <c r="H49" t="n">
        <v>0.79</v>
      </c>
      <c r="I49" t="n">
        <v>25</v>
      </c>
      <c r="J49" t="n">
        <v>286.06</v>
      </c>
      <c r="K49" t="n">
        <v>59.89</v>
      </c>
      <c r="L49" t="n">
        <v>12.75</v>
      </c>
      <c r="M49" t="n">
        <v>23</v>
      </c>
      <c r="N49" t="n">
        <v>78.42</v>
      </c>
      <c r="O49" t="n">
        <v>35515.1</v>
      </c>
      <c r="P49" t="n">
        <v>422.37</v>
      </c>
      <c r="Q49" t="n">
        <v>2238.33</v>
      </c>
      <c r="R49" t="n">
        <v>106.88</v>
      </c>
      <c r="S49" t="n">
        <v>80.06999999999999</v>
      </c>
      <c r="T49" t="n">
        <v>11278.07</v>
      </c>
      <c r="U49" t="n">
        <v>0.75</v>
      </c>
      <c r="V49" t="n">
        <v>0.88</v>
      </c>
      <c r="W49" t="n">
        <v>6.68</v>
      </c>
      <c r="X49" t="n">
        <v>0.68</v>
      </c>
      <c r="Y49" t="n">
        <v>1</v>
      </c>
      <c r="Z49" t="n">
        <v>10</v>
      </c>
      <c r="AA49" t="n">
        <v>471.1235184143597</v>
      </c>
      <c r="AB49" t="n">
        <v>644.6119823972635</v>
      </c>
      <c r="AC49" t="n">
        <v>583.0911195158676</v>
      </c>
      <c r="AD49" t="n">
        <v>471123.5184143597</v>
      </c>
      <c r="AE49" t="n">
        <v>644611.9823972635</v>
      </c>
      <c r="AF49" t="n">
        <v>1.496655671915332e-06</v>
      </c>
      <c r="AG49" t="n">
        <v>0.348125</v>
      </c>
      <c r="AH49" t="n">
        <v>583091.1195158676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2.9911</v>
      </c>
      <c r="E50" t="n">
        <v>33.43</v>
      </c>
      <c r="F50" t="n">
        <v>29.32</v>
      </c>
      <c r="G50" t="n">
        <v>70.36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23</v>
      </c>
      <c r="N50" t="n">
        <v>78.68000000000001</v>
      </c>
      <c r="O50" t="n">
        <v>35577.18</v>
      </c>
      <c r="P50" t="n">
        <v>420.89</v>
      </c>
      <c r="Q50" t="n">
        <v>2238.37</v>
      </c>
      <c r="R50" t="n">
        <v>106.92</v>
      </c>
      <c r="S50" t="n">
        <v>80.06999999999999</v>
      </c>
      <c r="T50" t="n">
        <v>11295.67</v>
      </c>
      <c r="U50" t="n">
        <v>0.75</v>
      </c>
      <c r="V50" t="n">
        <v>0.88</v>
      </c>
      <c r="W50" t="n">
        <v>6.69</v>
      </c>
      <c r="X50" t="n">
        <v>0.6899999999999999</v>
      </c>
      <c r="Y50" t="n">
        <v>1</v>
      </c>
      <c r="Z50" t="n">
        <v>10</v>
      </c>
      <c r="AA50" t="n">
        <v>470.0800332411302</v>
      </c>
      <c r="AB50" t="n">
        <v>643.1842399479342</v>
      </c>
      <c r="AC50" t="n">
        <v>581.799638802053</v>
      </c>
      <c r="AD50" t="n">
        <v>470080.0332411302</v>
      </c>
      <c r="AE50" t="n">
        <v>643184.2399479342</v>
      </c>
      <c r="AF50" t="n">
        <v>1.496305495108613e-06</v>
      </c>
      <c r="AG50" t="n">
        <v>0.3482291666666666</v>
      </c>
      <c r="AH50" t="n">
        <v>581799.6388020529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2.9992</v>
      </c>
      <c r="E51" t="n">
        <v>33.34</v>
      </c>
      <c r="F51" t="n">
        <v>29.28</v>
      </c>
      <c r="G51" t="n">
        <v>73.19</v>
      </c>
      <c r="H51" t="n">
        <v>0.82</v>
      </c>
      <c r="I51" t="n">
        <v>24</v>
      </c>
      <c r="J51" t="n">
        <v>287.07</v>
      </c>
      <c r="K51" t="n">
        <v>59.89</v>
      </c>
      <c r="L51" t="n">
        <v>13.25</v>
      </c>
      <c r="M51" t="n">
        <v>22</v>
      </c>
      <c r="N51" t="n">
        <v>78.93000000000001</v>
      </c>
      <c r="O51" t="n">
        <v>35639.23</v>
      </c>
      <c r="P51" t="n">
        <v>418.98</v>
      </c>
      <c r="Q51" t="n">
        <v>2238.37</v>
      </c>
      <c r="R51" t="n">
        <v>105.73</v>
      </c>
      <c r="S51" t="n">
        <v>80.06999999999999</v>
      </c>
      <c r="T51" t="n">
        <v>10709.02</v>
      </c>
      <c r="U51" t="n">
        <v>0.76</v>
      </c>
      <c r="V51" t="n">
        <v>0.88</v>
      </c>
      <c r="W51" t="n">
        <v>6.68</v>
      </c>
      <c r="X51" t="n">
        <v>0.65</v>
      </c>
      <c r="Y51" t="n">
        <v>1</v>
      </c>
      <c r="Z51" t="n">
        <v>10</v>
      </c>
      <c r="AA51" t="n">
        <v>467.1018030634452</v>
      </c>
      <c r="AB51" t="n">
        <v>639.1092940285832</v>
      </c>
      <c r="AC51" t="n">
        <v>578.1136000020224</v>
      </c>
      <c r="AD51" t="n">
        <v>467101.8030634452</v>
      </c>
      <c r="AE51" t="n">
        <v>639109.2940285832</v>
      </c>
      <c r="AF51" t="n">
        <v>1.500357541014929e-06</v>
      </c>
      <c r="AG51" t="n">
        <v>0.3472916666666667</v>
      </c>
      <c r="AH51" t="n">
        <v>578113.6000020223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3.0057</v>
      </c>
      <c r="E52" t="n">
        <v>33.27</v>
      </c>
      <c r="F52" t="n">
        <v>29.25</v>
      </c>
      <c r="G52" t="n">
        <v>76.31999999999999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414.55</v>
      </c>
      <c r="Q52" t="n">
        <v>2238.33</v>
      </c>
      <c r="R52" t="n">
        <v>105.15</v>
      </c>
      <c r="S52" t="n">
        <v>80.06999999999999</v>
      </c>
      <c r="T52" t="n">
        <v>10422.9</v>
      </c>
      <c r="U52" t="n">
        <v>0.76</v>
      </c>
      <c r="V52" t="n">
        <v>0.88</v>
      </c>
      <c r="W52" t="n">
        <v>6.68</v>
      </c>
      <c r="X52" t="n">
        <v>0.63</v>
      </c>
      <c r="Y52" t="n">
        <v>1</v>
      </c>
      <c r="Z52" t="n">
        <v>10</v>
      </c>
      <c r="AA52" t="n">
        <v>462.4011759717777</v>
      </c>
      <c r="AB52" t="n">
        <v>632.6776886647324</v>
      </c>
      <c r="AC52" t="n">
        <v>572.2958180272826</v>
      </c>
      <c r="AD52" t="n">
        <v>462401.1759717777</v>
      </c>
      <c r="AE52" t="n">
        <v>632677.6886647324</v>
      </c>
      <c r="AF52" t="n">
        <v>1.503609182791602e-06</v>
      </c>
      <c r="AG52" t="n">
        <v>0.3465625000000001</v>
      </c>
      <c r="AH52" t="n">
        <v>572295.8180272826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3.0061</v>
      </c>
      <c r="E53" t="n">
        <v>33.27</v>
      </c>
      <c r="F53" t="n">
        <v>29.25</v>
      </c>
      <c r="G53" t="n">
        <v>76.3</v>
      </c>
      <c r="H53" t="n">
        <v>0.85</v>
      </c>
      <c r="I53" t="n">
        <v>23</v>
      </c>
      <c r="J53" t="n">
        <v>288.08</v>
      </c>
      <c r="K53" t="n">
        <v>59.89</v>
      </c>
      <c r="L53" t="n">
        <v>13.75</v>
      </c>
      <c r="M53" t="n">
        <v>21</v>
      </c>
      <c r="N53" t="n">
        <v>79.44</v>
      </c>
      <c r="O53" t="n">
        <v>35763.64</v>
      </c>
      <c r="P53" t="n">
        <v>414.79</v>
      </c>
      <c r="Q53" t="n">
        <v>2238.41</v>
      </c>
      <c r="R53" t="n">
        <v>104.79</v>
      </c>
      <c r="S53" t="n">
        <v>80.06999999999999</v>
      </c>
      <c r="T53" t="n">
        <v>10241.02</v>
      </c>
      <c r="U53" t="n">
        <v>0.76</v>
      </c>
      <c r="V53" t="n">
        <v>0.88</v>
      </c>
      <c r="W53" t="n">
        <v>6.68</v>
      </c>
      <c r="X53" t="n">
        <v>0.62</v>
      </c>
      <c r="Y53" t="n">
        <v>1</v>
      </c>
      <c r="Z53" t="n">
        <v>10</v>
      </c>
      <c r="AA53" t="n">
        <v>462.5331091715974</v>
      </c>
      <c r="AB53" t="n">
        <v>632.8582054892078</v>
      </c>
      <c r="AC53" t="n">
        <v>572.4591065793871</v>
      </c>
      <c r="AD53" t="n">
        <v>462533.1091715974</v>
      </c>
      <c r="AE53" t="n">
        <v>632858.2054892078</v>
      </c>
      <c r="AF53" t="n">
        <v>1.503809283824012e-06</v>
      </c>
      <c r="AG53" t="n">
        <v>0.3465625000000001</v>
      </c>
      <c r="AH53" t="n">
        <v>572459.1065793871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3.006</v>
      </c>
      <c r="E54" t="n">
        <v>33.27</v>
      </c>
      <c r="F54" t="n">
        <v>29.25</v>
      </c>
      <c r="G54" t="n">
        <v>76.31</v>
      </c>
      <c r="H54" t="n">
        <v>0.86</v>
      </c>
      <c r="I54" t="n">
        <v>23</v>
      </c>
      <c r="J54" t="n">
        <v>288.58</v>
      </c>
      <c r="K54" t="n">
        <v>59.89</v>
      </c>
      <c r="L54" t="n">
        <v>14</v>
      </c>
      <c r="M54" t="n">
        <v>21</v>
      </c>
      <c r="N54" t="n">
        <v>79.69</v>
      </c>
      <c r="O54" t="n">
        <v>35826</v>
      </c>
      <c r="P54" t="n">
        <v>413.25</v>
      </c>
      <c r="Q54" t="n">
        <v>2238.34</v>
      </c>
      <c r="R54" t="n">
        <v>104.97</v>
      </c>
      <c r="S54" t="n">
        <v>80.06999999999999</v>
      </c>
      <c r="T54" t="n">
        <v>10333.58</v>
      </c>
      <c r="U54" t="n">
        <v>0.76</v>
      </c>
      <c r="V54" t="n">
        <v>0.88</v>
      </c>
      <c r="W54" t="n">
        <v>6.67</v>
      </c>
      <c r="X54" t="n">
        <v>0.62</v>
      </c>
      <c r="Y54" t="n">
        <v>1</v>
      </c>
      <c r="Z54" t="n">
        <v>10</v>
      </c>
      <c r="AA54" t="n">
        <v>461.3093109954142</v>
      </c>
      <c r="AB54" t="n">
        <v>631.1837508343888</v>
      </c>
      <c r="AC54" t="n">
        <v>570.944459526712</v>
      </c>
      <c r="AD54" t="n">
        <v>461309.3109954142</v>
      </c>
      <c r="AE54" t="n">
        <v>631183.7508343888</v>
      </c>
      <c r="AF54" t="n">
        <v>1.503759258565909e-06</v>
      </c>
      <c r="AG54" t="n">
        <v>0.3465625000000001</v>
      </c>
      <c r="AH54" t="n">
        <v>570944.459526712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3.013</v>
      </c>
      <c r="E55" t="n">
        <v>33.19</v>
      </c>
      <c r="F55" t="n">
        <v>29.22</v>
      </c>
      <c r="G55" t="n">
        <v>79.7</v>
      </c>
      <c r="H55" t="n">
        <v>0.88</v>
      </c>
      <c r="I55" t="n">
        <v>22</v>
      </c>
      <c r="J55" t="n">
        <v>289.09</v>
      </c>
      <c r="K55" t="n">
        <v>59.89</v>
      </c>
      <c r="L55" t="n">
        <v>14.25</v>
      </c>
      <c r="M55" t="n">
        <v>20</v>
      </c>
      <c r="N55" t="n">
        <v>79.95</v>
      </c>
      <c r="O55" t="n">
        <v>35888.47</v>
      </c>
      <c r="P55" t="n">
        <v>410.36</v>
      </c>
      <c r="Q55" t="n">
        <v>2238.32</v>
      </c>
      <c r="R55" t="n">
        <v>104.15</v>
      </c>
      <c r="S55" t="n">
        <v>80.06999999999999</v>
      </c>
      <c r="T55" t="n">
        <v>9927.209999999999</v>
      </c>
      <c r="U55" t="n">
        <v>0.77</v>
      </c>
      <c r="V55" t="n">
        <v>0.88</v>
      </c>
      <c r="W55" t="n">
        <v>6.67</v>
      </c>
      <c r="X55" t="n">
        <v>0.6</v>
      </c>
      <c r="Y55" t="n">
        <v>1</v>
      </c>
      <c r="Z55" t="n">
        <v>10</v>
      </c>
      <c r="AA55" t="n">
        <v>457.7923453336552</v>
      </c>
      <c r="AB55" t="n">
        <v>626.3716832583956</v>
      </c>
      <c r="AC55" t="n">
        <v>566.5916489263925</v>
      </c>
      <c r="AD55" t="n">
        <v>457792.3453336552</v>
      </c>
      <c r="AE55" t="n">
        <v>626371.6832583956</v>
      </c>
      <c r="AF55" t="n">
        <v>1.507261026633096e-06</v>
      </c>
      <c r="AG55" t="n">
        <v>0.3457291666666666</v>
      </c>
      <c r="AH55" t="n">
        <v>566591.6489263925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3.011</v>
      </c>
      <c r="E56" t="n">
        <v>33.21</v>
      </c>
      <c r="F56" t="n">
        <v>29.25</v>
      </c>
      <c r="G56" t="n">
        <v>79.76000000000001</v>
      </c>
      <c r="H56" t="n">
        <v>0.89</v>
      </c>
      <c r="I56" t="n">
        <v>22</v>
      </c>
      <c r="J56" t="n">
        <v>289.6</v>
      </c>
      <c r="K56" t="n">
        <v>59.89</v>
      </c>
      <c r="L56" t="n">
        <v>14.5</v>
      </c>
      <c r="M56" t="n">
        <v>20</v>
      </c>
      <c r="N56" t="n">
        <v>80.20999999999999</v>
      </c>
      <c r="O56" t="n">
        <v>35951.04</v>
      </c>
      <c r="P56" t="n">
        <v>408.66</v>
      </c>
      <c r="Q56" t="n">
        <v>2238.5</v>
      </c>
      <c r="R56" t="n">
        <v>104.6</v>
      </c>
      <c r="S56" t="n">
        <v>80.06999999999999</v>
      </c>
      <c r="T56" t="n">
        <v>10149.85</v>
      </c>
      <c r="U56" t="n">
        <v>0.77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456.8588138272462</v>
      </c>
      <c r="AB56" t="n">
        <v>625.0943842668236</v>
      </c>
      <c r="AC56" t="n">
        <v>565.4362535578755</v>
      </c>
      <c r="AD56" t="n">
        <v>456858.8138272462</v>
      </c>
      <c r="AE56" t="n">
        <v>625094.3842668235</v>
      </c>
      <c r="AF56" t="n">
        <v>1.506260521471043e-06</v>
      </c>
      <c r="AG56" t="n">
        <v>0.3459375</v>
      </c>
      <c r="AH56" t="n">
        <v>565436.2535578755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3.0219</v>
      </c>
      <c r="E57" t="n">
        <v>33.09</v>
      </c>
      <c r="F57" t="n">
        <v>29.18</v>
      </c>
      <c r="G57" t="n">
        <v>83.36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406.61</v>
      </c>
      <c r="Q57" t="n">
        <v>2238.35</v>
      </c>
      <c r="R57" t="n">
        <v>102.53</v>
      </c>
      <c r="S57" t="n">
        <v>80.06999999999999</v>
      </c>
      <c r="T57" t="n">
        <v>9120.299999999999</v>
      </c>
      <c r="U57" t="n">
        <v>0.78</v>
      </c>
      <c r="V57" t="n">
        <v>0.88</v>
      </c>
      <c r="W57" t="n">
        <v>6.67</v>
      </c>
      <c r="X57" t="n">
        <v>0.55</v>
      </c>
      <c r="Y57" t="n">
        <v>1</v>
      </c>
      <c r="Z57" t="n">
        <v>10</v>
      </c>
      <c r="AA57" t="n">
        <v>453.2758924593913</v>
      </c>
      <c r="AB57" t="n">
        <v>620.1920731839894</v>
      </c>
      <c r="AC57" t="n">
        <v>561.0018121643504</v>
      </c>
      <c r="AD57" t="n">
        <v>453275.8924593913</v>
      </c>
      <c r="AE57" t="n">
        <v>620192.0731839894</v>
      </c>
      <c r="AF57" t="n">
        <v>1.511713274604233e-06</v>
      </c>
      <c r="AG57" t="n">
        <v>0.3446875</v>
      </c>
      <c r="AH57" t="n">
        <v>561001.8121643504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3.0196</v>
      </c>
      <c r="E58" t="n">
        <v>33.12</v>
      </c>
      <c r="F58" t="n">
        <v>29.2</v>
      </c>
      <c r="G58" t="n">
        <v>83.43000000000001</v>
      </c>
      <c r="H58" t="n">
        <v>0.92</v>
      </c>
      <c r="I58" t="n">
        <v>21</v>
      </c>
      <c r="J58" t="n">
        <v>290.61</v>
      </c>
      <c r="K58" t="n">
        <v>59.89</v>
      </c>
      <c r="L58" t="n">
        <v>15</v>
      </c>
      <c r="M58" t="n">
        <v>19</v>
      </c>
      <c r="N58" t="n">
        <v>80.73</v>
      </c>
      <c r="O58" t="n">
        <v>36076.5</v>
      </c>
      <c r="P58" t="n">
        <v>402.08</v>
      </c>
      <c r="Q58" t="n">
        <v>2238.31</v>
      </c>
      <c r="R58" t="n">
        <v>103.56</v>
      </c>
      <c r="S58" t="n">
        <v>80.06999999999999</v>
      </c>
      <c r="T58" t="n">
        <v>9635.799999999999</v>
      </c>
      <c r="U58" t="n">
        <v>0.77</v>
      </c>
      <c r="V58" t="n">
        <v>0.88</v>
      </c>
      <c r="W58" t="n">
        <v>6.67</v>
      </c>
      <c r="X58" t="n">
        <v>0.58</v>
      </c>
      <c r="Y58" t="n">
        <v>1</v>
      </c>
      <c r="Z58" t="n">
        <v>10</v>
      </c>
      <c r="AA58" t="n">
        <v>450.0774306638255</v>
      </c>
      <c r="AB58" t="n">
        <v>615.8157966491206</v>
      </c>
      <c r="AC58" t="n">
        <v>557.0432013198266</v>
      </c>
      <c r="AD58" t="n">
        <v>450077.4306638255</v>
      </c>
      <c r="AE58" t="n">
        <v>615815.7966491205</v>
      </c>
      <c r="AF58" t="n">
        <v>1.510562693667871e-06</v>
      </c>
      <c r="AG58" t="n">
        <v>0.345</v>
      </c>
      <c r="AH58" t="n">
        <v>557043.2013198267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3.0259</v>
      </c>
      <c r="E59" t="n">
        <v>33.05</v>
      </c>
      <c r="F59" t="n">
        <v>29.18</v>
      </c>
      <c r="G59" t="n">
        <v>87.55</v>
      </c>
      <c r="H59" t="n">
        <v>0.93</v>
      </c>
      <c r="I59" t="n">
        <v>20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401.43</v>
      </c>
      <c r="Q59" t="n">
        <v>2238.42</v>
      </c>
      <c r="R59" t="n">
        <v>102.64</v>
      </c>
      <c r="S59" t="n">
        <v>80.06999999999999</v>
      </c>
      <c r="T59" t="n">
        <v>9181.58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448.5385253497179</v>
      </c>
      <c r="AB59" t="n">
        <v>613.7101985066478</v>
      </c>
      <c r="AC59" t="n">
        <v>555.138558508846</v>
      </c>
      <c r="AD59" t="n">
        <v>448538.5253497179</v>
      </c>
      <c r="AE59" t="n">
        <v>613710.1985066477</v>
      </c>
      <c r="AF59" t="n">
        <v>1.513714284928339e-06</v>
      </c>
      <c r="AG59" t="n">
        <v>0.3442708333333333</v>
      </c>
      <c r="AH59" t="n">
        <v>555138.558508846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3.0274</v>
      </c>
      <c r="E60" t="n">
        <v>33.03</v>
      </c>
      <c r="F60" t="n">
        <v>29.17</v>
      </c>
      <c r="G60" t="n">
        <v>87.5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399.18</v>
      </c>
      <c r="Q60" t="n">
        <v>2238.31</v>
      </c>
      <c r="R60" t="n">
        <v>102.6</v>
      </c>
      <c r="S60" t="n">
        <v>80.06999999999999</v>
      </c>
      <c r="T60" t="n">
        <v>9160.049999999999</v>
      </c>
      <c r="U60" t="n">
        <v>0.78</v>
      </c>
      <c r="V60" t="n">
        <v>0.88</v>
      </c>
      <c r="W60" t="n">
        <v>6.66</v>
      </c>
      <c r="X60" t="n">
        <v>0.54</v>
      </c>
      <c r="Y60" t="n">
        <v>1</v>
      </c>
      <c r="Z60" t="n">
        <v>10</v>
      </c>
      <c r="AA60" t="n">
        <v>446.4766073356359</v>
      </c>
      <c r="AB60" t="n">
        <v>610.8889913143779</v>
      </c>
      <c r="AC60" t="n">
        <v>552.586603371417</v>
      </c>
      <c r="AD60" t="n">
        <v>446476.6073356359</v>
      </c>
      <c r="AE60" t="n">
        <v>610888.9913143779</v>
      </c>
      <c r="AF60" t="n">
        <v>1.514464663799879e-06</v>
      </c>
      <c r="AG60" t="n">
        <v>0.3440625</v>
      </c>
      <c r="AH60" t="n">
        <v>552586.603371417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3.028</v>
      </c>
      <c r="E61" t="n">
        <v>33.02</v>
      </c>
      <c r="F61" t="n">
        <v>29.16</v>
      </c>
      <c r="G61" t="n">
        <v>87.48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398.13</v>
      </c>
      <c r="Q61" t="n">
        <v>2238.41</v>
      </c>
      <c r="R61" t="n">
        <v>101.83</v>
      </c>
      <c r="S61" t="n">
        <v>80.06999999999999</v>
      </c>
      <c r="T61" t="n">
        <v>8777.799999999999</v>
      </c>
      <c r="U61" t="n">
        <v>0.79</v>
      </c>
      <c r="V61" t="n">
        <v>0.88</v>
      </c>
      <c r="W61" t="n">
        <v>6.68</v>
      </c>
      <c r="X61" t="n">
        <v>0.53</v>
      </c>
      <c r="Y61" t="n">
        <v>1</v>
      </c>
      <c r="Z61" t="n">
        <v>10</v>
      </c>
      <c r="AA61" t="n">
        <v>445.5068571202356</v>
      </c>
      <c r="AB61" t="n">
        <v>609.562136287307</v>
      </c>
      <c r="AC61" t="n">
        <v>551.3863815258773</v>
      </c>
      <c r="AD61" t="n">
        <v>445506.8571202356</v>
      </c>
      <c r="AE61" t="n">
        <v>609562.136287307</v>
      </c>
      <c r="AF61" t="n">
        <v>1.514764815348494e-06</v>
      </c>
      <c r="AG61" t="n">
        <v>0.3439583333333334</v>
      </c>
      <c r="AH61" t="n">
        <v>551386.3815258773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3.0323</v>
      </c>
      <c r="E62" t="n">
        <v>32.98</v>
      </c>
      <c r="F62" t="n">
        <v>29.16</v>
      </c>
      <c r="G62" t="n">
        <v>92.09999999999999</v>
      </c>
      <c r="H62" t="n">
        <v>0.97</v>
      </c>
      <c r="I62" t="n">
        <v>19</v>
      </c>
      <c r="J62" t="n">
        <v>292.66</v>
      </c>
      <c r="K62" t="n">
        <v>59.89</v>
      </c>
      <c r="L62" t="n">
        <v>16</v>
      </c>
      <c r="M62" t="n">
        <v>14</v>
      </c>
      <c r="N62" t="n">
        <v>81.77</v>
      </c>
      <c r="O62" t="n">
        <v>36328.69</v>
      </c>
      <c r="P62" t="n">
        <v>397.89</v>
      </c>
      <c r="Q62" t="n">
        <v>2238.39</v>
      </c>
      <c r="R62" t="n">
        <v>102</v>
      </c>
      <c r="S62" t="n">
        <v>80.06999999999999</v>
      </c>
      <c r="T62" t="n">
        <v>8867.65</v>
      </c>
      <c r="U62" t="n">
        <v>0.79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444.6862075302555</v>
      </c>
      <c r="AB62" t="n">
        <v>608.4392873137916</v>
      </c>
      <c r="AC62" t="n">
        <v>550.3706956824658</v>
      </c>
      <c r="AD62" t="n">
        <v>444686.2075302555</v>
      </c>
      <c r="AE62" t="n">
        <v>608439.2873137916</v>
      </c>
      <c r="AF62" t="n">
        <v>1.516915901446909e-06</v>
      </c>
      <c r="AG62" t="n">
        <v>0.3435416666666666</v>
      </c>
      <c r="AH62" t="n">
        <v>550370.6956824658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3.0324</v>
      </c>
      <c r="E63" t="n">
        <v>32.98</v>
      </c>
      <c r="F63" t="n">
        <v>29.16</v>
      </c>
      <c r="G63" t="n">
        <v>92.09</v>
      </c>
      <c r="H63" t="n">
        <v>0.99</v>
      </c>
      <c r="I63" t="n">
        <v>19</v>
      </c>
      <c r="J63" t="n">
        <v>293.17</v>
      </c>
      <c r="K63" t="n">
        <v>59.89</v>
      </c>
      <c r="L63" t="n">
        <v>16.25</v>
      </c>
      <c r="M63" t="n">
        <v>13</v>
      </c>
      <c r="N63" t="n">
        <v>82.03</v>
      </c>
      <c r="O63" t="n">
        <v>36392.01</v>
      </c>
      <c r="P63" t="n">
        <v>398.71</v>
      </c>
      <c r="Q63" t="n">
        <v>2238.4</v>
      </c>
      <c r="R63" t="n">
        <v>101.82</v>
      </c>
      <c r="S63" t="n">
        <v>80.06999999999999</v>
      </c>
      <c r="T63" t="n">
        <v>8774.93</v>
      </c>
      <c r="U63" t="n">
        <v>0.79</v>
      </c>
      <c r="V63" t="n">
        <v>0.88</v>
      </c>
      <c r="W63" t="n">
        <v>6.68</v>
      </c>
      <c r="X63" t="n">
        <v>0.54</v>
      </c>
      <c r="Y63" t="n">
        <v>1</v>
      </c>
      <c r="Z63" t="n">
        <v>10</v>
      </c>
      <c r="AA63" t="n">
        <v>445.325666149137</v>
      </c>
      <c r="AB63" t="n">
        <v>609.3142228070686</v>
      </c>
      <c r="AC63" t="n">
        <v>551.1621285602441</v>
      </c>
      <c r="AD63" t="n">
        <v>445325.666149137</v>
      </c>
      <c r="AE63" t="n">
        <v>609314.2228070686</v>
      </c>
      <c r="AF63" t="n">
        <v>1.516965926705011e-06</v>
      </c>
      <c r="AG63" t="n">
        <v>0.3435416666666666</v>
      </c>
      <c r="AH63" t="n">
        <v>551162.1285602441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3.0334</v>
      </c>
      <c r="E64" t="n">
        <v>32.97</v>
      </c>
      <c r="F64" t="n">
        <v>29.15</v>
      </c>
      <c r="G64" t="n">
        <v>92.06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9</v>
      </c>
      <c r="N64" t="n">
        <v>82.3</v>
      </c>
      <c r="O64" t="n">
        <v>36455.44</v>
      </c>
      <c r="P64" t="n">
        <v>395.36</v>
      </c>
      <c r="Q64" t="n">
        <v>2238.55</v>
      </c>
      <c r="R64" t="n">
        <v>101.38</v>
      </c>
      <c r="S64" t="n">
        <v>80.06999999999999</v>
      </c>
      <c r="T64" t="n">
        <v>8555.74</v>
      </c>
      <c r="U64" t="n">
        <v>0.79</v>
      </c>
      <c r="V64" t="n">
        <v>0.88</v>
      </c>
      <c r="W64" t="n">
        <v>6.68</v>
      </c>
      <c r="X64" t="n">
        <v>0.52</v>
      </c>
      <c r="Y64" t="n">
        <v>1</v>
      </c>
      <c r="Z64" t="n">
        <v>10</v>
      </c>
      <c r="AA64" t="n">
        <v>442.465624081997</v>
      </c>
      <c r="AB64" t="n">
        <v>605.400987074657</v>
      </c>
      <c r="AC64" t="n">
        <v>547.6223665538726</v>
      </c>
      <c r="AD64" t="n">
        <v>442465.624081997</v>
      </c>
      <c r="AE64" t="n">
        <v>605400.987074657</v>
      </c>
      <c r="AF64" t="n">
        <v>1.517466179286038e-06</v>
      </c>
      <c r="AG64" t="n">
        <v>0.3434375</v>
      </c>
      <c r="AH64" t="n">
        <v>547622.3665538726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3.0418</v>
      </c>
      <c r="E65" t="n">
        <v>32.88</v>
      </c>
      <c r="F65" t="n">
        <v>29.11</v>
      </c>
      <c r="G65" t="n">
        <v>97.04000000000001</v>
      </c>
      <c r="H65" t="n">
        <v>1.01</v>
      </c>
      <c r="I65" t="n">
        <v>18</v>
      </c>
      <c r="J65" t="n">
        <v>294.2</v>
      </c>
      <c r="K65" t="n">
        <v>59.89</v>
      </c>
      <c r="L65" t="n">
        <v>16.75</v>
      </c>
      <c r="M65" t="n">
        <v>9</v>
      </c>
      <c r="N65" t="n">
        <v>82.56</v>
      </c>
      <c r="O65" t="n">
        <v>36518.97</v>
      </c>
      <c r="P65" t="n">
        <v>391.3</v>
      </c>
      <c r="Q65" t="n">
        <v>2238.41</v>
      </c>
      <c r="R65" t="n">
        <v>99.98</v>
      </c>
      <c r="S65" t="n">
        <v>80.06999999999999</v>
      </c>
      <c r="T65" t="n">
        <v>7863.4</v>
      </c>
      <c r="U65" t="n">
        <v>0.8</v>
      </c>
      <c r="V65" t="n">
        <v>0.88</v>
      </c>
      <c r="W65" t="n">
        <v>6.68</v>
      </c>
      <c r="X65" t="n">
        <v>0.49</v>
      </c>
      <c r="Y65" t="n">
        <v>1</v>
      </c>
      <c r="Z65" t="n">
        <v>10</v>
      </c>
      <c r="AA65" t="n">
        <v>437.8496406432414</v>
      </c>
      <c r="AB65" t="n">
        <v>599.0851948909345</v>
      </c>
      <c r="AC65" t="n">
        <v>541.9093447118948</v>
      </c>
      <c r="AD65" t="n">
        <v>437849.6406432414</v>
      </c>
      <c r="AE65" t="n">
        <v>599085.1948909345</v>
      </c>
      <c r="AF65" t="n">
        <v>1.521668300966661e-06</v>
      </c>
      <c r="AG65" t="n">
        <v>0.3425</v>
      </c>
      <c r="AH65" t="n">
        <v>541909.3447118949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3.0423</v>
      </c>
      <c r="E66" t="n">
        <v>32.87</v>
      </c>
      <c r="F66" t="n">
        <v>29.11</v>
      </c>
      <c r="G66" t="n">
        <v>97.02</v>
      </c>
      <c r="H66" t="n">
        <v>1.03</v>
      </c>
      <c r="I66" t="n">
        <v>18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392.26</v>
      </c>
      <c r="Q66" t="n">
        <v>2238.38</v>
      </c>
      <c r="R66" t="n">
        <v>99.97</v>
      </c>
      <c r="S66" t="n">
        <v>80.06999999999999</v>
      </c>
      <c r="T66" t="n">
        <v>7856.98</v>
      </c>
      <c r="U66" t="n">
        <v>0.8</v>
      </c>
      <c r="V66" t="n">
        <v>0.88</v>
      </c>
      <c r="W66" t="n">
        <v>6.68</v>
      </c>
      <c r="X66" t="n">
        <v>0.48</v>
      </c>
      <c r="Y66" t="n">
        <v>1</v>
      </c>
      <c r="Z66" t="n">
        <v>10</v>
      </c>
      <c r="AA66" t="n">
        <v>438.5410042915145</v>
      </c>
      <c r="AB66" t="n">
        <v>600.0311491353133</v>
      </c>
      <c r="AC66" t="n">
        <v>542.7650184108452</v>
      </c>
      <c r="AD66" t="n">
        <v>438541.0042915145</v>
      </c>
      <c r="AE66" t="n">
        <v>600031.1491353132</v>
      </c>
      <c r="AF66" t="n">
        <v>1.521918427257174e-06</v>
      </c>
      <c r="AG66" t="n">
        <v>0.3423958333333333</v>
      </c>
      <c r="AH66" t="n">
        <v>542765.0184108452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3.0414</v>
      </c>
      <c r="E67" t="n">
        <v>32.88</v>
      </c>
      <c r="F67" t="n">
        <v>29.12</v>
      </c>
      <c r="G67" t="n">
        <v>97.06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392.38</v>
      </c>
      <c r="Q67" t="n">
        <v>2238.42</v>
      </c>
      <c r="R67" t="n">
        <v>100.25</v>
      </c>
      <c r="S67" t="n">
        <v>80.06999999999999</v>
      </c>
      <c r="T67" t="n">
        <v>7995.91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438.8083338854055</v>
      </c>
      <c r="AB67" t="n">
        <v>600.3969212794242</v>
      </c>
      <c r="AC67" t="n">
        <v>543.0958817748867</v>
      </c>
      <c r="AD67" t="n">
        <v>438808.3338854056</v>
      </c>
      <c r="AE67" t="n">
        <v>600396.9212794242</v>
      </c>
      <c r="AF67" t="n">
        <v>1.521468199934251e-06</v>
      </c>
      <c r="AG67" t="n">
        <v>0.3425</v>
      </c>
      <c r="AH67" t="n">
        <v>543095.8817748867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3.0395</v>
      </c>
      <c r="E68" t="n">
        <v>32.9</v>
      </c>
      <c r="F68" t="n">
        <v>29.14</v>
      </c>
      <c r="G68" t="n">
        <v>97.12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392.65</v>
      </c>
      <c r="Q68" t="n">
        <v>2238.44</v>
      </c>
      <c r="R68" t="n">
        <v>100.79</v>
      </c>
      <c r="S68" t="n">
        <v>80.06999999999999</v>
      </c>
      <c r="T68" t="n">
        <v>8265.33</v>
      </c>
      <c r="U68" t="n">
        <v>0.79</v>
      </c>
      <c r="V68" t="n">
        <v>0.88</v>
      </c>
      <c r="W68" t="n">
        <v>6.68</v>
      </c>
      <c r="X68" t="n">
        <v>0.51</v>
      </c>
      <c r="Y68" t="n">
        <v>1</v>
      </c>
      <c r="Z68" t="n">
        <v>10</v>
      </c>
      <c r="AA68" t="n">
        <v>439.3817048511254</v>
      </c>
      <c r="AB68" t="n">
        <v>601.1814327300636</v>
      </c>
      <c r="AC68" t="n">
        <v>543.8055205537459</v>
      </c>
      <c r="AD68" t="n">
        <v>439381.7048511254</v>
      </c>
      <c r="AE68" t="n">
        <v>601181.4327300637</v>
      </c>
      <c r="AF68" t="n">
        <v>1.5205177200303e-06</v>
      </c>
      <c r="AG68" t="n">
        <v>0.3427083333333333</v>
      </c>
      <c r="AH68" t="n">
        <v>543805.5205537458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3.0393</v>
      </c>
      <c r="E69" t="n">
        <v>32.9</v>
      </c>
      <c r="F69" t="n">
        <v>29.14</v>
      </c>
      <c r="G69" t="n">
        <v>97.13</v>
      </c>
      <c r="H69" t="n">
        <v>1.07</v>
      </c>
      <c r="I69" t="n">
        <v>18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394</v>
      </c>
      <c r="Q69" t="n">
        <v>2238.46</v>
      </c>
      <c r="R69" t="n">
        <v>101.05</v>
      </c>
      <c r="S69" t="n">
        <v>80.06999999999999</v>
      </c>
      <c r="T69" t="n">
        <v>8398.27</v>
      </c>
      <c r="U69" t="n">
        <v>0.79</v>
      </c>
      <c r="V69" t="n">
        <v>0.88</v>
      </c>
      <c r="W69" t="n">
        <v>6.68</v>
      </c>
      <c r="X69" t="n">
        <v>0.51</v>
      </c>
      <c r="Y69" t="n">
        <v>1</v>
      </c>
      <c r="Z69" t="n">
        <v>10</v>
      </c>
      <c r="AA69" t="n">
        <v>440.4847579441013</v>
      </c>
      <c r="AB69" t="n">
        <v>602.6906786351414</v>
      </c>
      <c r="AC69" t="n">
        <v>545.1707261478828</v>
      </c>
      <c r="AD69" t="n">
        <v>440484.7579441012</v>
      </c>
      <c r="AE69" t="n">
        <v>602690.6786351413</v>
      </c>
      <c r="AF69" t="n">
        <v>1.520417669514095e-06</v>
      </c>
      <c r="AG69" t="n">
        <v>0.3427083333333333</v>
      </c>
      <c r="AH69" t="n">
        <v>545170.7261478828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3.0402</v>
      </c>
      <c r="E70" t="n">
        <v>32.89</v>
      </c>
      <c r="F70" t="n">
        <v>29.13</v>
      </c>
      <c r="G70" t="n">
        <v>97.09999999999999</v>
      </c>
      <c r="H70" t="n">
        <v>1.08</v>
      </c>
      <c r="I70" t="n">
        <v>18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393.97</v>
      </c>
      <c r="Q70" t="n">
        <v>2238.62</v>
      </c>
      <c r="R70" t="n">
        <v>100.65</v>
      </c>
      <c r="S70" t="n">
        <v>80.06999999999999</v>
      </c>
      <c r="T70" t="n">
        <v>8197.82</v>
      </c>
      <c r="U70" t="n">
        <v>0.8</v>
      </c>
      <c r="V70" t="n">
        <v>0.88</v>
      </c>
      <c r="W70" t="n">
        <v>6.68</v>
      </c>
      <c r="X70" t="n">
        <v>0.5</v>
      </c>
      <c r="Y70" t="n">
        <v>1</v>
      </c>
      <c r="Z70" t="n">
        <v>10</v>
      </c>
      <c r="AA70" t="n">
        <v>440.2883478446736</v>
      </c>
      <c r="AB70" t="n">
        <v>602.4219416721024</v>
      </c>
      <c r="AC70" t="n">
        <v>544.9276370634217</v>
      </c>
      <c r="AD70" t="n">
        <v>440288.3478446736</v>
      </c>
      <c r="AE70" t="n">
        <v>602421.9416721024</v>
      </c>
      <c r="AF70" t="n">
        <v>1.520867896837019e-06</v>
      </c>
      <c r="AG70" t="n">
        <v>0.3426041666666667</v>
      </c>
      <c r="AH70" t="n">
        <v>544927.6370634217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3.0385</v>
      </c>
      <c r="E71" t="n">
        <v>32.91</v>
      </c>
      <c r="F71" t="n">
        <v>29.15</v>
      </c>
      <c r="G71" t="n">
        <v>97.16</v>
      </c>
      <c r="H71" t="n">
        <v>1.09</v>
      </c>
      <c r="I71" t="n">
        <v>18</v>
      </c>
      <c r="J71" t="n">
        <v>297.31</v>
      </c>
      <c r="K71" t="n">
        <v>59.89</v>
      </c>
      <c r="L71" t="n">
        <v>18.25</v>
      </c>
      <c r="M71" t="n">
        <v>0</v>
      </c>
      <c r="N71" t="n">
        <v>84.17</v>
      </c>
      <c r="O71" t="n">
        <v>36902.52</v>
      </c>
      <c r="P71" t="n">
        <v>394.83</v>
      </c>
      <c r="Q71" t="n">
        <v>2238.4</v>
      </c>
      <c r="R71" t="n">
        <v>101.02</v>
      </c>
      <c r="S71" t="n">
        <v>80.06999999999999</v>
      </c>
      <c r="T71" t="n">
        <v>8381.610000000001</v>
      </c>
      <c r="U71" t="n">
        <v>0.79</v>
      </c>
      <c r="V71" t="n">
        <v>0.88</v>
      </c>
      <c r="W71" t="n">
        <v>6.69</v>
      </c>
      <c r="X71" t="n">
        <v>0.52</v>
      </c>
      <c r="Y71" t="n">
        <v>1</v>
      </c>
      <c r="Z71" t="n">
        <v>10</v>
      </c>
      <c r="AA71" t="n">
        <v>441.3036707829174</v>
      </c>
      <c r="AB71" t="n">
        <v>603.8111513090945</v>
      </c>
      <c r="AC71" t="n">
        <v>546.1842624824271</v>
      </c>
      <c r="AD71" t="n">
        <v>441303.6707829174</v>
      </c>
      <c r="AE71" t="n">
        <v>603811.1513090945</v>
      </c>
      <c r="AF71" t="n">
        <v>1.520017467449274e-06</v>
      </c>
      <c r="AG71" t="n">
        <v>0.3428125</v>
      </c>
      <c r="AH71" t="n">
        <v>546184.2624824272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1.9239</v>
      </c>
      <c r="E2" t="n">
        <v>51.98</v>
      </c>
      <c r="F2" t="n">
        <v>38.7</v>
      </c>
      <c r="G2" t="n">
        <v>6.83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469.85</v>
      </c>
      <c r="Q2" t="n">
        <v>2239.35</v>
      </c>
      <c r="R2" t="n">
        <v>412.97</v>
      </c>
      <c r="S2" t="n">
        <v>80.06999999999999</v>
      </c>
      <c r="T2" t="n">
        <v>162746.51</v>
      </c>
      <c r="U2" t="n">
        <v>0.19</v>
      </c>
      <c r="V2" t="n">
        <v>0.66</v>
      </c>
      <c r="W2" t="n">
        <v>7.2</v>
      </c>
      <c r="X2" t="n">
        <v>10.06</v>
      </c>
      <c r="Y2" t="n">
        <v>1</v>
      </c>
      <c r="Z2" t="n">
        <v>10</v>
      </c>
      <c r="AA2" t="n">
        <v>804.9155128483111</v>
      </c>
      <c r="AB2" t="n">
        <v>1101.320915045291</v>
      </c>
      <c r="AC2" t="n">
        <v>996.2123926269797</v>
      </c>
      <c r="AD2" t="n">
        <v>804915.5128483111</v>
      </c>
      <c r="AE2" t="n">
        <v>1101320.915045291</v>
      </c>
      <c r="AF2" t="n">
        <v>1.045246091549879e-06</v>
      </c>
      <c r="AG2" t="n">
        <v>0.5414583333333333</v>
      </c>
      <c r="AH2" t="n">
        <v>996212.3926269797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2.1556</v>
      </c>
      <c r="E3" t="n">
        <v>46.39</v>
      </c>
      <c r="F3" t="n">
        <v>35.98</v>
      </c>
      <c r="G3" t="n">
        <v>8.6</v>
      </c>
      <c r="H3" t="n">
        <v>0.14</v>
      </c>
      <c r="I3" t="n">
        <v>251</v>
      </c>
      <c r="J3" t="n">
        <v>159.48</v>
      </c>
      <c r="K3" t="n">
        <v>50.28</v>
      </c>
      <c r="L3" t="n">
        <v>1.25</v>
      </c>
      <c r="M3" t="n">
        <v>249</v>
      </c>
      <c r="N3" t="n">
        <v>27.95</v>
      </c>
      <c r="O3" t="n">
        <v>19902.91</v>
      </c>
      <c r="P3" t="n">
        <v>433.67</v>
      </c>
      <c r="Q3" t="n">
        <v>2238.73</v>
      </c>
      <c r="R3" t="n">
        <v>324.38</v>
      </c>
      <c r="S3" t="n">
        <v>80.06999999999999</v>
      </c>
      <c r="T3" t="n">
        <v>118895.06</v>
      </c>
      <c r="U3" t="n">
        <v>0.25</v>
      </c>
      <c r="V3" t="n">
        <v>0.71</v>
      </c>
      <c r="W3" t="n">
        <v>7.05</v>
      </c>
      <c r="X3" t="n">
        <v>7.35</v>
      </c>
      <c r="Y3" t="n">
        <v>1</v>
      </c>
      <c r="Z3" t="n">
        <v>10</v>
      </c>
      <c r="AA3" t="n">
        <v>664.7385492948968</v>
      </c>
      <c r="AB3" t="n">
        <v>909.5246093403346</v>
      </c>
      <c r="AC3" t="n">
        <v>822.7208571506989</v>
      </c>
      <c r="AD3" t="n">
        <v>664738.5492948968</v>
      </c>
      <c r="AE3" t="n">
        <v>909524.6093403345</v>
      </c>
      <c r="AF3" t="n">
        <v>1.171127644339581e-06</v>
      </c>
      <c r="AG3" t="n">
        <v>0.4832291666666667</v>
      </c>
      <c r="AH3" t="n">
        <v>822720.8571506989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2.3175</v>
      </c>
      <c r="E4" t="n">
        <v>43.15</v>
      </c>
      <c r="F4" t="n">
        <v>34.41</v>
      </c>
      <c r="G4" t="n">
        <v>10.38</v>
      </c>
      <c r="H4" t="n">
        <v>0.17</v>
      </c>
      <c r="I4" t="n">
        <v>199</v>
      </c>
      <c r="J4" t="n">
        <v>159.83</v>
      </c>
      <c r="K4" t="n">
        <v>50.28</v>
      </c>
      <c r="L4" t="n">
        <v>1.5</v>
      </c>
      <c r="M4" t="n">
        <v>197</v>
      </c>
      <c r="N4" t="n">
        <v>28.05</v>
      </c>
      <c r="O4" t="n">
        <v>19946.71</v>
      </c>
      <c r="P4" t="n">
        <v>411.83</v>
      </c>
      <c r="Q4" t="n">
        <v>2238.85</v>
      </c>
      <c r="R4" t="n">
        <v>273.63</v>
      </c>
      <c r="S4" t="n">
        <v>80.06999999999999</v>
      </c>
      <c r="T4" t="n">
        <v>93782.37</v>
      </c>
      <c r="U4" t="n">
        <v>0.29</v>
      </c>
      <c r="V4" t="n">
        <v>0.75</v>
      </c>
      <c r="W4" t="n">
        <v>6.95</v>
      </c>
      <c r="X4" t="n">
        <v>5.78</v>
      </c>
      <c r="Y4" t="n">
        <v>1</v>
      </c>
      <c r="Z4" t="n">
        <v>10</v>
      </c>
      <c r="AA4" t="n">
        <v>588.5131620151788</v>
      </c>
      <c r="AB4" t="n">
        <v>805.2296716374739</v>
      </c>
      <c r="AC4" t="n">
        <v>728.3796819233347</v>
      </c>
      <c r="AD4" t="n">
        <v>588513.1620151787</v>
      </c>
      <c r="AE4" t="n">
        <v>805229.6716374739</v>
      </c>
      <c r="AF4" t="n">
        <v>1.259087175615596e-06</v>
      </c>
      <c r="AG4" t="n">
        <v>0.4494791666666667</v>
      </c>
      <c r="AH4" t="n">
        <v>728379.6819233347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2.4398</v>
      </c>
      <c r="E5" t="n">
        <v>40.99</v>
      </c>
      <c r="F5" t="n">
        <v>33.38</v>
      </c>
      <c r="G5" t="n">
        <v>12.21</v>
      </c>
      <c r="H5" t="n">
        <v>0.19</v>
      </c>
      <c r="I5" t="n">
        <v>164</v>
      </c>
      <c r="J5" t="n">
        <v>160.19</v>
      </c>
      <c r="K5" t="n">
        <v>50.28</v>
      </c>
      <c r="L5" t="n">
        <v>1.75</v>
      </c>
      <c r="M5" t="n">
        <v>162</v>
      </c>
      <c r="N5" t="n">
        <v>28.16</v>
      </c>
      <c r="O5" t="n">
        <v>19990.53</v>
      </c>
      <c r="P5" t="n">
        <v>396.53</v>
      </c>
      <c r="Q5" t="n">
        <v>2238.57</v>
      </c>
      <c r="R5" t="n">
        <v>239.42</v>
      </c>
      <c r="S5" t="n">
        <v>80.06999999999999</v>
      </c>
      <c r="T5" t="n">
        <v>76849.77</v>
      </c>
      <c r="U5" t="n">
        <v>0.33</v>
      </c>
      <c r="V5" t="n">
        <v>0.77</v>
      </c>
      <c r="W5" t="n">
        <v>6.91</v>
      </c>
      <c r="X5" t="n">
        <v>4.75</v>
      </c>
      <c r="Y5" t="n">
        <v>1</v>
      </c>
      <c r="Z5" t="n">
        <v>10</v>
      </c>
      <c r="AA5" t="n">
        <v>539.4979841771018</v>
      </c>
      <c r="AB5" t="n">
        <v>738.1649429223852</v>
      </c>
      <c r="AC5" t="n">
        <v>667.7155167908761</v>
      </c>
      <c r="AD5" t="n">
        <v>539497.9841771018</v>
      </c>
      <c r="AE5" t="n">
        <v>738164.9429223852</v>
      </c>
      <c r="AF5" t="n">
        <v>1.325532207580122e-06</v>
      </c>
      <c r="AG5" t="n">
        <v>0.4269791666666667</v>
      </c>
      <c r="AH5" t="n">
        <v>667715.5167908762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2.537</v>
      </c>
      <c r="E6" t="n">
        <v>39.42</v>
      </c>
      <c r="F6" t="n">
        <v>32.61</v>
      </c>
      <c r="G6" t="n">
        <v>14.08</v>
      </c>
      <c r="H6" t="n">
        <v>0.22</v>
      </c>
      <c r="I6" t="n">
        <v>139</v>
      </c>
      <c r="J6" t="n">
        <v>160.54</v>
      </c>
      <c r="K6" t="n">
        <v>50.28</v>
      </c>
      <c r="L6" t="n">
        <v>2</v>
      </c>
      <c r="M6" t="n">
        <v>137</v>
      </c>
      <c r="N6" t="n">
        <v>28.26</v>
      </c>
      <c r="O6" t="n">
        <v>20034.4</v>
      </c>
      <c r="P6" t="n">
        <v>384.55</v>
      </c>
      <c r="Q6" t="n">
        <v>2238.68</v>
      </c>
      <c r="R6" t="n">
        <v>213.98</v>
      </c>
      <c r="S6" t="n">
        <v>80.06999999999999</v>
      </c>
      <c r="T6" t="n">
        <v>64258.97</v>
      </c>
      <c r="U6" t="n">
        <v>0.37</v>
      </c>
      <c r="V6" t="n">
        <v>0.79</v>
      </c>
      <c r="W6" t="n">
        <v>6.88</v>
      </c>
      <c r="X6" t="n">
        <v>3.98</v>
      </c>
      <c r="Y6" t="n">
        <v>1</v>
      </c>
      <c r="Z6" t="n">
        <v>10</v>
      </c>
      <c r="AA6" t="n">
        <v>504.2852782813998</v>
      </c>
      <c r="AB6" t="n">
        <v>689.9853652409404</v>
      </c>
      <c r="AC6" t="n">
        <v>624.1341303828866</v>
      </c>
      <c r="AD6" t="n">
        <v>504285.2782813998</v>
      </c>
      <c r="AE6" t="n">
        <v>689985.3652409404</v>
      </c>
      <c r="AF6" t="n">
        <v>1.37834052407196e-06</v>
      </c>
      <c r="AG6" t="n">
        <v>0.410625</v>
      </c>
      <c r="AH6" t="n">
        <v>624134.1303828866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2.6101</v>
      </c>
      <c r="E7" t="n">
        <v>38.31</v>
      </c>
      <c r="F7" t="n">
        <v>32.09</v>
      </c>
      <c r="G7" t="n">
        <v>15.91</v>
      </c>
      <c r="H7" t="n">
        <v>0.25</v>
      </c>
      <c r="I7" t="n">
        <v>121</v>
      </c>
      <c r="J7" t="n">
        <v>160.9</v>
      </c>
      <c r="K7" t="n">
        <v>50.28</v>
      </c>
      <c r="L7" t="n">
        <v>2.25</v>
      </c>
      <c r="M7" t="n">
        <v>119</v>
      </c>
      <c r="N7" t="n">
        <v>28.37</v>
      </c>
      <c r="O7" t="n">
        <v>20078.3</v>
      </c>
      <c r="P7" t="n">
        <v>375.08</v>
      </c>
      <c r="Q7" t="n">
        <v>2238.77</v>
      </c>
      <c r="R7" t="n">
        <v>197.76</v>
      </c>
      <c r="S7" t="n">
        <v>80.06999999999999</v>
      </c>
      <c r="T7" t="n">
        <v>56234.63</v>
      </c>
      <c r="U7" t="n">
        <v>0.4</v>
      </c>
      <c r="V7" t="n">
        <v>0.8</v>
      </c>
      <c r="W7" t="n">
        <v>6.82</v>
      </c>
      <c r="X7" t="n">
        <v>3.46</v>
      </c>
      <c r="Y7" t="n">
        <v>1</v>
      </c>
      <c r="Z7" t="n">
        <v>10</v>
      </c>
      <c r="AA7" t="n">
        <v>479.3418839681051</v>
      </c>
      <c r="AB7" t="n">
        <v>655.8567127165975</v>
      </c>
      <c r="AC7" t="n">
        <v>593.2626685556022</v>
      </c>
      <c r="AD7" t="n">
        <v>479341.8839681051</v>
      </c>
      <c r="AE7" t="n">
        <v>655856.7127165975</v>
      </c>
      <c r="AF7" t="n">
        <v>1.418055420528271e-06</v>
      </c>
      <c r="AG7" t="n">
        <v>0.3990625</v>
      </c>
      <c r="AH7" t="n">
        <v>593262.6685556022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2.6698</v>
      </c>
      <c r="E8" t="n">
        <v>37.46</v>
      </c>
      <c r="F8" t="n">
        <v>31.68</v>
      </c>
      <c r="G8" t="n">
        <v>17.77</v>
      </c>
      <c r="H8" t="n">
        <v>0.27</v>
      </c>
      <c r="I8" t="n">
        <v>107</v>
      </c>
      <c r="J8" t="n">
        <v>161.26</v>
      </c>
      <c r="K8" t="n">
        <v>50.28</v>
      </c>
      <c r="L8" t="n">
        <v>2.5</v>
      </c>
      <c r="M8" t="n">
        <v>105</v>
      </c>
      <c r="N8" t="n">
        <v>28.48</v>
      </c>
      <c r="O8" t="n">
        <v>20122.23</v>
      </c>
      <c r="P8" t="n">
        <v>367.46</v>
      </c>
      <c r="Q8" t="n">
        <v>2238.6</v>
      </c>
      <c r="R8" t="n">
        <v>184.05</v>
      </c>
      <c r="S8" t="n">
        <v>80.06999999999999</v>
      </c>
      <c r="T8" t="n">
        <v>49454.22</v>
      </c>
      <c r="U8" t="n">
        <v>0.44</v>
      </c>
      <c r="V8" t="n">
        <v>0.8100000000000001</v>
      </c>
      <c r="W8" t="n">
        <v>6.82</v>
      </c>
      <c r="X8" t="n">
        <v>3.05</v>
      </c>
      <c r="Y8" t="n">
        <v>1</v>
      </c>
      <c r="Z8" t="n">
        <v>10</v>
      </c>
      <c r="AA8" t="n">
        <v>460.1455095973774</v>
      </c>
      <c r="AB8" t="n">
        <v>629.5913864183009</v>
      </c>
      <c r="AC8" t="n">
        <v>569.5040681355981</v>
      </c>
      <c r="AD8" t="n">
        <v>460145.5095973774</v>
      </c>
      <c r="AE8" t="n">
        <v>629591.3864183009</v>
      </c>
      <c r="AF8" t="n">
        <v>1.450490158126653e-06</v>
      </c>
      <c r="AG8" t="n">
        <v>0.3902083333333333</v>
      </c>
      <c r="AH8" t="n">
        <v>569504.0681355981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2.7237</v>
      </c>
      <c r="E9" t="n">
        <v>36.72</v>
      </c>
      <c r="F9" t="n">
        <v>31.33</v>
      </c>
      <c r="G9" t="n">
        <v>19.79</v>
      </c>
      <c r="H9" t="n">
        <v>0.3</v>
      </c>
      <c r="I9" t="n">
        <v>95</v>
      </c>
      <c r="J9" t="n">
        <v>161.61</v>
      </c>
      <c r="K9" t="n">
        <v>50.28</v>
      </c>
      <c r="L9" t="n">
        <v>2.75</v>
      </c>
      <c r="M9" t="n">
        <v>93</v>
      </c>
      <c r="N9" t="n">
        <v>28.58</v>
      </c>
      <c r="O9" t="n">
        <v>20166.2</v>
      </c>
      <c r="P9" t="n">
        <v>360.07</v>
      </c>
      <c r="Q9" t="n">
        <v>2238.73</v>
      </c>
      <c r="R9" t="n">
        <v>172.42</v>
      </c>
      <c r="S9" t="n">
        <v>80.06999999999999</v>
      </c>
      <c r="T9" t="n">
        <v>43696.86</v>
      </c>
      <c r="U9" t="n">
        <v>0.46</v>
      </c>
      <c r="V9" t="n">
        <v>0.82</v>
      </c>
      <c r="W9" t="n">
        <v>6.8</v>
      </c>
      <c r="X9" t="n">
        <v>2.7</v>
      </c>
      <c r="Y9" t="n">
        <v>1</v>
      </c>
      <c r="Z9" t="n">
        <v>10</v>
      </c>
      <c r="AA9" t="n">
        <v>443.1613682550175</v>
      </c>
      <c r="AB9" t="n">
        <v>606.3529349462501</v>
      </c>
      <c r="AC9" t="n">
        <v>548.4834618566683</v>
      </c>
      <c r="AD9" t="n">
        <v>443161.3682550175</v>
      </c>
      <c r="AE9" t="n">
        <v>606352.9349462502</v>
      </c>
      <c r="AF9" t="n">
        <v>1.479773782189514e-06</v>
      </c>
      <c r="AG9" t="n">
        <v>0.3825</v>
      </c>
      <c r="AH9" t="n">
        <v>548483.4618566683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2.7619</v>
      </c>
      <c r="E10" t="n">
        <v>36.21</v>
      </c>
      <c r="F10" t="n">
        <v>31.11</v>
      </c>
      <c r="G10" t="n">
        <v>21.71</v>
      </c>
      <c r="H10" t="n">
        <v>0.33</v>
      </c>
      <c r="I10" t="n">
        <v>86</v>
      </c>
      <c r="J10" t="n">
        <v>161.97</v>
      </c>
      <c r="K10" t="n">
        <v>50.28</v>
      </c>
      <c r="L10" t="n">
        <v>3</v>
      </c>
      <c r="M10" t="n">
        <v>84</v>
      </c>
      <c r="N10" t="n">
        <v>28.69</v>
      </c>
      <c r="O10" t="n">
        <v>20210.21</v>
      </c>
      <c r="P10" t="n">
        <v>355.2</v>
      </c>
      <c r="Q10" t="n">
        <v>2238.75</v>
      </c>
      <c r="R10" t="n">
        <v>165.71</v>
      </c>
      <c r="S10" t="n">
        <v>80.06999999999999</v>
      </c>
      <c r="T10" t="n">
        <v>40386.28</v>
      </c>
      <c r="U10" t="n">
        <v>0.48</v>
      </c>
      <c r="V10" t="n">
        <v>0.82</v>
      </c>
      <c r="W10" t="n">
        <v>6.78</v>
      </c>
      <c r="X10" t="n">
        <v>2.48</v>
      </c>
      <c r="Y10" t="n">
        <v>1</v>
      </c>
      <c r="Z10" t="n">
        <v>10</v>
      </c>
      <c r="AA10" t="n">
        <v>431.9540098843296</v>
      </c>
      <c r="AB10" t="n">
        <v>591.018532789719</v>
      </c>
      <c r="AC10" t="n">
        <v>534.612553519988</v>
      </c>
      <c r="AD10" t="n">
        <v>431954.0098843296</v>
      </c>
      <c r="AE10" t="n">
        <v>591018.5327897189</v>
      </c>
      <c r="AF10" t="n">
        <v>1.500527667888982e-06</v>
      </c>
      <c r="AG10" t="n">
        <v>0.3771875</v>
      </c>
      <c r="AH10" t="n">
        <v>534612.553519988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2.8025</v>
      </c>
      <c r="E11" t="n">
        <v>35.68</v>
      </c>
      <c r="F11" t="n">
        <v>30.84</v>
      </c>
      <c r="G11" t="n">
        <v>23.73</v>
      </c>
      <c r="H11" t="n">
        <v>0.35</v>
      </c>
      <c r="I11" t="n">
        <v>78</v>
      </c>
      <c r="J11" t="n">
        <v>162.33</v>
      </c>
      <c r="K11" t="n">
        <v>50.28</v>
      </c>
      <c r="L11" t="n">
        <v>3.25</v>
      </c>
      <c r="M11" t="n">
        <v>76</v>
      </c>
      <c r="N11" t="n">
        <v>28.8</v>
      </c>
      <c r="O11" t="n">
        <v>20254.26</v>
      </c>
      <c r="P11" t="n">
        <v>348.69</v>
      </c>
      <c r="Q11" t="n">
        <v>2238.78</v>
      </c>
      <c r="R11" t="n">
        <v>156.56</v>
      </c>
      <c r="S11" t="n">
        <v>80.06999999999999</v>
      </c>
      <c r="T11" t="n">
        <v>35849.7</v>
      </c>
      <c r="U11" t="n">
        <v>0.51</v>
      </c>
      <c r="V11" t="n">
        <v>0.83</v>
      </c>
      <c r="W11" t="n">
        <v>6.77</v>
      </c>
      <c r="X11" t="n">
        <v>2.21</v>
      </c>
      <c r="Y11" t="n">
        <v>1</v>
      </c>
      <c r="Z11" t="n">
        <v>10</v>
      </c>
      <c r="AA11" t="n">
        <v>419.0905982679133</v>
      </c>
      <c r="AB11" t="n">
        <v>573.4182455224695</v>
      </c>
      <c r="AC11" t="n">
        <v>518.6920129673664</v>
      </c>
      <c r="AD11" t="n">
        <v>419090.5982679133</v>
      </c>
      <c r="AE11" t="n">
        <v>573418.2455224695</v>
      </c>
      <c r="AF11" t="n">
        <v>1.522585462637631e-06</v>
      </c>
      <c r="AG11" t="n">
        <v>0.3716666666666666</v>
      </c>
      <c r="AH11" t="n">
        <v>518692.0129673664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2.8295</v>
      </c>
      <c r="E12" t="n">
        <v>35.34</v>
      </c>
      <c r="F12" t="n">
        <v>30.7</v>
      </c>
      <c r="G12" t="n">
        <v>25.58</v>
      </c>
      <c r="H12" t="n">
        <v>0.38</v>
      </c>
      <c r="I12" t="n">
        <v>72</v>
      </c>
      <c r="J12" t="n">
        <v>162.68</v>
      </c>
      <c r="K12" t="n">
        <v>50.28</v>
      </c>
      <c r="L12" t="n">
        <v>3.5</v>
      </c>
      <c r="M12" t="n">
        <v>70</v>
      </c>
      <c r="N12" t="n">
        <v>28.9</v>
      </c>
      <c r="O12" t="n">
        <v>20298.34</v>
      </c>
      <c r="P12" t="n">
        <v>343.93</v>
      </c>
      <c r="Q12" t="n">
        <v>2238.68</v>
      </c>
      <c r="R12" t="n">
        <v>151.92</v>
      </c>
      <c r="S12" t="n">
        <v>80.06999999999999</v>
      </c>
      <c r="T12" t="n">
        <v>33560.33</v>
      </c>
      <c r="U12" t="n">
        <v>0.53</v>
      </c>
      <c r="V12" t="n">
        <v>0.84</v>
      </c>
      <c r="W12" t="n">
        <v>6.76</v>
      </c>
      <c r="X12" t="n">
        <v>2.07</v>
      </c>
      <c r="Y12" t="n">
        <v>1</v>
      </c>
      <c r="Z12" t="n">
        <v>10</v>
      </c>
      <c r="AA12" t="n">
        <v>410.5191358189227</v>
      </c>
      <c r="AB12" t="n">
        <v>561.6903924535253</v>
      </c>
      <c r="AC12" t="n">
        <v>508.0834497351771</v>
      </c>
      <c r="AD12" t="n">
        <v>410519.1358189227</v>
      </c>
      <c r="AE12" t="n">
        <v>561690.3924535253</v>
      </c>
      <c r="AF12" t="n">
        <v>1.537254439440919e-06</v>
      </c>
      <c r="AG12" t="n">
        <v>0.368125</v>
      </c>
      <c r="AH12" t="n">
        <v>508083.4497351771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2.8618</v>
      </c>
      <c r="E13" t="n">
        <v>34.94</v>
      </c>
      <c r="F13" t="n">
        <v>30.49</v>
      </c>
      <c r="G13" t="n">
        <v>27.72</v>
      </c>
      <c r="H13" t="n">
        <v>0.41</v>
      </c>
      <c r="I13" t="n">
        <v>66</v>
      </c>
      <c r="J13" t="n">
        <v>163.04</v>
      </c>
      <c r="K13" t="n">
        <v>50.28</v>
      </c>
      <c r="L13" t="n">
        <v>3.75</v>
      </c>
      <c r="M13" t="n">
        <v>64</v>
      </c>
      <c r="N13" t="n">
        <v>29.01</v>
      </c>
      <c r="O13" t="n">
        <v>20342.46</v>
      </c>
      <c r="P13" t="n">
        <v>338.59</v>
      </c>
      <c r="Q13" t="n">
        <v>2238.49</v>
      </c>
      <c r="R13" t="n">
        <v>145.25</v>
      </c>
      <c r="S13" t="n">
        <v>80.06999999999999</v>
      </c>
      <c r="T13" t="n">
        <v>30255.13</v>
      </c>
      <c r="U13" t="n">
        <v>0.55</v>
      </c>
      <c r="V13" t="n">
        <v>0.84</v>
      </c>
      <c r="W13" t="n">
        <v>6.75</v>
      </c>
      <c r="X13" t="n">
        <v>1.86</v>
      </c>
      <c r="Y13" t="n">
        <v>1</v>
      </c>
      <c r="Z13" t="n">
        <v>10</v>
      </c>
      <c r="AA13" t="n">
        <v>400.621166926751</v>
      </c>
      <c r="AB13" t="n">
        <v>548.1475547476869</v>
      </c>
      <c r="AC13" t="n">
        <v>495.8331214524919</v>
      </c>
      <c r="AD13" t="n">
        <v>400621.166926751</v>
      </c>
      <c r="AE13" t="n">
        <v>548147.5547476868</v>
      </c>
      <c r="AF13" t="n">
        <v>1.554802882061149e-06</v>
      </c>
      <c r="AG13" t="n">
        <v>0.3639583333333333</v>
      </c>
      <c r="AH13" t="n">
        <v>495833.1214524918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2.8871</v>
      </c>
      <c r="E14" t="n">
        <v>34.64</v>
      </c>
      <c r="F14" t="n">
        <v>30.35</v>
      </c>
      <c r="G14" t="n">
        <v>29.85</v>
      </c>
      <c r="H14" t="n">
        <v>0.43</v>
      </c>
      <c r="I14" t="n">
        <v>61</v>
      </c>
      <c r="J14" t="n">
        <v>163.4</v>
      </c>
      <c r="K14" t="n">
        <v>50.28</v>
      </c>
      <c r="L14" t="n">
        <v>4</v>
      </c>
      <c r="M14" t="n">
        <v>59</v>
      </c>
      <c r="N14" t="n">
        <v>29.12</v>
      </c>
      <c r="O14" t="n">
        <v>20386.62</v>
      </c>
      <c r="P14" t="n">
        <v>333.87</v>
      </c>
      <c r="Q14" t="n">
        <v>2238.53</v>
      </c>
      <c r="R14" t="n">
        <v>140.64</v>
      </c>
      <c r="S14" t="n">
        <v>80.06999999999999</v>
      </c>
      <c r="T14" t="n">
        <v>27978.88</v>
      </c>
      <c r="U14" t="n">
        <v>0.57</v>
      </c>
      <c r="V14" t="n">
        <v>0.85</v>
      </c>
      <c r="W14" t="n">
        <v>6.73</v>
      </c>
      <c r="X14" t="n">
        <v>1.72</v>
      </c>
      <c r="Y14" t="n">
        <v>1</v>
      </c>
      <c r="Z14" t="n">
        <v>10</v>
      </c>
      <c r="AA14" t="n">
        <v>392.6620532528813</v>
      </c>
      <c r="AB14" t="n">
        <v>537.2575442877849</v>
      </c>
      <c r="AC14" t="n">
        <v>485.9824383066571</v>
      </c>
      <c r="AD14" t="n">
        <v>392662.0532528813</v>
      </c>
      <c r="AE14" t="n">
        <v>537257.5442877848</v>
      </c>
      <c r="AF14" t="n">
        <v>1.568548256621268e-06</v>
      </c>
      <c r="AG14" t="n">
        <v>0.3608333333333333</v>
      </c>
      <c r="AH14" t="n">
        <v>485982.4383066571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2.9079</v>
      </c>
      <c r="E15" t="n">
        <v>34.39</v>
      </c>
      <c r="F15" t="n">
        <v>30.23</v>
      </c>
      <c r="G15" t="n">
        <v>31.82</v>
      </c>
      <c r="H15" t="n">
        <v>0.46</v>
      </c>
      <c r="I15" t="n">
        <v>57</v>
      </c>
      <c r="J15" t="n">
        <v>163.76</v>
      </c>
      <c r="K15" t="n">
        <v>50.28</v>
      </c>
      <c r="L15" t="n">
        <v>4.25</v>
      </c>
      <c r="M15" t="n">
        <v>55</v>
      </c>
      <c r="N15" t="n">
        <v>29.23</v>
      </c>
      <c r="O15" t="n">
        <v>20430.81</v>
      </c>
      <c r="P15" t="n">
        <v>329.18</v>
      </c>
      <c r="Q15" t="n">
        <v>2238.35</v>
      </c>
      <c r="R15" t="n">
        <v>136.83</v>
      </c>
      <c r="S15" t="n">
        <v>80.06999999999999</v>
      </c>
      <c r="T15" t="n">
        <v>26090.48</v>
      </c>
      <c r="U15" t="n">
        <v>0.59</v>
      </c>
      <c r="V15" t="n">
        <v>0.85</v>
      </c>
      <c r="W15" t="n">
        <v>6.73</v>
      </c>
      <c r="X15" t="n">
        <v>1.6</v>
      </c>
      <c r="Y15" t="n">
        <v>1</v>
      </c>
      <c r="Z15" t="n">
        <v>10</v>
      </c>
      <c r="AA15" t="n">
        <v>385.5311027342474</v>
      </c>
      <c r="AB15" t="n">
        <v>527.500663192856</v>
      </c>
      <c r="AC15" t="n">
        <v>477.1567402495597</v>
      </c>
      <c r="AD15" t="n">
        <v>385531.1027342475</v>
      </c>
      <c r="AE15" t="n">
        <v>527500.663192856</v>
      </c>
      <c r="AF15" t="n">
        <v>1.579848801714172e-06</v>
      </c>
      <c r="AG15" t="n">
        <v>0.3582291666666667</v>
      </c>
      <c r="AH15" t="n">
        <v>477156.7402495597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2.9263</v>
      </c>
      <c r="E16" t="n">
        <v>34.17</v>
      </c>
      <c r="F16" t="n">
        <v>30.14</v>
      </c>
      <c r="G16" t="n">
        <v>34.12</v>
      </c>
      <c r="H16" t="n">
        <v>0.49</v>
      </c>
      <c r="I16" t="n">
        <v>53</v>
      </c>
      <c r="J16" t="n">
        <v>164.12</v>
      </c>
      <c r="K16" t="n">
        <v>50.28</v>
      </c>
      <c r="L16" t="n">
        <v>4.5</v>
      </c>
      <c r="M16" t="n">
        <v>51</v>
      </c>
      <c r="N16" t="n">
        <v>29.34</v>
      </c>
      <c r="O16" t="n">
        <v>20475.04</v>
      </c>
      <c r="P16" t="n">
        <v>324.54</v>
      </c>
      <c r="Q16" t="n">
        <v>2238.4</v>
      </c>
      <c r="R16" t="n">
        <v>133.55</v>
      </c>
      <c r="S16" t="n">
        <v>80.06999999999999</v>
      </c>
      <c r="T16" t="n">
        <v>24470.2</v>
      </c>
      <c r="U16" t="n">
        <v>0.6</v>
      </c>
      <c r="V16" t="n">
        <v>0.85</v>
      </c>
      <c r="W16" t="n">
        <v>6.74</v>
      </c>
      <c r="X16" t="n">
        <v>1.51</v>
      </c>
      <c r="Y16" t="n">
        <v>1</v>
      </c>
      <c r="Z16" t="n">
        <v>10</v>
      </c>
      <c r="AA16" t="n">
        <v>378.9593711974188</v>
      </c>
      <c r="AB16" t="n">
        <v>518.5089301798336</v>
      </c>
      <c r="AC16" t="n">
        <v>469.0231656153237</v>
      </c>
      <c r="AD16" t="n">
        <v>378959.3711974188</v>
      </c>
      <c r="AE16" t="n">
        <v>518508.9301798336</v>
      </c>
      <c r="AF16" t="n">
        <v>1.589845437757894e-06</v>
      </c>
      <c r="AG16" t="n">
        <v>0.3559375</v>
      </c>
      <c r="AH16" t="n">
        <v>469023.1656153237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2.9438</v>
      </c>
      <c r="E17" t="n">
        <v>33.97</v>
      </c>
      <c r="F17" t="n">
        <v>30.03</v>
      </c>
      <c r="G17" t="n">
        <v>36.04</v>
      </c>
      <c r="H17" t="n">
        <v>0.51</v>
      </c>
      <c r="I17" t="n">
        <v>50</v>
      </c>
      <c r="J17" t="n">
        <v>164.48</v>
      </c>
      <c r="K17" t="n">
        <v>50.28</v>
      </c>
      <c r="L17" t="n">
        <v>4.75</v>
      </c>
      <c r="M17" t="n">
        <v>48</v>
      </c>
      <c r="N17" t="n">
        <v>29.45</v>
      </c>
      <c r="O17" t="n">
        <v>20519.3</v>
      </c>
      <c r="P17" t="n">
        <v>320.92</v>
      </c>
      <c r="Q17" t="n">
        <v>2238.43</v>
      </c>
      <c r="R17" t="n">
        <v>130.37</v>
      </c>
      <c r="S17" t="n">
        <v>80.06999999999999</v>
      </c>
      <c r="T17" t="n">
        <v>22895.57</v>
      </c>
      <c r="U17" t="n">
        <v>0.61</v>
      </c>
      <c r="V17" t="n">
        <v>0.85</v>
      </c>
      <c r="W17" t="n">
        <v>6.72</v>
      </c>
      <c r="X17" t="n">
        <v>1.41</v>
      </c>
      <c r="Y17" t="n">
        <v>1</v>
      </c>
      <c r="Z17" t="n">
        <v>10</v>
      </c>
      <c r="AA17" t="n">
        <v>373.3501059467178</v>
      </c>
      <c r="AB17" t="n">
        <v>510.8340860005067</v>
      </c>
      <c r="AC17" t="n">
        <v>462.0807977927602</v>
      </c>
      <c r="AD17" t="n">
        <v>373350.1059467178</v>
      </c>
      <c r="AE17" t="n">
        <v>510834.0860005066</v>
      </c>
      <c r="AF17" t="n">
        <v>1.599353107908174e-06</v>
      </c>
      <c r="AG17" t="n">
        <v>0.3538541666666666</v>
      </c>
      <c r="AH17" t="n">
        <v>462080.7977927602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2.9597</v>
      </c>
      <c r="E18" t="n">
        <v>33.79</v>
      </c>
      <c r="F18" t="n">
        <v>29.95</v>
      </c>
      <c r="G18" t="n">
        <v>38.23</v>
      </c>
      <c r="H18" t="n">
        <v>0.54</v>
      </c>
      <c r="I18" t="n">
        <v>47</v>
      </c>
      <c r="J18" t="n">
        <v>164.83</v>
      </c>
      <c r="K18" t="n">
        <v>50.28</v>
      </c>
      <c r="L18" t="n">
        <v>5</v>
      </c>
      <c r="M18" t="n">
        <v>45</v>
      </c>
      <c r="N18" t="n">
        <v>29.55</v>
      </c>
      <c r="O18" t="n">
        <v>20563.61</v>
      </c>
      <c r="P18" t="n">
        <v>316.29</v>
      </c>
      <c r="Q18" t="n">
        <v>2238.37</v>
      </c>
      <c r="R18" t="n">
        <v>127.27</v>
      </c>
      <c r="S18" t="n">
        <v>80.06999999999999</v>
      </c>
      <c r="T18" t="n">
        <v>21360.61</v>
      </c>
      <c r="U18" t="n">
        <v>0.63</v>
      </c>
      <c r="V18" t="n">
        <v>0.86</v>
      </c>
      <c r="W18" t="n">
        <v>6.73</v>
      </c>
      <c r="X18" t="n">
        <v>1.32</v>
      </c>
      <c r="Y18" t="n">
        <v>1</v>
      </c>
      <c r="Z18" t="n">
        <v>10</v>
      </c>
      <c r="AA18" t="n">
        <v>367.2860528841963</v>
      </c>
      <c r="AB18" t="n">
        <v>502.5369810732247</v>
      </c>
      <c r="AC18" t="n">
        <v>454.5755569146781</v>
      </c>
      <c r="AD18" t="n">
        <v>367286.0528841963</v>
      </c>
      <c r="AE18" t="n">
        <v>502536.9810732247</v>
      </c>
      <c r="AF18" t="n">
        <v>1.607991505358999e-06</v>
      </c>
      <c r="AG18" t="n">
        <v>0.3519791666666667</v>
      </c>
      <c r="AH18" t="n">
        <v>454575.5569146781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2.977</v>
      </c>
      <c r="E19" t="n">
        <v>33.59</v>
      </c>
      <c r="F19" t="n">
        <v>29.85</v>
      </c>
      <c r="G19" t="n">
        <v>40.7</v>
      </c>
      <c r="H19" t="n">
        <v>0.5600000000000001</v>
      </c>
      <c r="I19" t="n">
        <v>44</v>
      </c>
      <c r="J19" t="n">
        <v>165.19</v>
      </c>
      <c r="K19" t="n">
        <v>50.28</v>
      </c>
      <c r="L19" t="n">
        <v>5.25</v>
      </c>
      <c r="M19" t="n">
        <v>42</v>
      </c>
      <c r="N19" t="n">
        <v>29.66</v>
      </c>
      <c r="O19" t="n">
        <v>20607.95</v>
      </c>
      <c r="P19" t="n">
        <v>310.86</v>
      </c>
      <c r="Q19" t="n">
        <v>2238.36</v>
      </c>
      <c r="R19" t="n">
        <v>124.57</v>
      </c>
      <c r="S19" t="n">
        <v>80.06999999999999</v>
      </c>
      <c r="T19" t="n">
        <v>20026.9</v>
      </c>
      <c r="U19" t="n">
        <v>0.64</v>
      </c>
      <c r="V19" t="n">
        <v>0.86</v>
      </c>
      <c r="W19" t="n">
        <v>6.71</v>
      </c>
      <c r="X19" t="n">
        <v>1.22</v>
      </c>
      <c r="Y19" t="n">
        <v>1</v>
      </c>
      <c r="Z19" t="n">
        <v>10</v>
      </c>
      <c r="AA19" t="n">
        <v>360.3970450260732</v>
      </c>
      <c r="AB19" t="n">
        <v>493.1111366001637</v>
      </c>
      <c r="AC19" t="n">
        <v>446.0493018088703</v>
      </c>
      <c r="AD19" t="n">
        <v>360397.0450260732</v>
      </c>
      <c r="AE19" t="n">
        <v>493111.1366001637</v>
      </c>
      <c r="AF19" t="n">
        <v>1.617390516421847e-06</v>
      </c>
      <c r="AG19" t="n">
        <v>0.3498958333333334</v>
      </c>
      <c r="AH19" t="n">
        <v>446049.3018088703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2.9933</v>
      </c>
      <c r="E20" t="n">
        <v>33.41</v>
      </c>
      <c r="F20" t="n">
        <v>29.76</v>
      </c>
      <c r="G20" t="n">
        <v>43.55</v>
      </c>
      <c r="H20" t="n">
        <v>0.59</v>
      </c>
      <c r="I20" t="n">
        <v>41</v>
      </c>
      <c r="J20" t="n">
        <v>165.55</v>
      </c>
      <c r="K20" t="n">
        <v>50.28</v>
      </c>
      <c r="L20" t="n">
        <v>5.5</v>
      </c>
      <c r="M20" t="n">
        <v>39</v>
      </c>
      <c r="N20" t="n">
        <v>29.77</v>
      </c>
      <c r="O20" t="n">
        <v>20652.33</v>
      </c>
      <c r="P20" t="n">
        <v>306.9</v>
      </c>
      <c r="Q20" t="n">
        <v>2238.4</v>
      </c>
      <c r="R20" t="n">
        <v>121.53</v>
      </c>
      <c r="S20" t="n">
        <v>80.06999999999999</v>
      </c>
      <c r="T20" t="n">
        <v>18523.8</v>
      </c>
      <c r="U20" t="n">
        <v>0.66</v>
      </c>
      <c r="V20" t="n">
        <v>0.86</v>
      </c>
      <c r="W20" t="n">
        <v>6.71</v>
      </c>
      <c r="X20" t="n">
        <v>1.14</v>
      </c>
      <c r="Y20" t="n">
        <v>1</v>
      </c>
      <c r="Z20" t="n">
        <v>10</v>
      </c>
      <c r="AA20" t="n">
        <v>354.9282599813633</v>
      </c>
      <c r="AB20" t="n">
        <v>485.6285036362233</v>
      </c>
      <c r="AC20" t="n">
        <v>439.2808008330669</v>
      </c>
      <c r="AD20" t="n">
        <v>354928.2599813633</v>
      </c>
      <c r="AE20" t="n">
        <v>485628.5036362233</v>
      </c>
      <c r="AF20" t="n">
        <v>1.626246232047536e-06</v>
      </c>
      <c r="AG20" t="n">
        <v>0.3480208333333333</v>
      </c>
      <c r="AH20" t="n">
        <v>439280.8008330669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3.0021</v>
      </c>
      <c r="E21" t="n">
        <v>33.31</v>
      </c>
      <c r="F21" t="n">
        <v>29.73</v>
      </c>
      <c r="G21" t="n">
        <v>45.74</v>
      </c>
      <c r="H21" t="n">
        <v>0.61</v>
      </c>
      <c r="I21" t="n">
        <v>39</v>
      </c>
      <c r="J21" t="n">
        <v>165.91</v>
      </c>
      <c r="K21" t="n">
        <v>50.28</v>
      </c>
      <c r="L21" t="n">
        <v>5.75</v>
      </c>
      <c r="M21" t="n">
        <v>37</v>
      </c>
      <c r="N21" t="n">
        <v>29.88</v>
      </c>
      <c r="O21" t="n">
        <v>20696.74</v>
      </c>
      <c r="P21" t="n">
        <v>303.4</v>
      </c>
      <c r="Q21" t="n">
        <v>2238.31</v>
      </c>
      <c r="R21" t="n">
        <v>120.16</v>
      </c>
      <c r="S21" t="n">
        <v>80.06999999999999</v>
      </c>
      <c r="T21" t="n">
        <v>17849.59</v>
      </c>
      <c r="U21" t="n">
        <v>0.67</v>
      </c>
      <c r="V21" t="n">
        <v>0.86</v>
      </c>
      <c r="W21" t="n">
        <v>6.71</v>
      </c>
      <c r="X21" t="n">
        <v>1.1</v>
      </c>
      <c r="Y21" t="n">
        <v>1</v>
      </c>
      <c r="Z21" t="n">
        <v>10</v>
      </c>
      <c r="AA21" t="n">
        <v>350.9679615598125</v>
      </c>
      <c r="AB21" t="n">
        <v>480.2098486198219</v>
      </c>
      <c r="AC21" t="n">
        <v>434.3792946463008</v>
      </c>
      <c r="AD21" t="n">
        <v>350967.9615598125</v>
      </c>
      <c r="AE21" t="n">
        <v>480209.8486198219</v>
      </c>
      <c r="AF21" t="n">
        <v>1.631027231894534e-06</v>
      </c>
      <c r="AG21" t="n">
        <v>0.3469791666666667</v>
      </c>
      <c r="AH21" t="n">
        <v>434379.2946463008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3.0138</v>
      </c>
      <c r="E22" t="n">
        <v>33.18</v>
      </c>
      <c r="F22" t="n">
        <v>29.66</v>
      </c>
      <c r="G22" t="n">
        <v>48.1</v>
      </c>
      <c r="H22" t="n">
        <v>0.64</v>
      </c>
      <c r="I22" t="n">
        <v>37</v>
      </c>
      <c r="J22" t="n">
        <v>166.27</v>
      </c>
      <c r="K22" t="n">
        <v>50.28</v>
      </c>
      <c r="L22" t="n">
        <v>6</v>
      </c>
      <c r="M22" t="n">
        <v>35</v>
      </c>
      <c r="N22" t="n">
        <v>29.99</v>
      </c>
      <c r="O22" t="n">
        <v>20741.2</v>
      </c>
      <c r="P22" t="n">
        <v>298.58</v>
      </c>
      <c r="Q22" t="n">
        <v>2238.44</v>
      </c>
      <c r="R22" t="n">
        <v>118.26</v>
      </c>
      <c r="S22" t="n">
        <v>80.06999999999999</v>
      </c>
      <c r="T22" t="n">
        <v>16909.36</v>
      </c>
      <c r="U22" t="n">
        <v>0.68</v>
      </c>
      <c r="V22" t="n">
        <v>0.86</v>
      </c>
      <c r="W22" t="n">
        <v>6.7</v>
      </c>
      <c r="X22" t="n">
        <v>1.04</v>
      </c>
      <c r="Y22" t="n">
        <v>1</v>
      </c>
      <c r="Z22" t="n">
        <v>10</v>
      </c>
      <c r="AA22" t="n">
        <v>345.4999141643294</v>
      </c>
      <c r="AB22" t="n">
        <v>472.7282249400961</v>
      </c>
      <c r="AC22" t="n">
        <v>427.6117066300434</v>
      </c>
      <c r="AD22" t="n">
        <v>345499.9141643294</v>
      </c>
      <c r="AE22" t="n">
        <v>472728.2249400961</v>
      </c>
      <c r="AF22" t="n">
        <v>1.637383788509292e-06</v>
      </c>
      <c r="AG22" t="n">
        <v>0.345625</v>
      </c>
      <c r="AH22" t="n">
        <v>427611.7066300434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3.0241</v>
      </c>
      <c r="E23" t="n">
        <v>33.07</v>
      </c>
      <c r="F23" t="n">
        <v>29.62</v>
      </c>
      <c r="G23" t="n">
        <v>50.77</v>
      </c>
      <c r="H23" t="n">
        <v>0.66</v>
      </c>
      <c r="I23" t="n">
        <v>35</v>
      </c>
      <c r="J23" t="n">
        <v>166.64</v>
      </c>
      <c r="K23" t="n">
        <v>50.28</v>
      </c>
      <c r="L23" t="n">
        <v>6.25</v>
      </c>
      <c r="M23" t="n">
        <v>32</v>
      </c>
      <c r="N23" t="n">
        <v>30.11</v>
      </c>
      <c r="O23" t="n">
        <v>20785.69</v>
      </c>
      <c r="P23" t="n">
        <v>294.34</v>
      </c>
      <c r="Q23" t="n">
        <v>2238.43</v>
      </c>
      <c r="R23" t="n">
        <v>116.95</v>
      </c>
      <c r="S23" t="n">
        <v>80.06999999999999</v>
      </c>
      <c r="T23" t="n">
        <v>16260.65</v>
      </c>
      <c r="U23" t="n">
        <v>0.68</v>
      </c>
      <c r="V23" t="n">
        <v>0.87</v>
      </c>
      <c r="W23" t="n">
        <v>6.69</v>
      </c>
      <c r="X23" t="n">
        <v>0.99</v>
      </c>
      <c r="Y23" t="n">
        <v>1</v>
      </c>
      <c r="Z23" t="n">
        <v>10</v>
      </c>
      <c r="AA23" t="n">
        <v>340.7989111499331</v>
      </c>
      <c r="AB23" t="n">
        <v>466.2961052221832</v>
      </c>
      <c r="AC23" t="n">
        <v>421.7934593904714</v>
      </c>
      <c r="AD23" t="n">
        <v>340798.9111499331</v>
      </c>
      <c r="AE23" t="n">
        <v>466296.1052221832</v>
      </c>
      <c r="AF23" t="n">
        <v>1.642979731512028e-06</v>
      </c>
      <c r="AG23" t="n">
        <v>0.3444791666666667</v>
      </c>
      <c r="AH23" t="n">
        <v>421793.4593904714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3.0385</v>
      </c>
      <c r="E24" t="n">
        <v>32.91</v>
      </c>
      <c r="F24" t="n">
        <v>29.52</v>
      </c>
      <c r="G24" t="n">
        <v>53.68</v>
      </c>
      <c r="H24" t="n">
        <v>0.6899999999999999</v>
      </c>
      <c r="I24" t="n">
        <v>33</v>
      </c>
      <c r="J24" t="n">
        <v>167</v>
      </c>
      <c r="K24" t="n">
        <v>50.28</v>
      </c>
      <c r="L24" t="n">
        <v>6.5</v>
      </c>
      <c r="M24" t="n">
        <v>30</v>
      </c>
      <c r="N24" t="n">
        <v>30.22</v>
      </c>
      <c r="O24" t="n">
        <v>20830.22</v>
      </c>
      <c r="P24" t="n">
        <v>289.14</v>
      </c>
      <c r="Q24" t="n">
        <v>2238.43</v>
      </c>
      <c r="R24" t="n">
        <v>113.89</v>
      </c>
      <c r="S24" t="n">
        <v>80.06999999999999</v>
      </c>
      <c r="T24" t="n">
        <v>14740.74</v>
      </c>
      <c r="U24" t="n">
        <v>0.7</v>
      </c>
      <c r="V24" t="n">
        <v>0.87</v>
      </c>
      <c r="W24" t="n">
        <v>6.69</v>
      </c>
      <c r="X24" t="n">
        <v>0.9</v>
      </c>
      <c r="Y24" t="n">
        <v>1</v>
      </c>
      <c r="Z24" t="n">
        <v>10</v>
      </c>
      <c r="AA24" t="n">
        <v>334.7069408844518</v>
      </c>
      <c r="AB24" t="n">
        <v>457.9608027461917</v>
      </c>
      <c r="AC24" t="n">
        <v>414.2536664841179</v>
      </c>
      <c r="AD24" t="n">
        <v>334706.9408844518</v>
      </c>
      <c r="AE24" t="n">
        <v>457960.8027461917</v>
      </c>
      <c r="AF24" t="n">
        <v>1.650803185807115e-06</v>
      </c>
      <c r="AG24" t="n">
        <v>0.3428125</v>
      </c>
      <c r="AH24" t="n">
        <v>414253.6664841179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3.0427</v>
      </c>
      <c r="E25" t="n">
        <v>32.87</v>
      </c>
      <c r="F25" t="n">
        <v>29.51</v>
      </c>
      <c r="G25" t="n">
        <v>55.33</v>
      </c>
      <c r="H25" t="n">
        <v>0.71</v>
      </c>
      <c r="I25" t="n">
        <v>32</v>
      </c>
      <c r="J25" t="n">
        <v>167.36</v>
      </c>
      <c r="K25" t="n">
        <v>50.28</v>
      </c>
      <c r="L25" t="n">
        <v>6.75</v>
      </c>
      <c r="M25" t="n">
        <v>24</v>
      </c>
      <c r="N25" t="n">
        <v>30.33</v>
      </c>
      <c r="O25" t="n">
        <v>20874.78</v>
      </c>
      <c r="P25" t="n">
        <v>285.89</v>
      </c>
      <c r="Q25" t="n">
        <v>2238.46</v>
      </c>
      <c r="R25" t="n">
        <v>113.07</v>
      </c>
      <c r="S25" t="n">
        <v>80.06999999999999</v>
      </c>
      <c r="T25" t="n">
        <v>14339.42</v>
      </c>
      <c r="U25" t="n">
        <v>0.71</v>
      </c>
      <c r="V25" t="n">
        <v>0.87</v>
      </c>
      <c r="W25" t="n">
        <v>6.7</v>
      </c>
      <c r="X25" t="n">
        <v>0.88</v>
      </c>
      <c r="Y25" t="n">
        <v>1</v>
      </c>
      <c r="Z25" t="n">
        <v>10</v>
      </c>
      <c r="AA25" t="n">
        <v>331.6294300094004</v>
      </c>
      <c r="AB25" t="n">
        <v>453.7500165967488</v>
      </c>
      <c r="AC25" t="n">
        <v>410.4447518549024</v>
      </c>
      <c r="AD25" t="n">
        <v>331629.4300094004</v>
      </c>
      <c r="AE25" t="n">
        <v>453750.0165967488</v>
      </c>
      <c r="AF25" t="n">
        <v>1.653085026643182e-06</v>
      </c>
      <c r="AG25" t="n">
        <v>0.3423958333333333</v>
      </c>
      <c r="AH25" t="n">
        <v>410444.7518549024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3.0453</v>
      </c>
      <c r="E26" t="n">
        <v>32.84</v>
      </c>
      <c r="F26" t="n">
        <v>29.51</v>
      </c>
      <c r="G26" t="n">
        <v>57.12</v>
      </c>
      <c r="H26" t="n">
        <v>0.74</v>
      </c>
      <c r="I26" t="n">
        <v>31</v>
      </c>
      <c r="J26" t="n">
        <v>167.72</v>
      </c>
      <c r="K26" t="n">
        <v>50.28</v>
      </c>
      <c r="L26" t="n">
        <v>7</v>
      </c>
      <c r="M26" t="n">
        <v>16</v>
      </c>
      <c r="N26" t="n">
        <v>30.44</v>
      </c>
      <c r="O26" t="n">
        <v>20919.39</v>
      </c>
      <c r="P26" t="n">
        <v>283.58</v>
      </c>
      <c r="Q26" t="n">
        <v>2238.43</v>
      </c>
      <c r="R26" t="n">
        <v>113.02</v>
      </c>
      <c r="S26" t="n">
        <v>80.06999999999999</v>
      </c>
      <c r="T26" t="n">
        <v>14315.9</v>
      </c>
      <c r="U26" t="n">
        <v>0.71</v>
      </c>
      <c r="V26" t="n">
        <v>0.87</v>
      </c>
      <c r="W26" t="n">
        <v>6.71</v>
      </c>
      <c r="X26" t="n">
        <v>0.89</v>
      </c>
      <c r="Y26" t="n">
        <v>1</v>
      </c>
      <c r="Z26" t="n">
        <v>10</v>
      </c>
      <c r="AA26" t="n">
        <v>329.5129733738341</v>
      </c>
      <c r="AB26" t="n">
        <v>450.85418725649</v>
      </c>
      <c r="AC26" t="n">
        <v>407.8252964025559</v>
      </c>
      <c r="AD26" t="n">
        <v>329512.9733738341</v>
      </c>
      <c r="AE26" t="n">
        <v>450854.18725649</v>
      </c>
      <c r="AF26" t="n">
        <v>1.654497594779795e-06</v>
      </c>
      <c r="AG26" t="n">
        <v>0.3420833333333334</v>
      </c>
      <c r="AH26" t="n">
        <v>407825.2964025559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3.0516</v>
      </c>
      <c r="E27" t="n">
        <v>32.77</v>
      </c>
      <c r="F27" t="n">
        <v>29.48</v>
      </c>
      <c r="G27" t="n">
        <v>58.96</v>
      </c>
      <c r="H27" t="n">
        <v>0.76</v>
      </c>
      <c r="I27" t="n">
        <v>30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282.46</v>
      </c>
      <c r="Q27" t="n">
        <v>2238.45</v>
      </c>
      <c r="R27" t="n">
        <v>111.65</v>
      </c>
      <c r="S27" t="n">
        <v>80.06999999999999</v>
      </c>
      <c r="T27" t="n">
        <v>13639.5</v>
      </c>
      <c r="U27" t="n">
        <v>0.72</v>
      </c>
      <c r="V27" t="n">
        <v>0.87</v>
      </c>
      <c r="W27" t="n">
        <v>6.71</v>
      </c>
      <c r="X27" t="n">
        <v>0.85</v>
      </c>
      <c r="Y27" t="n">
        <v>1</v>
      </c>
      <c r="Z27" t="n">
        <v>10</v>
      </c>
      <c r="AA27" t="n">
        <v>327.8451631604734</v>
      </c>
      <c r="AB27" t="n">
        <v>448.5722157439761</v>
      </c>
      <c r="AC27" t="n">
        <v>405.7611130484292</v>
      </c>
      <c r="AD27" t="n">
        <v>327845.1631604733</v>
      </c>
      <c r="AE27" t="n">
        <v>448572.2157439761</v>
      </c>
      <c r="AF27" t="n">
        <v>1.657920356033896e-06</v>
      </c>
      <c r="AG27" t="n">
        <v>0.3413541666666667</v>
      </c>
      <c r="AH27" t="n">
        <v>405761.1130484292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3.049</v>
      </c>
      <c r="E28" t="n">
        <v>32.8</v>
      </c>
      <c r="F28" t="n">
        <v>29.51</v>
      </c>
      <c r="G28" t="n">
        <v>59.01</v>
      </c>
      <c r="H28" t="n">
        <v>0.79</v>
      </c>
      <c r="I28" t="n">
        <v>30</v>
      </c>
      <c r="J28" t="n">
        <v>168.44</v>
      </c>
      <c r="K28" t="n">
        <v>50.28</v>
      </c>
      <c r="L28" t="n">
        <v>7.5</v>
      </c>
      <c r="M28" t="n">
        <v>6</v>
      </c>
      <c r="N28" t="n">
        <v>30.66</v>
      </c>
      <c r="O28" t="n">
        <v>21008.71</v>
      </c>
      <c r="P28" t="n">
        <v>282.17</v>
      </c>
      <c r="Q28" t="n">
        <v>2238.42</v>
      </c>
      <c r="R28" t="n">
        <v>112.3</v>
      </c>
      <c r="S28" t="n">
        <v>80.06999999999999</v>
      </c>
      <c r="T28" t="n">
        <v>13962.66</v>
      </c>
      <c r="U28" t="n">
        <v>0.71</v>
      </c>
      <c r="V28" t="n">
        <v>0.87</v>
      </c>
      <c r="W28" t="n">
        <v>6.72</v>
      </c>
      <c r="X28" t="n">
        <v>0.88</v>
      </c>
      <c r="Y28" t="n">
        <v>1</v>
      </c>
      <c r="Z28" t="n">
        <v>10</v>
      </c>
      <c r="AA28" t="n">
        <v>327.996586302219</v>
      </c>
      <c r="AB28" t="n">
        <v>448.7793995668301</v>
      </c>
      <c r="AC28" t="n">
        <v>405.9485235380143</v>
      </c>
      <c r="AD28" t="n">
        <v>327996.586302219</v>
      </c>
      <c r="AE28" t="n">
        <v>448779.3995668301</v>
      </c>
      <c r="AF28" t="n">
        <v>1.656507787897283e-06</v>
      </c>
      <c r="AG28" t="n">
        <v>0.3416666666666666</v>
      </c>
      <c r="AH28" t="n">
        <v>405948.5235380143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3.0495</v>
      </c>
      <c r="E29" t="n">
        <v>32.79</v>
      </c>
      <c r="F29" t="n">
        <v>29.5</v>
      </c>
      <c r="G29" t="n">
        <v>59</v>
      </c>
      <c r="H29" t="n">
        <v>0.8100000000000001</v>
      </c>
      <c r="I29" t="n">
        <v>30</v>
      </c>
      <c r="J29" t="n">
        <v>168.81</v>
      </c>
      <c r="K29" t="n">
        <v>50.28</v>
      </c>
      <c r="L29" t="n">
        <v>7.75</v>
      </c>
      <c r="M29" t="n">
        <v>2</v>
      </c>
      <c r="N29" t="n">
        <v>30.78</v>
      </c>
      <c r="O29" t="n">
        <v>21053.43</v>
      </c>
      <c r="P29" t="n">
        <v>280.63</v>
      </c>
      <c r="Q29" t="n">
        <v>2238.42</v>
      </c>
      <c r="R29" t="n">
        <v>112.13</v>
      </c>
      <c r="S29" t="n">
        <v>80.06999999999999</v>
      </c>
      <c r="T29" t="n">
        <v>13874.8</v>
      </c>
      <c r="U29" t="n">
        <v>0.71</v>
      </c>
      <c r="V29" t="n">
        <v>0.87</v>
      </c>
      <c r="W29" t="n">
        <v>6.72</v>
      </c>
      <c r="X29" t="n">
        <v>0.87</v>
      </c>
      <c r="Y29" t="n">
        <v>1</v>
      </c>
      <c r="Z29" t="n">
        <v>10</v>
      </c>
      <c r="AA29" t="n">
        <v>326.6871120737478</v>
      </c>
      <c r="AB29" t="n">
        <v>446.98771915751</v>
      </c>
      <c r="AC29" t="n">
        <v>404.3278385923204</v>
      </c>
      <c r="AD29" t="n">
        <v>326687.1120737477</v>
      </c>
      <c r="AE29" t="n">
        <v>446987.71915751</v>
      </c>
      <c r="AF29" t="n">
        <v>1.656779435615862e-06</v>
      </c>
      <c r="AG29" t="n">
        <v>0.3415625</v>
      </c>
      <c r="AH29" t="n">
        <v>404327.8385923204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3.0503</v>
      </c>
      <c r="E30" t="n">
        <v>32.78</v>
      </c>
      <c r="F30" t="n">
        <v>29.49</v>
      </c>
      <c r="G30" t="n">
        <v>58.98</v>
      </c>
      <c r="H30" t="n">
        <v>0.84</v>
      </c>
      <c r="I30" t="n">
        <v>30</v>
      </c>
      <c r="J30" t="n">
        <v>169.17</v>
      </c>
      <c r="K30" t="n">
        <v>50.28</v>
      </c>
      <c r="L30" t="n">
        <v>8</v>
      </c>
      <c r="M30" t="n">
        <v>1</v>
      </c>
      <c r="N30" t="n">
        <v>30.89</v>
      </c>
      <c r="O30" t="n">
        <v>21098.19</v>
      </c>
      <c r="P30" t="n">
        <v>280.78</v>
      </c>
      <c r="Q30" t="n">
        <v>2238.5</v>
      </c>
      <c r="R30" t="n">
        <v>111.6</v>
      </c>
      <c r="S30" t="n">
        <v>80.06999999999999</v>
      </c>
      <c r="T30" t="n">
        <v>13612.96</v>
      </c>
      <c r="U30" t="n">
        <v>0.72</v>
      </c>
      <c r="V30" t="n">
        <v>0.87</v>
      </c>
      <c r="W30" t="n">
        <v>6.73</v>
      </c>
      <c r="X30" t="n">
        <v>0.86</v>
      </c>
      <c r="Y30" t="n">
        <v>1</v>
      </c>
      <c r="Z30" t="n">
        <v>10</v>
      </c>
      <c r="AA30" t="n">
        <v>326.6863602585147</v>
      </c>
      <c r="AB30" t="n">
        <v>446.9866904907404</v>
      </c>
      <c r="AC30" t="n">
        <v>404.3269081000636</v>
      </c>
      <c r="AD30" t="n">
        <v>326686.3602585147</v>
      </c>
      <c r="AE30" t="n">
        <v>446986.6904907404</v>
      </c>
      <c r="AF30" t="n">
        <v>1.657214071965589e-06</v>
      </c>
      <c r="AG30" t="n">
        <v>0.3414583333333334</v>
      </c>
      <c r="AH30" t="n">
        <v>404326.9081000636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3.0567</v>
      </c>
      <c r="E31" t="n">
        <v>32.72</v>
      </c>
      <c r="F31" t="n">
        <v>29.46</v>
      </c>
      <c r="G31" t="n">
        <v>60.94</v>
      </c>
      <c r="H31" t="n">
        <v>0.86</v>
      </c>
      <c r="I31" t="n">
        <v>29</v>
      </c>
      <c r="J31" t="n">
        <v>169.53</v>
      </c>
      <c r="K31" t="n">
        <v>50.28</v>
      </c>
      <c r="L31" t="n">
        <v>8.25</v>
      </c>
      <c r="M31" t="n">
        <v>0</v>
      </c>
      <c r="N31" t="n">
        <v>31</v>
      </c>
      <c r="O31" t="n">
        <v>21142.98</v>
      </c>
      <c r="P31" t="n">
        <v>281.01</v>
      </c>
      <c r="Q31" t="n">
        <v>2238.52</v>
      </c>
      <c r="R31" t="n">
        <v>110.22</v>
      </c>
      <c r="S31" t="n">
        <v>80.06999999999999</v>
      </c>
      <c r="T31" t="n">
        <v>12925.22</v>
      </c>
      <c r="U31" t="n">
        <v>0.73</v>
      </c>
      <c r="V31" t="n">
        <v>0.87</v>
      </c>
      <c r="W31" t="n">
        <v>6.73</v>
      </c>
      <c r="X31" t="n">
        <v>0.83</v>
      </c>
      <c r="Y31" t="n">
        <v>1</v>
      </c>
      <c r="Z31" t="n">
        <v>10</v>
      </c>
      <c r="AA31" t="n">
        <v>326.085051670605</v>
      </c>
      <c r="AB31" t="n">
        <v>446.1639535528997</v>
      </c>
      <c r="AC31" t="n">
        <v>403.5826920208519</v>
      </c>
      <c r="AD31" t="n">
        <v>326085.051670605</v>
      </c>
      <c r="AE31" t="n">
        <v>446163.9535528997</v>
      </c>
      <c r="AF31" t="n">
        <v>1.660691162763406e-06</v>
      </c>
      <c r="AG31" t="n">
        <v>0.3408333333333333</v>
      </c>
      <c r="AH31" t="n">
        <v>403582.6920208519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1.5119</v>
      </c>
      <c r="E2" t="n">
        <v>66.14</v>
      </c>
      <c r="F2" t="n">
        <v>42.81</v>
      </c>
      <c r="G2" t="n">
        <v>5.45</v>
      </c>
      <c r="H2" t="n">
        <v>0.08</v>
      </c>
      <c r="I2" t="n">
        <v>471</v>
      </c>
      <c r="J2" t="n">
        <v>222.93</v>
      </c>
      <c r="K2" t="n">
        <v>56.94</v>
      </c>
      <c r="L2" t="n">
        <v>1</v>
      </c>
      <c r="M2" t="n">
        <v>469</v>
      </c>
      <c r="N2" t="n">
        <v>49.99</v>
      </c>
      <c r="O2" t="n">
        <v>27728.69</v>
      </c>
      <c r="P2" t="n">
        <v>649.46</v>
      </c>
      <c r="Q2" t="n">
        <v>2239.69</v>
      </c>
      <c r="R2" t="n">
        <v>548.04</v>
      </c>
      <c r="S2" t="n">
        <v>80.06999999999999</v>
      </c>
      <c r="T2" t="n">
        <v>229627.53</v>
      </c>
      <c r="U2" t="n">
        <v>0.15</v>
      </c>
      <c r="V2" t="n">
        <v>0.6</v>
      </c>
      <c r="W2" t="n">
        <v>7.41</v>
      </c>
      <c r="X2" t="n">
        <v>14.17</v>
      </c>
      <c r="Y2" t="n">
        <v>1</v>
      </c>
      <c r="Z2" t="n">
        <v>10</v>
      </c>
      <c r="AA2" t="n">
        <v>1386.621661265282</v>
      </c>
      <c r="AB2" t="n">
        <v>1897.236930373449</v>
      </c>
      <c r="AC2" t="n">
        <v>1716.167300527363</v>
      </c>
      <c r="AD2" t="n">
        <v>1386621.661265282</v>
      </c>
      <c r="AE2" t="n">
        <v>1897236.93037345</v>
      </c>
      <c r="AF2" t="n">
        <v>7.765830971489701e-07</v>
      </c>
      <c r="AG2" t="n">
        <v>0.6889583333333333</v>
      </c>
      <c r="AH2" t="n">
        <v>1716167.300527363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1.7815</v>
      </c>
      <c r="E3" t="n">
        <v>56.13</v>
      </c>
      <c r="F3" t="n">
        <v>38.64</v>
      </c>
      <c r="G3" t="n">
        <v>6.86</v>
      </c>
      <c r="H3" t="n">
        <v>0.1</v>
      </c>
      <c r="I3" t="n">
        <v>338</v>
      </c>
      <c r="J3" t="n">
        <v>223.35</v>
      </c>
      <c r="K3" t="n">
        <v>56.94</v>
      </c>
      <c r="L3" t="n">
        <v>1.25</v>
      </c>
      <c r="M3" t="n">
        <v>336</v>
      </c>
      <c r="N3" t="n">
        <v>50.15</v>
      </c>
      <c r="O3" t="n">
        <v>27780.03</v>
      </c>
      <c r="P3" t="n">
        <v>584.2</v>
      </c>
      <c r="Q3" t="n">
        <v>2239.81</v>
      </c>
      <c r="R3" t="n">
        <v>410.25</v>
      </c>
      <c r="S3" t="n">
        <v>80.06999999999999</v>
      </c>
      <c r="T3" t="n">
        <v>161396.64</v>
      </c>
      <c r="U3" t="n">
        <v>0.2</v>
      </c>
      <c r="V3" t="n">
        <v>0.66</v>
      </c>
      <c r="W3" t="n">
        <v>7.22</v>
      </c>
      <c r="X3" t="n">
        <v>10</v>
      </c>
      <c r="Y3" t="n">
        <v>1</v>
      </c>
      <c r="Z3" t="n">
        <v>10</v>
      </c>
      <c r="AA3" t="n">
        <v>1059.996752529115</v>
      </c>
      <c r="AB3" t="n">
        <v>1450.334320566636</v>
      </c>
      <c r="AC3" t="n">
        <v>1311.91644856876</v>
      </c>
      <c r="AD3" t="n">
        <v>1059996.752529115</v>
      </c>
      <c r="AE3" t="n">
        <v>1450334.320566636</v>
      </c>
      <c r="AF3" t="n">
        <v>9.150623636291357e-07</v>
      </c>
      <c r="AG3" t="n">
        <v>0.5846875</v>
      </c>
      <c r="AH3" t="n">
        <v>1311916.44856876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1.9763</v>
      </c>
      <c r="E4" t="n">
        <v>50.6</v>
      </c>
      <c r="F4" t="n">
        <v>36.35</v>
      </c>
      <c r="G4" t="n">
        <v>8.26</v>
      </c>
      <c r="H4" t="n">
        <v>0.12</v>
      </c>
      <c r="I4" t="n">
        <v>264</v>
      </c>
      <c r="J4" t="n">
        <v>223.76</v>
      </c>
      <c r="K4" t="n">
        <v>56.94</v>
      </c>
      <c r="L4" t="n">
        <v>1.5</v>
      </c>
      <c r="M4" t="n">
        <v>262</v>
      </c>
      <c r="N4" t="n">
        <v>50.32</v>
      </c>
      <c r="O4" t="n">
        <v>27831.42</v>
      </c>
      <c r="P4" t="n">
        <v>547.53</v>
      </c>
      <c r="Q4" t="n">
        <v>2239.43</v>
      </c>
      <c r="R4" t="n">
        <v>336.48</v>
      </c>
      <c r="S4" t="n">
        <v>80.06999999999999</v>
      </c>
      <c r="T4" t="n">
        <v>124880.07</v>
      </c>
      <c r="U4" t="n">
        <v>0.24</v>
      </c>
      <c r="V4" t="n">
        <v>0.71</v>
      </c>
      <c r="W4" t="n">
        <v>7.06</v>
      </c>
      <c r="X4" t="n">
        <v>7.71</v>
      </c>
      <c r="Y4" t="n">
        <v>1</v>
      </c>
      <c r="Z4" t="n">
        <v>10</v>
      </c>
      <c r="AA4" t="n">
        <v>896.724481846578</v>
      </c>
      <c r="AB4" t="n">
        <v>1226.937996754574</v>
      </c>
      <c r="AC4" t="n">
        <v>1109.84075636261</v>
      </c>
      <c r="AD4" t="n">
        <v>896724.481846578</v>
      </c>
      <c r="AE4" t="n">
        <v>1226937.996754574</v>
      </c>
      <c r="AF4" t="n">
        <v>1.015120824720887e-06</v>
      </c>
      <c r="AG4" t="n">
        <v>0.5270833333333333</v>
      </c>
      <c r="AH4" t="n">
        <v>1109840.75636261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2.1215</v>
      </c>
      <c r="E5" t="n">
        <v>47.14</v>
      </c>
      <c r="F5" t="n">
        <v>34.95</v>
      </c>
      <c r="G5" t="n">
        <v>9.66</v>
      </c>
      <c r="H5" t="n">
        <v>0.14</v>
      </c>
      <c r="I5" t="n">
        <v>217</v>
      </c>
      <c r="J5" t="n">
        <v>224.18</v>
      </c>
      <c r="K5" t="n">
        <v>56.94</v>
      </c>
      <c r="L5" t="n">
        <v>1.75</v>
      </c>
      <c r="M5" t="n">
        <v>215</v>
      </c>
      <c r="N5" t="n">
        <v>50.49</v>
      </c>
      <c r="O5" t="n">
        <v>27882.87</v>
      </c>
      <c r="P5" t="n">
        <v>524.61</v>
      </c>
      <c r="Q5" t="n">
        <v>2239.19</v>
      </c>
      <c r="R5" t="n">
        <v>290.67</v>
      </c>
      <c r="S5" t="n">
        <v>80.06999999999999</v>
      </c>
      <c r="T5" t="n">
        <v>102212.55</v>
      </c>
      <c r="U5" t="n">
        <v>0.28</v>
      </c>
      <c r="V5" t="n">
        <v>0.73</v>
      </c>
      <c r="W5" t="n">
        <v>7</v>
      </c>
      <c r="X5" t="n">
        <v>6.32</v>
      </c>
      <c r="Y5" t="n">
        <v>1</v>
      </c>
      <c r="Z5" t="n">
        <v>10</v>
      </c>
      <c r="AA5" t="n">
        <v>801.3171179444603</v>
      </c>
      <c r="AB5" t="n">
        <v>1096.397432387863</v>
      </c>
      <c r="AC5" t="n">
        <v>991.7588002442255</v>
      </c>
      <c r="AD5" t="n">
        <v>801317.1179444602</v>
      </c>
      <c r="AE5" t="n">
        <v>1096397.432387863</v>
      </c>
      <c r="AF5" t="n">
        <v>1.089702388121926e-06</v>
      </c>
      <c r="AG5" t="n">
        <v>0.4910416666666667</v>
      </c>
      <c r="AH5" t="n">
        <v>991758.8002442255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2.2357</v>
      </c>
      <c r="E6" t="n">
        <v>44.73</v>
      </c>
      <c r="F6" t="n">
        <v>33.99</v>
      </c>
      <c r="G6" t="n">
        <v>11.08</v>
      </c>
      <c r="H6" t="n">
        <v>0.16</v>
      </c>
      <c r="I6" t="n">
        <v>184</v>
      </c>
      <c r="J6" t="n">
        <v>224.6</v>
      </c>
      <c r="K6" t="n">
        <v>56.94</v>
      </c>
      <c r="L6" t="n">
        <v>2</v>
      </c>
      <c r="M6" t="n">
        <v>182</v>
      </c>
      <c r="N6" t="n">
        <v>50.65</v>
      </c>
      <c r="O6" t="n">
        <v>27934.37</v>
      </c>
      <c r="P6" t="n">
        <v>508.14</v>
      </c>
      <c r="Q6" t="n">
        <v>2238.64</v>
      </c>
      <c r="R6" t="n">
        <v>259.46</v>
      </c>
      <c r="S6" t="n">
        <v>80.06999999999999</v>
      </c>
      <c r="T6" t="n">
        <v>86772.82000000001</v>
      </c>
      <c r="U6" t="n">
        <v>0.31</v>
      </c>
      <c r="V6" t="n">
        <v>0.75</v>
      </c>
      <c r="W6" t="n">
        <v>6.94</v>
      </c>
      <c r="X6" t="n">
        <v>5.36</v>
      </c>
      <c r="Y6" t="n">
        <v>1</v>
      </c>
      <c r="Z6" t="n">
        <v>10</v>
      </c>
      <c r="AA6" t="n">
        <v>737.4358900499936</v>
      </c>
      <c r="AB6" t="n">
        <v>1008.99231814178</v>
      </c>
      <c r="AC6" t="n">
        <v>912.6955074279408</v>
      </c>
      <c r="AD6" t="n">
        <v>737435.8900499936</v>
      </c>
      <c r="AE6" t="n">
        <v>1008992.31814178</v>
      </c>
      <c r="AF6" t="n">
        <v>1.148360890466269e-06</v>
      </c>
      <c r="AG6" t="n">
        <v>0.4659374999999999</v>
      </c>
      <c r="AH6" t="n">
        <v>912695.5074279408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2.3318</v>
      </c>
      <c r="E7" t="n">
        <v>42.88</v>
      </c>
      <c r="F7" t="n">
        <v>33.25</v>
      </c>
      <c r="G7" t="n">
        <v>12.55</v>
      </c>
      <c r="H7" t="n">
        <v>0.18</v>
      </c>
      <c r="I7" t="n">
        <v>159</v>
      </c>
      <c r="J7" t="n">
        <v>225.01</v>
      </c>
      <c r="K7" t="n">
        <v>56.94</v>
      </c>
      <c r="L7" t="n">
        <v>2.25</v>
      </c>
      <c r="M7" t="n">
        <v>157</v>
      </c>
      <c r="N7" t="n">
        <v>50.82</v>
      </c>
      <c r="O7" t="n">
        <v>27985.94</v>
      </c>
      <c r="P7" t="n">
        <v>495.02</v>
      </c>
      <c r="Q7" t="n">
        <v>2238.68</v>
      </c>
      <c r="R7" t="n">
        <v>234.63</v>
      </c>
      <c r="S7" t="n">
        <v>80.06999999999999</v>
      </c>
      <c r="T7" t="n">
        <v>74484.28</v>
      </c>
      <c r="U7" t="n">
        <v>0.34</v>
      </c>
      <c r="V7" t="n">
        <v>0.77</v>
      </c>
      <c r="W7" t="n">
        <v>6.91</v>
      </c>
      <c r="X7" t="n">
        <v>4.62</v>
      </c>
      <c r="Y7" t="n">
        <v>1</v>
      </c>
      <c r="Z7" t="n">
        <v>10</v>
      </c>
      <c r="AA7" t="n">
        <v>689.648015348512</v>
      </c>
      <c r="AB7" t="n">
        <v>943.6068397229744</v>
      </c>
      <c r="AC7" t="n">
        <v>853.5503273003304</v>
      </c>
      <c r="AD7" t="n">
        <v>689648.015348512</v>
      </c>
      <c r="AE7" t="n">
        <v>943606.8397229745</v>
      </c>
      <c r="AF7" t="n">
        <v>1.197722379742026e-06</v>
      </c>
      <c r="AG7" t="n">
        <v>0.4466666666666667</v>
      </c>
      <c r="AH7" t="n">
        <v>853550.3273003304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2.406</v>
      </c>
      <c r="E8" t="n">
        <v>41.56</v>
      </c>
      <c r="F8" t="n">
        <v>32.71</v>
      </c>
      <c r="G8" t="n">
        <v>13.92</v>
      </c>
      <c r="H8" t="n">
        <v>0.2</v>
      </c>
      <c r="I8" t="n">
        <v>141</v>
      </c>
      <c r="J8" t="n">
        <v>225.43</v>
      </c>
      <c r="K8" t="n">
        <v>56.94</v>
      </c>
      <c r="L8" t="n">
        <v>2.5</v>
      </c>
      <c r="M8" t="n">
        <v>139</v>
      </c>
      <c r="N8" t="n">
        <v>50.99</v>
      </c>
      <c r="O8" t="n">
        <v>28037.57</v>
      </c>
      <c r="P8" t="n">
        <v>485.22</v>
      </c>
      <c r="Q8" t="n">
        <v>2238.94</v>
      </c>
      <c r="R8" t="n">
        <v>217.32</v>
      </c>
      <c r="S8" t="n">
        <v>80.06999999999999</v>
      </c>
      <c r="T8" t="n">
        <v>65917.82000000001</v>
      </c>
      <c r="U8" t="n">
        <v>0.37</v>
      </c>
      <c r="V8" t="n">
        <v>0.78</v>
      </c>
      <c r="W8" t="n">
        <v>6.88</v>
      </c>
      <c r="X8" t="n">
        <v>4.08</v>
      </c>
      <c r="Y8" t="n">
        <v>1</v>
      </c>
      <c r="Z8" t="n">
        <v>10</v>
      </c>
      <c r="AA8" t="n">
        <v>655.8524778868494</v>
      </c>
      <c r="AB8" t="n">
        <v>897.3662944140411</v>
      </c>
      <c r="AC8" t="n">
        <v>811.7229147366687</v>
      </c>
      <c r="AD8" t="n">
        <v>655852.4778868494</v>
      </c>
      <c r="AE8" t="n">
        <v>897366.2944140411</v>
      </c>
      <c r="AF8" t="n">
        <v>1.235834996851923e-06</v>
      </c>
      <c r="AG8" t="n">
        <v>0.4329166666666667</v>
      </c>
      <c r="AH8" t="n">
        <v>811722.9147366687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2.4725</v>
      </c>
      <c r="E9" t="n">
        <v>40.45</v>
      </c>
      <c r="F9" t="n">
        <v>32.25</v>
      </c>
      <c r="G9" t="n">
        <v>15.36</v>
      </c>
      <c r="H9" t="n">
        <v>0.22</v>
      </c>
      <c r="I9" t="n">
        <v>126</v>
      </c>
      <c r="J9" t="n">
        <v>225.85</v>
      </c>
      <c r="K9" t="n">
        <v>56.94</v>
      </c>
      <c r="L9" t="n">
        <v>2.75</v>
      </c>
      <c r="M9" t="n">
        <v>124</v>
      </c>
      <c r="N9" t="n">
        <v>51.16</v>
      </c>
      <c r="O9" t="n">
        <v>28089.25</v>
      </c>
      <c r="P9" t="n">
        <v>476.47</v>
      </c>
      <c r="Q9" t="n">
        <v>2238.66</v>
      </c>
      <c r="R9" t="n">
        <v>202.41</v>
      </c>
      <c r="S9" t="n">
        <v>80.06999999999999</v>
      </c>
      <c r="T9" t="n">
        <v>58538.38</v>
      </c>
      <c r="U9" t="n">
        <v>0.4</v>
      </c>
      <c r="V9" t="n">
        <v>0.8</v>
      </c>
      <c r="W9" t="n">
        <v>6.86</v>
      </c>
      <c r="X9" t="n">
        <v>3.62</v>
      </c>
      <c r="Y9" t="n">
        <v>1</v>
      </c>
      <c r="Z9" t="n">
        <v>10</v>
      </c>
      <c r="AA9" t="n">
        <v>627.4378111626419</v>
      </c>
      <c r="AB9" t="n">
        <v>858.4880938353568</v>
      </c>
      <c r="AC9" t="n">
        <v>776.5551950553167</v>
      </c>
      <c r="AD9" t="n">
        <v>627437.8111626419</v>
      </c>
      <c r="AE9" t="n">
        <v>858488.0938353569</v>
      </c>
      <c r="AF9" t="n">
        <v>1.269992531054189e-06</v>
      </c>
      <c r="AG9" t="n">
        <v>0.4213541666666667</v>
      </c>
      <c r="AH9" t="n">
        <v>776555.1950553168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31.91</v>
      </c>
      <c r="G10" t="n">
        <v>16.8</v>
      </c>
      <c r="H10" t="n">
        <v>0.24</v>
      </c>
      <c r="I10" t="n">
        <v>114</v>
      </c>
      <c r="J10" t="n">
        <v>226.27</v>
      </c>
      <c r="K10" t="n">
        <v>56.94</v>
      </c>
      <c r="L10" t="n">
        <v>3</v>
      </c>
      <c r="M10" t="n">
        <v>112</v>
      </c>
      <c r="N10" t="n">
        <v>51.33</v>
      </c>
      <c r="O10" t="n">
        <v>28140.99</v>
      </c>
      <c r="P10" t="n">
        <v>469.53</v>
      </c>
      <c r="Q10" t="n">
        <v>2238.7</v>
      </c>
      <c r="R10" t="n">
        <v>191.91</v>
      </c>
      <c r="S10" t="n">
        <v>80.06999999999999</v>
      </c>
      <c r="T10" t="n">
        <v>53348.54</v>
      </c>
      <c r="U10" t="n">
        <v>0.42</v>
      </c>
      <c r="V10" t="n">
        <v>0.8</v>
      </c>
      <c r="W10" t="n">
        <v>6.82</v>
      </c>
      <c r="X10" t="n">
        <v>3.28</v>
      </c>
      <c r="Y10" t="n">
        <v>1</v>
      </c>
      <c r="Z10" t="n">
        <v>10</v>
      </c>
      <c r="AA10" t="n">
        <v>605.7360542059516</v>
      </c>
      <c r="AB10" t="n">
        <v>828.7947925532674</v>
      </c>
      <c r="AC10" t="n">
        <v>749.6957807727798</v>
      </c>
      <c r="AD10" t="n">
        <v>605736.0542059516</v>
      </c>
      <c r="AE10" t="n">
        <v>828794.7925532673</v>
      </c>
      <c r="AF10" t="n">
        <v>1.297832205546863e-06</v>
      </c>
      <c r="AG10" t="n">
        <v>0.4122916666666667</v>
      </c>
      <c r="AH10" t="n">
        <v>749695.7807727798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2.5743</v>
      </c>
      <c r="E11" t="n">
        <v>38.85</v>
      </c>
      <c r="F11" t="n">
        <v>31.62</v>
      </c>
      <c r="G11" t="n">
        <v>18.24</v>
      </c>
      <c r="H11" t="n">
        <v>0.25</v>
      </c>
      <c r="I11" t="n">
        <v>104</v>
      </c>
      <c r="J11" t="n">
        <v>226.69</v>
      </c>
      <c r="K11" t="n">
        <v>56.94</v>
      </c>
      <c r="L11" t="n">
        <v>3.25</v>
      </c>
      <c r="M11" t="n">
        <v>102</v>
      </c>
      <c r="N11" t="n">
        <v>51.5</v>
      </c>
      <c r="O11" t="n">
        <v>28192.8</v>
      </c>
      <c r="P11" t="n">
        <v>463.1</v>
      </c>
      <c r="Q11" t="n">
        <v>2238.74</v>
      </c>
      <c r="R11" t="n">
        <v>181.96</v>
      </c>
      <c r="S11" t="n">
        <v>80.06999999999999</v>
      </c>
      <c r="T11" t="n">
        <v>48421.43</v>
      </c>
      <c r="U11" t="n">
        <v>0.44</v>
      </c>
      <c r="V11" t="n">
        <v>0.8100000000000001</v>
      </c>
      <c r="W11" t="n">
        <v>6.81</v>
      </c>
      <c r="X11" t="n">
        <v>2.99</v>
      </c>
      <c r="Y11" t="n">
        <v>1</v>
      </c>
      <c r="Z11" t="n">
        <v>10</v>
      </c>
      <c r="AA11" t="n">
        <v>587.1564904263438</v>
      </c>
      <c r="AB11" t="n">
        <v>803.3734137175037</v>
      </c>
      <c r="AC11" t="n">
        <v>726.7005826539721</v>
      </c>
      <c r="AD11" t="n">
        <v>587156.4904263437</v>
      </c>
      <c r="AE11" t="n">
        <v>803373.4137175037</v>
      </c>
      <c r="AF11" t="n">
        <v>1.322281808975854e-06</v>
      </c>
      <c r="AG11" t="n">
        <v>0.4046875</v>
      </c>
      <c r="AH11" t="n">
        <v>726700.5826539721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2.6197</v>
      </c>
      <c r="E12" t="n">
        <v>38.17</v>
      </c>
      <c r="F12" t="n">
        <v>31.34</v>
      </c>
      <c r="G12" t="n">
        <v>19.79</v>
      </c>
      <c r="H12" t="n">
        <v>0.27</v>
      </c>
      <c r="I12" t="n">
        <v>95</v>
      </c>
      <c r="J12" t="n">
        <v>227.11</v>
      </c>
      <c r="K12" t="n">
        <v>56.94</v>
      </c>
      <c r="L12" t="n">
        <v>3.5</v>
      </c>
      <c r="M12" t="n">
        <v>93</v>
      </c>
      <c r="N12" t="n">
        <v>51.67</v>
      </c>
      <c r="O12" t="n">
        <v>28244.66</v>
      </c>
      <c r="P12" t="n">
        <v>457.11</v>
      </c>
      <c r="Q12" t="n">
        <v>2238.4</v>
      </c>
      <c r="R12" t="n">
        <v>173.02</v>
      </c>
      <c r="S12" t="n">
        <v>80.06999999999999</v>
      </c>
      <c r="T12" t="n">
        <v>43999.54</v>
      </c>
      <c r="U12" t="n">
        <v>0.46</v>
      </c>
      <c r="V12" t="n">
        <v>0.82</v>
      </c>
      <c r="W12" t="n">
        <v>6.8</v>
      </c>
      <c r="X12" t="n">
        <v>2.71</v>
      </c>
      <c r="Y12" t="n">
        <v>1</v>
      </c>
      <c r="Z12" t="n">
        <v>10</v>
      </c>
      <c r="AA12" t="n">
        <v>570.1805464255569</v>
      </c>
      <c r="AB12" t="n">
        <v>780.1461782098343</v>
      </c>
      <c r="AC12" t="n">
        <v>705.6901219035251</v>
      </c>
      <c r="AD12" t="n">
        <v>570180.546425557</v>
      </c>
      <c r="AE12" t="n">
        <v>780146.1782098343</v>
      </c>
      <c r="AF12" t="n">
        <v>1.34560138871695e-06</v>
      </c>
      <c r="AG12" t="n">
        <v>0.3976041666666667</v>
      </c>
      <c r="AH12" t="n">
        <v>705690.1219035251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2.6561</v>
      </c>
      <c r="E13" t="n">
        <v>37.65</v>
      </c>
      <c r="F13" t="n">
        <v>31.13</v>
      </c>
      <c r="G13" t="n">
        <v>21.22</v>
      </c>
      <c r="H13" t="n">
        <v>0.29</v>
      </c>
      <c r="I13" t="n">
        <v>88</v>
      </c>
      <c r="J13" t="n">
        <v>227.53</v>
      </c>
      <c r="K13" t="n">
        <v>56.94</v>
      </c>
      <c r="L13" t="n">
        <v>3.75</v>
      </c>
      <c r="M13" t="n">
        <v>86</v>
      </c>
      <c r="N13" t="n">
        <v>51.84</v>
      </c>
      <c r="O13" t="n">
        <v>28296.58</v>
      </c>
      <c r="P13" t="n">
        <v>452.41</v>
      </c>
      <c r="Q13" t="n">
        <v>2238.48</v>
      </c>
      <c r="R13" t="n">
        <v>166.05</v>
      </c>
      <c r="S13" t="n">
        <v>80.06999999999999</v>
      </c>
      <c r="T13" t="n">
        <v>40546.59</v>
      </c>
      <c r="U13" t="n">
        <v>0.48</v>
      </c>
      <c r="V13" t="n">
        <v>0.82</v>
      </c>
      <c r="W13" t="n">
        <v>6.78</v>
      </c>
      <c r="X13" t="n">
        <v>2.5</v>
      </c>
      <c r="Y13" t="n">
        <v>1</v>
      </c>
      <c r="Z13" t="n">
        <v>10</v>
      </c>
      <c r="AA13" t="n">
        <v>557.1489761084919</v>
      </c>
      <c r="AB13" t="n">
        <v>762.3158087897185</v>
      </c>
      <c r="AC13" t="n">
        <v>689.5614579157846</v>
      </c>
      <c r="AD13" t="n">
        <v>557148.9761084919</v>
      </c>
      <c r="AE13" t="n">
        <v>762315.8087897185</v>
      </c>
      <c r="AF13" t="n">
        <v>1.364298144280296e-06</v>
      </c>
      <c r="AG13" t="n">
        <v>0.3921875</v>
      </c>
      <c r="AH13" t="n">
        <v>689561.4579157846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2.6871</v>
      </c>
      <c r="E14" t="n">
        <v>37.21</v>
      </c>
      <c r="F14" t="n">
        <v>30.95</v>
      </c>
      <c r="G14" t="n">
        <v>22.65</v>
      </c>
      <c r="H14" t="n">
        <v>0.31</v>
      </c>
      <c r="I14" t="n">
        <v>82</v>
      </c>
      <c r="J14" t="n">
        <v>227.95</v>
      </c>
      <c r="K14" t="n">
        <v>56.94</v>
      </c>
      <c r="L14" t="n">
        <v>4</v>
      </c>
      <c r="M14" t="n">
        <v>80</v>
      </c>
      <c r="N14" t="n">
        <v>52.01</v>
      </c>
      <c r="O14" t="n">
        <v>28348.56</v>
      </c>
      <c r="P14" t="n">
        <v>447.82</v>
      </c>
      <c r="Q14" t="n">
        <v>2238.78</v>
      </c>
      <c r="R14" t="n">
        <v>160.11</v>
      </c>
      <c r="S14" t="n">
        <v>80.06999999999999</v>
      </c>
      <c r="T14" t="n">
        <v>37607.33</v>
      </c>
      <c r="U14" t="n">
        <v>0.5</v>
      </c>
      <c r="V14" t="n">
        <v>0.83</v>
      </c>
      <c r="W14" t="n">
        <v>6.78</v>
      </c>
      <c r="X14" t="n">
        <v>2.32</v>
      </c>
      <c r="Y14" t="n">
        <v>1</v>
      </c>
      <c r="Z14" t="n">
        <v>10</v>
      </c>
      <c r="AA14" t="n">
        <v>545.7949754202936</v>
      </c>
      <c r="AB14" t="n">
        <v>746.7807641449674</v>
      </c>
      <c r="AC14" t="n">
        <v>675.5090561283564</v>
      </c>
      <c r="AD14" t="n">
        <v>545794.9754202935</v>
      </c>
      <c r="AE14" t="n">
        <v>746780.7641449674</v>
      </c>
      <c r="AF14" t="n">
        <v>1.380221205336992e-06</v>
      </c>
      <c r="AG14" t="n">
        <v>0.3876041666666667</v>
      </c>
      <c r="AH14" t="n">
        <v>675509.0561283564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2.7181</v>
      </c>
      <c r="E15" t="n">
        <v>36.79</v>
      </c>
      <c r="F15" t="n">
        <v>30.79</v>
      </c>
      <c r="G15" t="n">
        <v>24.31</v>
      </c>
      <c r="H15" t="n">
        <v>0.33</v>
      </c>
      <c r="I15" t="n">
        <v>76</v>
      </c>
      <c r="J15" t="n">
        <v>228.38</v>
      </c>
      <c r="K15" t="n">
        <v>56.94</v>
      </c>
      <c r="L15" t="n">
        <v>4.25</v>
      </c>
      <c r="M15" t="n">
        <v>74</v>
      </c>
      <c r="N15" t="n">
        <v>52.18</v>
      </c>
      <c r="O15" t="n">
        <v>28400.61</v>
      </c>
      <c r="P15" t="n">
        <v>443.39</v>
      </c>
      <c r="Q15" t="n">
        <v>2238.63</v>
      </c>
      <c r="R15" t="n">
        <v>155.37</v>
      </c>
      <c r="S15" t="n">
        <v>80.06999999999999</v>
      </c>
      <c r="T15" t="n">
        <v>35269.38</v>
      </c>
      <c r="U15" t="n">
        <v>0.52</v>
      </c>
      <c r="V15" t="n">
        <v>0.83</v>
      </c>
      <c r="W15" t="n">
        <v>6.76</v>
      </c>
      <c r="X15" t="n">
        <v>2.16</v>
      </c>
      <c r="Y15" t="n">
        <v>1</v>
      </c>
      <c r="Z15" t="n">
        <v>10</v>
      </c>
      <c r="AA15" t="n">
        <v>534.932020535535</v>
      </c>
      <c r="AB15" t="n">
        <v>731.9175900318942</v>
      </c>
      <c r="AC15" t="n">
        <v>662.0644024920389</v>
      </c>
      <c r="AD15" t="n">
        <v>534932.0205355349</v>
      </c>
      <c r="AE15" t="n">
        <v>731917.5900318942</v>
      </c>
      <c r="AF15" t="n">
        <v>1.396144266393687e-06</v>
      </c>
      <c r="AG15" t="n">
        <v>0.3832291666666667</v>
      </c>
      <c r="AH15" t="n">
        <v>662064.4024920389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2.7465</v>
      </c>
      <c r="E16" t="n">
        <v>36.41</v>
      </c>
      <c r="F16" t="n">
        <v>30.63</v>
      </c>
      <c r="G16" t="n">
        <v>25.89</v>
      </c>
      <c r="H16" t="n">
        <v>0.35</v>
      </c>
      <c r="I16" t="n">
        <v>71</v>
      </c>
      <c r="J16" t="n">
        <v>228.8</v>
      </c>
      <c r="K16" t="n">
        <v>56.94</v>
      </c>
      <c r="L16" t="n">
        <v>4.5</v>
      </c>
      <c r="M16" t="n">
        <v>69</v>
      </c>
      <c r="N16" t="n">
        <v>52.36</v>
      </c>
      <c r="O16" t="n">
        <v>28452.71</v>
      </c>
      <c r="P16" t="n">
        <v>439.15</v>
      </c>
      <c r="Q16" t="n">
        <v>2238.48</v>
      </c>
      <c r="R16" t="n">
        <v>149.93</v>
      </c>
      <c r="S16" t="n">
        <v>80.06999999999999</v>
      </c>
      <c r="T16" t="n">
        <v>32573.87</v>
      </c>
      <c r="U16" t="n">
        <v>0.53</v>
      </c>
      <c r="V16" t="n">
        <v>0.84</v>
      </c>
      <c r="W16" t="n">
        <v>6.75</v>
      </c>
      <c r="X16" t="n">
        <v>2</v>
      </c>
      <c r="Y16" t="n">
        <v>1</v>
      </c>
      <c r="Z16" t="n">
        <v>10</v>
      </c>
      <c r="AA16" t="n">
        <v>524.976052177386</v>
      </c>
      <c r="AB16" t="n">
        <v>718.29539489795</v>
      </c>
      <c r="AC16" t="n">
        <v>649.7422905428073</v>
      </c>
      <c r="AD16" t="n">
        <v>524976.052177386</v>
      </c>
      <c r="AE16" t="n">
        <v>718295.39489795</v>
      </c>
      <c r="AF16" t="n">
        <v>1.410731844910144e-06</v>
      </c>
      <c r="AG16" t="n">
        <v>0.3792708333333333</v>
      </c>
      <c r="AH16" t="n">
        <v>649742.2905428073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2.7676</v>
      </c>
      <c r="E17" t="n">
        <v>36.13</v>
      </c>
      <c r="F17" t="n">
        <v>30.53</v>
      </c>
      <c r="G17" t="n">
        <v>27.34</v>
      </c>
      <c r="H17" t="n">
        <v>0.37</v>
      </c>
      <c r="I17" t="n">
        <v>67</v>
      </c>
      <c r="J17" t="n">
        <v>229.22</v>
      </c>
      <c r="K17" t="n">
        <v>56.94</v>
      </c>
      <c r="L17" t="n">
        <v>4.75</v>
      </c>
      <c r="M17" t="n">
        <v>65</v>
      </c>
      <c r="N17" t="n">
        <v>52.53</v>
      </c>
      <c r="O17" t="n">
        <v>28504.87</v>
      </c>
      <c r="P17" t="n">
        <v>435.8</v>
      </c>
      <c r="Q17" t="n">
        <v>2238.46</v>
      </c>
      <c r="R17" t="n">
        <v>146.74</v>
      </c>
      <c r="S17" t="n">
        <v>80.06999999999999</v>
      </c>
      <c r="T17" t="n">
        <v>30995.55</v>
      </c>
      <c r="U17" t="n">
        <v>0.55</v>
      </c>
      <c r="V17" t="n">
        <v>0.84</v>
      </c>
      <c r="W17" t="n">
        <v>6.75</v>
      </c>
      <c r="X17" t="n">
        <v>1.9</v>
      </c>
      <c r="Y17" t="n">
        <v>1</v>
      </c>
      <c r="Z17" t="n">
        <v>10</v>
      </c>
      <c r="AA17" t="n">
        <v>517.6195653270912</v>
      </c>
      <c r="AB17" t="n">
        <v>708.2299250440821</v>
      </c>
      <c r="AC17" t="n">
        <v>640.6374550048168</v>
      </c>
      <c r="AD17" t="n">
        <v>517619.5653270913</v>
      </c>
      <c r="AE17" t="n">
        <v>708229.9250440821</v>
      </c>
      <c r="AF17" t="n">
        <v>1.421569799371314e-06</v>
      </c>
      <c r="AG17" t="n">
        <v>0.3763541666666667</v>
      </c>
      <c r="AH17" t="n">
        <v>640637.4550048169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2.7918</v>
      </c>
      <c r="E18" t="n">
        <v>35.82</v>
      </c>
      <c r="F18" t="n">
        <v>30.39</v>
      </c>
      <c r="G18" t="n">
        <v>28.95</v>
      </c>
      <c r="H18" t="n">
        <v>0.39</v>
      </c>
      <c r="I18" t="n">
        <v>63</v>
      </c>
      <c r="J18" t="n">
        <v>229.65</v>
      </c>
      <c r="K18" t="n">
        <v>56.94</v>
      </c>
      <c r="L18" t="n">
        <v>5</v>
      </c>
      <c r="M18" t="n">
        <v>61</v>
      </c>
      <c r="N18" t="n">
        <v>52.7</v>
      </c>
      <c r="O18" t="n">
        <v>28557.1</v>
      </c>
      <c r="P18" t="n">
        <v>431.72</v>
      </c>
      <c r="Q18" t="n">
        <v>2238.55</v>
      </c>
      <c r="R18" t="n">
        <v>142.51</v>
      </c>
      <c r="S18" t="n">
        <v>80.06999999999999</v>
      </c>
      <c r="T18" t="n">
        <v>28899.66</v>
      </c>
      <c r="U18" t="n">
        <v>0.5600000000000001</v>
      </c>
      <c r="V18" t="n">
        <v>0.84</v>
      </c>
      <c r="W18" t="n">
        <v>6.73</v>
      </c>
      <c r="X18" t="n">
        <v>1.76</v>
      </c>
      <c r="Y18" t="n">
        <v>1</v>
      </c>
      <c r="Z18" t="n">
        <v>10</v>
      </c>
      <c r="AA18" t="n">
        <v>509.0032238740845</v>
      </c>
      <c r="AB18" t="n">
        <v>696.4406665419214</v>
      </c>
      <c r="AC18" t="n">
        <v>629.9733467877742</v>
      </c>
      <c r="AD18" t="n">
        <v>509003.2238740845</v>
      </c>
      <c r="AE18" t="n">
        <v>696440.6665419213</v>
      </c>
      <c r="AF18" t="n">
        <v>1.434000059938154e-06</v>
      </c>
      <c r="AG18" t="n">
        <v>0.373125</v>
      </c>
      <c r="AH18" t="n">
        <v>629973.3467877741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2.8072</v>
      </c>
      <c r="E19" t="n">
        <v>35.62</v>
      </c>
      <c r="F19" t="n">
        <v>30.33</v>
      </c>
      <c r="G19" t="n">
        <v>30.33</v>
      </c>
      <c r="H19" t="n">
        <v>0.41</v>
      </c>
      <c r="I19" t="n">
        <v>60</v>
      </c>
      <c r="J19" t="n">
        <v>230.07</v>
      </c>
      <c r="K19" t="n">
        <v>56.94</v>
      </c>
      <c r="L19" t="n">
        <v>5.25</v>
      </c>
      <c r="M19" t="n">
        <v>58</v>
      </c>
      <c r="N19" t="n">
        <v>52.88</v>
      </c>
      <c r="O19" t="n">
        <v>28609.38</v>
      </c>
      <c r="P19" t="n">
        <v>428.55</v>
      </c>
      <c r="Q19" t="n">
        <v>2238.52</v>
      </c>
      <c r="R19" t="n">
        <v>139.9</v>
      </c>
      <c r="S19" t="n">
        <v>80.06999999999999</v>
      </c>
      <c r="T19" t="n">
        <v>27613.9</v>
      </c>
      <c r="U19" t="n">
        <v>0.57</v>
      </c>
      <c r="V19" t="n">
        <v>0.85</v>
      </c>
      <c r="W19" t="n">
        <v>6.74</v>
      </c>
      <c r="X19" t="n">
        <v>1.7</v>
      </c>
      <c r="Y19" t="n">
        <v>1</v>
      </c>
      <c r="Z19" t="n">
        <v>10</v>
      </c>
      <c r="AA19" t="n">
        <v>503.2288994161058</v>
      </c>
      <c r="AB19" t="n">
        <v>688.5399810732987</v>
      </c>
      <c r="AC19" t="n">
        <v>622.8266916515952</v>
      </c>
      <c r="AD19" t="n">
        <v>503228.8994161058</v>
      </c>
      <c r="AE19" t="n">
        <v>688539.9810732987</v>
      </c>
      <c r="AF19" t="n">
        <v>1.441910225753415e-06</v>
      </c>
      <c r="AG19" t="n">
        <v>0.3710416666666667</v>
      </c>
      <c r="AH19" t="n">
        <v>622826.6916515952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2.8257</v>
      </c>
      <c r="E20" t="n">
        <v>35.39</v>
      </c>
      <c r="F20" t="n">
        <v>30.23</v>
      </c>
      <c r="G20" t="n">
        <v>31.82</v>
      </c>
      <c r="H20" t="n">
        <v>0.42</v>
      </c>
      <c r="I20" t="n">
        <v>57</v>
      </c>
      <c r="J20" t="n">
        <v>230.49</v>
      </c>
      <c r="K20" t="n">
        <v>56.94</v>
      </c>
      <c r="L20" t="n">
        <v>5.5</v>
      </c>
      <c r="M20" t="n">
        <v>55</v>
      </c>
      <c r="N20" t="n">
        <v>53.05</v>
      </c>
      <c r="O20" t="n">
        <v>28661.73</v>
      </c>
      <c r="P20" t="n">
        <v>425.42</v>
      </c>
      <c r="Q20" t="n">
        <v>2238.36</v>
      </c>
      <c r="R20" t="n">
        <v>136.75</v>
      </c>
      <c r="S20" t="n">
        <v>80.06999999999999</v>
      </c>
      <c r="T20" t="n">
        <v>26053.22</v>
      </c>
      <c r="U20" t="n">
        <v>0.59</v>
      </c>
      <c r="V20" t="n">
        <v>0.85</v>
      </c>
      <c r="W20" t="n">
        <v>6.73</v>
      </c>
      <c r="X20" t="n">
        <v>1.6</v>
      </c>
      <c r="Y20" t="n">
        <v>1</v>
      </c>
      <c r="Z20" t="n">
        <v>10</v>
      </c>
      <c r="AA20" t="n">
        <v>496.8360783664259</v>
      </c>
      <c r="AB20" t="n">
        <v>679.7930412817668</v>
      </c>
      <c r="AC20" t="n">
        <v>614.9145475173601</v>
      </c>
      <c r="AD20" t="n">
        <v>496836.0783664259</v>
      </c>
      <c r="AE20" t="n">
        <v>679793.0412817668</v>
      </c>
      <c r="AF20" t="n">
        <v>1.451412697674346e-06</v>
      </c>
      <c r="AG20" t="n">
        <v>0.3686458333333333</v>
      </c>
      <c r="AH20" t="n">
        <v>614914.5475173601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2.8433</v>
      </c>
      <c r="E21" t="n">
        <v>35.17</v>
      </c>
      <c r="F21" t="n">
        <v>30.14</v>
      </c>
      <c r="G21" t="n">
        <v>33.49</v>
      </c>
      <c r="H21" t="n">
        <v>0.44</v>
      </c>
      <c r="I21" t="n">
        <v>54</v>
      </c>
      <c r="J21" t="n">
        <v>230.92</v>
      </c>
      <c r="K21" t="n">
        <v>56.94</v>
      </c>
      <c r="L21" t="n">
        <v>5.75</v>
      </c>
      <c r="M21" t="n">
        <v>52</v>
      </c>
      <c r="N21" t="n">
        <v>53.23</v>
      </c>
      <c r="O21" t="n">
        <v>28714.14</v>
      </c>
      <c r="P21" t="n">
        <v>422.18</v>
      </c>
      <c r="Q21" t="n">
        <v>2238.46</v>
      </c>
      <c r="R21" t="n">
        <v>133.53</v>
      </c>
      <c r="S21" t="n">
        <v>80.06999999999999</v>
      </c>
      <c r="T21" t="n">
        <v>24455.19</v>
      </c>
      <c r="U21" t="n">
        <v>0.6</v>
      </c>
      <c r="V21" t="n">
        <v>0.85</v>
      </c>
      <c r="W21" t="n">
        <v>6.73</v>
      </c>
      <c r="X21" t="n">
        <v>1.51</v>
      </c>
      <c r="Y21" t="n">
        <v>1</v>
      </c>
      <c r="Z21" t="n">
        <v>10</v>
      </c>
      <c r="AA21" t="n">
        <v>490.6301872168055</v>
      </c>
      <c r="AB21" t="n">
        <v>671.3018672262612</v>
      </c>
      <c r="AC21" t="n">
        <v>607.2337591962743</v>
      </c>
      <c r="AD21" t="n">
        <v>490630.1872168055</v>
      </c>
      <c r="AE21" t="n">
        <v>671301.8672262612</v>
      </c>
      <c r="AF21" t="n">
        <v>1.460452887177503e-06</v>
      </c>
      <c r="AG21" t="n">
        <v>0.3663541666666667</v>
      </c>
      <c r="AH21" t="n">
        <v>607233.7591962742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2.8538</v>
      </c>
      <c r="E22" t="n">
        <v>35.04</v>
      </c>
      <c r="F22" t="n">
        <v>30.1</v>
      </c>
      <c r="G22" t="n">
        <v>34.73</v>
      </c>
      <c r="H22" t="n">
        <v>0.46</v>
      </c>
      <c r="I22" t="n">
        <v>52</v>
      </c>
      <c r="J22" t="n">
        <v>231.34</v>
      </c>
      <c r="K22" t="n">
        <v>56.94</v>
      </c>
      <c r="L22" t="n">
        <v>6</v>
      </c>
      <c r="M22" t="n">
        <v>50</v>
      </c>
      <c r="N22" t="n">
        <v>53.4</v>
      </c>
      <c r="O22" t="n">
        <v>28766.61</v>
      </c>
      <c r="P22" t="n">
        <v>419.56</v>
      </c>
      <c r="Q22" t="n">
        <v>2238.47</v>
      </c>
      <c r="R22" t="n">
        <v>132.48</v>
      </c>
      <c r="S22" t="n">
        <v>80.06999999999999</v>
      </c>
      <c r="T22" t="n">
        <v>23943.79</v>
      </c>
      <c r="U22" t="n">
        <v>0.6</v>
      </c>
      <c r="V22" t="n">
        <v>0.85</v>
      </c>
      <c r="W22" t="n">
        <v>6.72</v>
      </c>
      <c r="X22" t="n">
        <v>1.47</v>
      </c>
      <c r="Y22" t="n">
        <v>1</v>
      </c>
      <c r="Z22" t="n">
        <v>10</v>
      </c>
      <c r="AA22" t="n">
        <v>486.4402580605392</v>
      </c>
      <c r="AB22" t="n">
        <v>665.5690213080293</v>
      </c>
      <c r="AC22" t="n">
        <v>602.0480480463784</v>
      </c>
      <c r="AD22" t="n">
        <v>486440.2580605392</v>
      </c>
      <c r="AE22" t="n">
        <v>665569.0213080293</v>
      </c>
      <c r="AF22" t="n">
        <v>1.465846182051545e-06</v>
      </c>
      <c r="AG22" t="n">
        <v>0.365</v>
      </c>
      <c r="AH22" t="n">
        <v>602048.0480463784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2.8718</v>
      </c>
      <c r="E23" t="n">
        <v>34.82</v>
      </c>
      <c r="F23" t="n">
        <v>30.01</v>
      </c>
      <c r="G23" t="n">
        <v>36.75</v>
      </c>
      <c r="H23" t="n">
        <v>0.48</v>
      </c>
      <c r="I23" t="n">
        <v>49</v>
      </c>
      <c r="J23" t="n">
        <v>231.77</v>
      </c>
      <c r="K23" t="n">
        <v>56.94</v>
      </c>
      <c r="L23" t="n">
        <v>6.25</v>
      </c>
      <c r="M23" t="n">
        <v>47</v>
      </c>
      <c r="N23" t="n">
        <v>53.58</v>
      </c>
      <c r="O23" t="n">
        <v>28819.14</v>
      </c>
      <c r="P23" t="n">
        <v>415.62</v>
      </c>
      <c r="Q23" t="n">
        <v>2238.59</v>
      </c>
      <c r="R23" t="n">
        <v>129.53</v>
      </c>
      <c r="S23" t="n">
        <v>80.06999999999999</v>
      </c>
      <c r="T23" t="n">
        <v>22479.98</v>
      </c>
      <c r="U23" t="n">
        <v>0.62</v>
      </c>
      <c r="V23" t="n">
        <v>0.86</v>
      </c>
      <c r="W23" t="n">
        <v>6.72</v>
      </c>
      <c r="X23" t="n">
        <v>1.38</v>
      </c>
      <c r="Y23" t="n">
        <v>1</v>
      </c>
      <c r="Z23" t="n">
        <v>10</v>
      </c>
      <c r="AA23" t="n">
        <v>479.7026126434717</v>
      </c>
      <c r="AB23" t="n">
        <v>656.35027760446</v>
      </c>
      <c r="AC23" t="n">
        <v>593.70912830329</v>
      </c>
      <c r="AD23" t="n">
        <v>479702.6126434717</v>
      </c>
      <c r="AE23" t="n">
        <v>656350.27760446</v>
      </c>
      <c r="AF23" t="n">
        <v>1.475091830407046e-06</v>
      </c>
      <c r="AG23" t="n">
        <v>0.3627083333333334</v>
      </c>
      <c r="AH23" t="n">
        <v>593709.12830329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2.8839</v>
      </c>
      <c r="E24" t="n">
        <v>34.68</v>
      </c>
      <c r="F24" t="n">
        <v>29.95</v>
      </c>
      <c r="G24" t="n">
        <v>38.24</v>
      </c>
      <c r="H24" t="n">
        <v>0.5</v>
      </c>
      <c r="I24" t="n">
        <v>47</v>
      </c>
      <c r="J24" t="n">
        <v>232.2</v>
      </c>
      <c r="K24" t="n">
        <v>56.94</v>
      </c>
      <c r="L24" t="n">
        <v>6.5</v>
      </c>
      <c r="M24" t="n">
        <v>45</v>
      </c>
      <c r="N24" t="n">
        <v>53.75</v>
      </c>
      <c r="O24" t="n">
        <v>28871.74</v>
      </c>
      <c r="P24" t="n">
        <v>413.96</v>
      </c>
      <c r="Q24" t="n">
        <v>2238.38</v>
      </c>
      <c r="R24" t="n">
        <v>127.86</v>
      </c>
      <c r="S24" t="n">
        <v>80.06999999999999</v>
      </c>
      <c r="T24" t="n">
        <v>21655.29</v>
      </c>
      <c r="U24" t="n">
        <v>0.63</v>
      </c>
      <c r="V24" t="n">
        <v>0.86</v>
      </c>
      <c r="W24" t="n">
        <v>6.71</v>
      </c>
      <c r="X24" t="n">
        <v>1.32</v>
      </c>
      <c r="Y24" t="n">
        <v>1</v>
      </c>
      <c r="Z24" t="n">
        <v>10</v>
      </c>
      <c r="AA24" t="n">
        <v>476.0520725137231</v>
      </c>
      <c r="AB24" t="n">
        <v>651.355447548474</v>
      </c>
      <c r="AC24" t="n">
        <v>589.1909978175593</v>
      </c>
      <c r="AD24" t="n">
        <v>476052.0725137232</v>
      </c>
      <c r="AE24" t="n">
        <v>651355.447548474</v>
      </c>
      <c r="AF24" t="n">
        <v>1.481306960690465e-06</v>
      </c>
      <c r="AG24" t="n">
        <v>0.36125</v>
      </c>
      <c r="AH24" t="n">
        <v>589190.9978175593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2.8978</v>
      </c>
      <c r="E25" t="n">
        <v>34.51</v>
      </c>
      <c r="F25" t="n">
        <v>29.87</v>
      </c>
      <c r="G25" t="n">
        <v>39.83</v>
      </c>
      <c r="H25" t="n">
        <v>0.52</v>
      </c>
      <c r="I25" t="n">
        <v>45</v>
      </c>
      <c r="J25" t="n">
        <v>232.62</v>
      </c>
      <c r="K25" t="n">
        <v>56.94</v>
      </c>
      <c r="L25" t="n">
        <v>6.75</v>
      </c>
      <c r="M25" t="n">
        <v>43</v>
      </c>
      <c r="N25" t="n">
        <v>53.93</v>
      </c>
      <c r="O25" t="n">
        <v>28924.39</v>
      </c>
      <c r="P25" t="n">
        <v>410.6</v>
      </c>
      <c r="Q25" t="n">
        <v>2238.33</v>
      </c>
      <c r="R25" t="n">
        <v>125.45</v>
      </c>
      <c r="S25" t="n">
        <v>80.06999999999999</v>
      </c>
      <c r="T25" t="n">
        <v>20463.83</v>
      </c>
      <c r="U25" t="n">
        <v>0.64</v>
      </c>
      <c r="V25" t="n">
        <v>0.86</v>
      </c>
      <c r="W25" t="n">
        <v>6.7</v>
      </c>
      <c r="X25" t="n">
        <v>1.25</v>
      </c>
      <c r="Y25" t="n">
        <v>1</v>
      </c>
      <c r="Z25" t="n">
        <v>10</v>
      </c>
      <c r="AA25" t="n">
        <v>470.6365532593938</v>
      </c>
      <c r="AB25" t="n">
        <v>643.9456951888528</v>
      </c>
      <c r="AC25" t="n">
        <v>582.4884218234877</v>
      </c>
      <c r="AD25" t="n">
        <v>470636.5532593938</v>
      </c>
      <c r="AE25" t="n">
        <v>643945.6951888528</v>
      </c>
      <c r="AF25" t="n">
        <v>1.488446655809435e-06</v>
      </c>
      <c r="AG25" t="n">
        <v>0.3594791666666666</v>
      </c>
      <c r="AH25" t="n">
        <v>582488.4218234876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2.9092</v>
      </c>
      <c r="E26" t="n">
        <v>34.37</v>
      </c>
      <c r="F26" t="n">
        <v>29.83</v>
      </c>
      <c r="G26" t="n">
        <v>41.62</v>
      </c>
      <c r="H26" t="n">
        <v>0.53</v>
      </c>
      <c r="I26" t="n">
        <v>43</v>
      </c>
      <c r="J26" t="n">
        <v>233.05</v>
      </c>
      <c r="K26" t="n">
        <v>56.94</v>
      </c>
      <c r="L26" t="n">
        <v>7</v>
      </c>
      <c r="M26" t="n">
        <v>41</v>
      </c>
      <c r="N26" t="n">
        <v>54.11</v>
      </c>
      <c r="O26" t="n">
        <v>28977.11</v>
      </c>
      <c r="P26" t="n">
        <v>408.1</v>
      </c>
      <c r="Q26" t="n">
        <v>2238.4</v>
      </c>
      <c r="R26" t="n">
        <v>123.73</v>
      </c>
      <c r="S26" t="n">
        <v>80.06999999999999</v>
      </c>
      <c r="T26" t="n">
        <v>19611.82</v>
      </c>
      <c r="U26" t="n">
        <v>0.65</v>
      </c>
      <c r="V26" t="n">
        <v>0.86</v>
      </c>
      <c r="W26" t="n">
        <v>6.71</v>
      </c>
      <c r="X26" t="n">
        <v>1.2</v>
      </c>
      <c r="Y26" t="n">
        <v>1</v>
      </c>
      <c r="Z26" t="n">
        <v>10</v>
      </c>
      <c r="AA26" t="n">
        <v>466.5531146137769</v>
      </c>
      <c r="AB26" t="n">
        <v>638.3585542853211</v>
      </c>
      <c r="AC26" t="n">
        <v>577.4345098061873</v>
      </c>
      <c r="AD26" t="n">
        <v>466553.1146137769</v>
      </c>
      <c r="AE26" t="n">
        <v>638358.5542853212</v>
      </c>
      <c r="AF26" t="n">
        <v>1.494302233101252e-06</v>
      </c>
      <c r="AG26" t="n">
        <v>0.3580208333333333</v>
      </c>
      <c r="AH26" t="n">
        <v>577434.5098061872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2.9216</v>
      </c>
      <c r="E27" t="n">
        <v>34.23</v>
      </c>
      <c r="F27" t="n">
        <v>29.77</v>
      </c>
      <c r="G27" t="n">
        <v>43.56</v>
      </c>
      <c r="H27" t="n">
        <v>0.55</v>
      </c>
      <c r="I27" t="n">
        <v>41</v>
      </c>
      <c r="J27" t="n">
        <v>233.48</v>
      </c>
      <c r="K27" t="n">
        <v>56.94</v>
      </c>
      <c r="L27" t="n">
        <v>7.25</v>
      </c>
      <c r="M27" t="n">
        <v>39</v>
      </c>
      <c r="N27" t="n">
        <v>54.29</v>
      </c>
      <c r="O27" t="n">
        <v>29029.89</v>
      </c>
      <c r="P27" t="n">
        <v>404.36</v>
      </c>
      <c r="Q27" t="n">
        <v>2238.35</v>
      </c>
      <c r="R27" t="n">
        <v>121.71</v>
      </c>
      <c r="S27" t="n">
        <v>80.06999999999999</v>
      </c>
      <c r="T27" t="n">
        <v>18611.01</v>
      </c>
      <c r="U27" t="n">
        <v>0.66</v>
      </c>
      <c r="V27" t="n">
        <v>0.86</v>
      </c>
      <c r="W27" t="n">
        <v>6.71</v>
      </c>
      <c r="X27" t="n">
        <v>1.14</v>
      </c>
      <c r="Y27" t="n">
        <v>1</v>
      </c>
      <c r="Z27" t="n">
        <v>10</v>
      </c>
      <c r="AA27" t="n">
        <v>461.2344668414648</v>
      </c>
      <c r="AB27" t="n">
        <v>631.0813457610643</v>
      </c>
      <c r="AC27" t="n">
        <v>570.8518278498593</v>
      </c>
      <c r="AD27" t="n">
        <v>461234.4668414649</v>
      </c>
      <c r="AE27" t="n">
        <v>631081.3457610643</v>
      </c>
      <c r="AF27" t="n">
        <v>1.500671457523931e-06</v>
      </c>
      <c r="AG27" t="n">
        <v>0.3565624999999999</v>
      </c>
      <c r="AH27" t="n">
        <v>570851.8278498594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2.9264</v>
      </c>
      <c r="E28" t="n">
        <v>34.17</v>
      </c>
      <c r="F28" t="n">
        <v>29.76</v>
      </c>
      <c r="G28" t="n">
        <v>44.63</v>
      </c>
      <c r="H28" t="n">
        <v>0.57</v>
      </c>
      <c r="I28" t="n">
        <v>40</v>
      </c>
      <c r="J28" t="n">
        <v>233.91</v>
      </c>
      <c r="K28" t="n">
        <v>56.94</v>
      </c>
      <c r="L28" t="n">
        <v>7.5</v>
      </c>
      <c r="M28" t="n">
        <v>38</v>
      </c>
      <c r="N28" t="n">
        <v>54.46</v>
      </c>
      <c r="O28" t="n">
        <v>29082.74</v>
      </c>
      <c r="P28" t="n">
        <v>401.9</v>
      </c>
      <c r="Q28" t="n">
        <v>2238.46</v>
      </c>
      <c r="R28" t="n">
        <v>121.2</v>
      </c>
      <c r="S28" t="n">
        <v>80.06999999999999</v>
      </c>
      <c r="T28" t="n">
        <v>18360.54</v>
      </c>
      <c r="U28" t="n">
        <v>0.66</v>
      </c>
      <c r="V28" t="n">
        <v>0.86</v>
      </c>
      <c r="W28" t="n">
        <v>6.71</v>
      </c>
      <c r="X28" t="n">
        <v>1.13</v>
      </c>
      <c r="Y28" t="n">
        <v>1</v>
      </c>
      <c r="Z28" t="n">
        <v>10</v>
      </c>
      <c r="AA28" t="n">
        <v>458.4058102834207</v>
      </c>
      <c r="AB28" t="n">
        <v>627.2110530668282</v>
      </c>
      <c r="AC28" t="n">
        <v>567.3509104583711</v>
      </c>
      <c r="AD28" t="n">
        <v>458405.8102834207</v>
      </c>
      <c r="AE28" t="n">
        <v>627211.0530668282</v>
      </c>
      <c r="AF28" t="n">
        <v>1.503136963752064e-06</v>
      </c>
      <c r="AG28" t="n">
        <v>0.3559375</v>
      </c>
      <c r="AH28" t="n">
        <v>567350.9104583712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2.9384</v>
      </c>
      <c r="E29" t="n">
        <v>34.03</v>
      </c>
      <c r="F29" t="n">
        <v>29.7</v>
      </c>
      <c r="G29" t="n">
        <v>46.9</v>
      </c>
      <c r="H29" t="n">
        <v>0.59</v>
      </c>
      <c r="I29" t="n">
        <v>38</v>
      </c>
      <c r="J29" t="n">
        <v>234.34</v>
      </c>
      <c r="K29" t="n">
        <v>56.94</v>
      </c>
      <c r="L29" t="n">
        <v>7.75</v>
      </c>
      <c r="M29" t="n">
        <v>36</v>
      </c>
      <c r="N29" t="n">
        <v>54.64</v>
      </c>
      <c r="O29" t="n">
        <v>29135.65</v>
      </c>
      <c r="P29" t="n">
        <v>399.42</v>
      </c>
      <c r="Q29" t="n">
        <v>2238.35</v>
      </c>
      <c r="R29" t="n">
        <v>119.67</v>
      </c>
      <c r="S29" t="n">
        <v>80.06999999999999</v>
      </c>
      <c r="T29" t="n">
        <v>17607.84</v>
      </c>
      <c r="U29" t="n">
        <v>0.67</v>
      </c>
      <c r="V29" t="n">
        <v>0.86</v>
      </c>
      <c r="W29" t="n">
        <v>6.7</v>
      </c>
      <c r="X29" t="n">
        <v>1.08</v>
      </c>
      <c r="Y29" t="n">
        <v>1</v>
      </c>
      <c r="Z29" t="n">
        <v>10</v>
      </c>
      <c r="AA29" t="n">
        <v>454.2510600813809</v>
      </c>
      <c r="AB29" t="n">
        <v>621.5263405457548</v>
      </c>
      <c r="AC29" t="n">
        <v>562.2087389217648</v>
      </c>
      <c r="AD29" t="n">
        <v>454251.0600813809</v>
      </c>
      <c r="AE29" t="n">
        <v>621526.3405457548</v>
      </c>
      <c r="AF29" t="n">
        <v>1.509300729322398e-06</v>
      </c>
      <c r="AG29" t="n">
        <v>0.3544791666666667</v>
      </c>
      <c r="AH29" t="n">
        <v>562208.7389217649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2.9457</v>
      </c>
      <c r="E30" t="n">
        <v>33.95</v>
      </c>
      <c r="F30" t="n">
        <v>29.66</v>
      </c>
      <c r="G30" t="n">
        <v>48.1</v>
      </c>
      <c r="H30" t="n">
        <v>0.61</v>
      </c>
      <c r="I30" t="n">
        <v>37</v>
      </c>
      <c r="J30" t="n">
        <v>234.77</v>
      </c>
      <c r="K30" t="n">
        <v>56.94</v>
      </c>
      <c r="L30" t="n">
        <v>8</v>
      </c>
      <c r="M30" t="n">
        <v>35</v>
      </c>
      <c r="N30" t="n">
        <v>54.82</v>
      </c>
      <c r="O30" t="n">
        <v>29188.62</v>
      </c>
      <c r="P30" t="n">
        <v>397.04</v>
      </c>
      <c r="Q30" t="n">
        <v>2238.58</v>
      </c>
      <c r="R30" t="n">
        <v>118.43</v>
      </c>
      <c r="S30" t="n">
        <v>80.06999999999999</v>
      </c>
      <c r="T30" t="n">
        <v>16993.3</v>
      </c>
      <c r="U30" t="n">
        <v>0.68</v>
      </c>
      <c r="V30" t="n">
        <v>0.87</v>
      </c>
      <c r="W30" t="n">
        <v>6.7</v>
      </c>
      <c r="X30" t="n">
        <v>1.03</v>
      </c>
      <c r="Y30" t="n">
        <v>1</v>
      </c>
      <c r="Z30" t="n">
        <v>10</v>
      </c>
      <c r="AA30" t="n">
        <v>451.0104299851519</v>
      </c>
      <c r="AB30" t="n">
        <v>617.0923674815845</v>
      </c>
      <c r="AC30" t="n">
        <v>558.1979380237185</v>
      </c>
      <c r="AD30" t="n">
        <v>451010.4299851519</v>
      </c>
      <c r="AE30" t="n">
        <v>617092.3674815844</v>
      </c>
      <c r="AF30" t="n">
        <v>1.513050353377685e-06</v>
      </c>
      <c r="AG30" t="n">
        <v>0.3536458333333334</v>
      </c>
      <c r="AH30" t="n">
        <v>558197.9380237185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2.9522</v>
      </c>
      <c r="E31" t="n">
        <v>33.87</v>
      </c>
      <c r="F31" t="n">
        <v>29.63</v>
      </c>
      <c r="G31" t="n">
        <v>49.39</v>
      </c>
      <c r="H31" t="n">
        <v>0.62</v>
      </c>
      <c r="I31" t="n">
        <v>36</v>
      </c>
      <c r="J31" t="n">
        <v>235.2</v>
      </c>
      <c r="K31" t="n">
        <v>56.94</v>
      </c>
      <c r="L31" t="n">
        <v>8.25</v>
      </c>
      <c r="M31" t="n">
        <v>34</v>
      </c>
      <c r="N31" t="n">
        <v>55</v>
      </c>
      <c r="O31" t="n">
        <v>29241.66</v>
      </c>
      <c r="P31" t="n">
        <v>393.96</v>
      </c>
      <c r="Q31" t="n">
        <v>2238.37</v>
      </c>
      <c r="R31" t="n">
        <v>117.1</v>
      </c>
      <c r="S31" t="n">
        <v>80.06999999999999</v>
      </c>
      <c r="T31" t="n">
        <v>16332.38</v>
      </c>
      <c r="U31" t="n">
        <v>0.68</v>
      </c>
      <c r="V31" t="n">
        <v>0.87</v>
      </c>
      <c r="W31" t="n">
        <v>6.71</v>
      </c>
      <c r="X31" t="n">
        <v>1.01</v>
      </c>
      <c r="Y31" t="n">
        <v>1</v>
      </c>
      <c r="Z31" t="n">
        <v>10</v>
      </c>
      <c r="AA31" t="n">
        <v>447.3740704073476</v>
      </c>
      <c r="AB31" t="n">
        <v>612.1169398823704</v>
      </c>
      <c r="AC31" t="n">
        <v>553.6973582515171</v>
      </c>
      <c r="AD31" t="n">
        <v>447374.0704073476</v>
      </c>
      <c r="AE31" t="n">
        <v>612116.9398823704</v>
      </c>
      <c r="AF31" t="n">
        <v>1.516389059728282e-06</v>
      </c>
      <c r="AG31" t="n">
        <v>0.3528125</v>
      </c>
      <c r="AH31" t="n">
        <v>553697.3582515172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2.9632</v>
      </c>
      <c r="E32" t="n">
        <v>33.75</v>
      </c>
      <c r="F32" t="n">
        <v>29.59</v>
      </c>
      <c r="G32" t="n">
        <v>52.23</v>
      </c>
      <c r="H32" t="n">
        <v>0.64</v>
      </c>
      <c r="I32" t="n">
        <v>34</v>
      </c>
      <c r="J32" t="n">
        <v>235.63</v>
      </c>
      <c r="K32" t="n">
        <v>56.94</v>
      </c>
      <c r="L32" t="n">
        <v>8.5</v>
      </c>
      <c r="M32" t="n">
        <v>32</v>
      </c>
      <c r="N32" t="n">
        <v>55.18</v>
      </c>
      <c r="O32" t="n">
        <v>29294.76</v>
      </c>
      <c r="P32" t="n">
        <v>391.31</v>
      </c>
      <c r="Q32" t="n">
        <v>2238.36</v>
      </c>
      <c r="R32" t="n">
        <v>116.11</v>
      </c>
      <c r="S32" t="n">
        <v>80.06999999999999</v>
      </c>
      <c r="T32" t="n">
        <v>15847.84</v>
      </c>
      <c r="U32" t="n">
        <v>0.6899999999999999</v>
      </c>
      <c r="V32" t="n">
        <v>0.87</v>
      </c>
      <c r="W32" t="n">
        <v>6.7</v>
      </c>
      <c r="X32" t="n">
        <v>0.97</v>
      </c>
      <c r="Y32" t="n">
        <v>1</v>
      </c>
      <c r="Z32" t="n">
        <v>10</v>
      </c>
      <c r="AA32" t="n">
        <v>443.3926094080623</v>
      </c>
      <c r="AB32" t="n">
        <v>606.6693292934856</v>
      </c>
      <c r="AC32" t="n">
        <v>548.7696599714659</v>
      </c>
      <c r="AD32" t="n">
        <v>443392.6094080623</v>
      </c>
      <c r="AE32" t="n">
        <v>606669.3292934856</v>
      </c>
      <c r="AF32" t="n">
        <v>1.522039178167754e-06</v>
      </c>
      <c r="AG32" t="n">
        <v>0.3515625</v>
      </c>
      <c r="AH32" t="n">
        <v>548769.6599714659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2.9731</v>
      </c>
      <c r="E33" t="n">
        <v>33.63</v>
      </c>
      <c r="F33" t="n">
        <v>29.53</v>
      </c>
      <c r="G33" t="n">
        <v>53.68</v>
      </c>
      <c r="H33" t="n">
        <v>0.66</v>
      </c>
      <c r="I33" t="n">
        <v>33</v>
      </c>
      <c r="J33" t="n">
        <v>236.06</v>
      </c>
      <c r="K33" t="n">
        <v>56.94</v>
      </c>
      <c r="L33" t="n">
        <v>8.75</v>
      </c>
      <c r="M33" t="n">
        <v>31</v>
      </c>
      <c r="N33" t="n">
        <v>55.36</v>
      </c>
      <c r="O33" t="n">
        <v>29347.92</v>
      </c>
      <c r="P33" t="n">
        <v>388.51</v>
      </c>
      <c r="Q33" t="n">
        <v>2238.38</v>
      </c>
      <c r="R33" t="n">
        <v>113.85</v>
      </c>
      <c r="S33" t="n">
        <v>80.06999999999999</v>
      </c>
      <c r="T33" t="n">
        <v>14721.75</v>
      </c>
      <c r="U33" t="n">
        <v>0.7</v>
      </c>
      <c r="V33" t="n">
        <v>0.87</v>
      </c>
      <c r="W33" t="n">
        <v>6.69</v>
      </c>
      <c r="X33" t="n">
        <v>0.9</v>
      </c>
      <c r="Y33" t="n">
        <v>1</v>
      </c>
      <c r="Z33" t="n">
        <v>10</v>
      </c>
      <c r="AA33" t="n">
        <v>439.3984248156141</v>
      </c>
      <c r="AB33" t="n">
        <v>601.20430972311</v>
      </c>
      <c r="AC33" t="n">
        <v>543.8262141986838</v>
      </c>
      <c r="AD33" t="n">
        <v>439398.4248156141</v>
      </c>
      <c r="AE33" t="n">
        <v>601204.3097231099</v>
      </c>
      <c r="AF33" t="n">
        <v>1.52712428476328e-06</v>
      </c>
      <c r="AG33" t="n">
        <v>0.3503125</v>
      </c>
      <c r="AH33" t="n">
        <v>543826.2141986839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2.9787</v>
      </c>
      <c r="E34" t="n">
        <v>33.57</v>
      </c>
      <c r="F34" t="n">
        <v>29.51</v>
      </c>
      <c r="G34" t="n">
        <v>55.32</v>
      </c>
      <c r="H34" t="n">
        <v>0.68</v>
      </c>
      <c r="I34" t="n">
        <v>32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385.85</v>
      </c>
      <c r="Q34" t="n">
        <v>2238.41</v>
      </c>
      <c r="R34" t="n">
        <v>113.27</v>
      </c>
      <c r="S34" t="n">
        <v>80.06999999999999</v>
      </c>
      <c r="T34" t="n">
        <v>14436.79</v>
      </c>
      <c r="U34" t="n">
        <v>0.71</v>
      </c>
      <c r="V34" t="n">
        <v>0.87</v>
      </c>
      <c r="W34" t="n">
        <v>6.69</v>
      </c>
      <c r="X34" t="n">
        <v>0.88</v>
      </c>
      <c r="Y34" t="n">
        <v>1</v>
      </c>
      <c r="Z34" t="n">
        <v>10</v>
      </c>
      <c r="AA34" t="n">
        <v>436.3341004143559</v>
      </c>
      <c r="AB34" t="n">
        <v>597.0115658888571</v>
      </c>
      <c r="AC34" t="n">
        <v>540.033619951419</v>
      </c>
      <c r="AD34" t="n">
        <v>436334.1004143559</v>
      </c>
      <c r="AE34" t="n">
        <v>597011.5658888571</v>
      </c>
      <c r="AF34" t="n">
        <v>1.530000708696102e-06</v>
      </c>
      <c r="AG34" t="n">
        <v>0.3496875</v>
      </c>
      <c r="AH34" t="n">
        <v>540033.6199514191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2.984</v>
      </c>
      <c r="E35" t="n">
        <v>33.51</v>
      </c>
      <c r="F35" t="n">
        <v>29.49</v>
      </c>
      <c r="G35" t="n">
        <v>57.08</v>
      </c>
      <c r="H35" t="n">
        <v>0.6899999999999999</v>
      </c>
      <c r="I35" t="n">
        <v>31</v>
      </c>
      <c r="J35" t="n">
        <v>236.92</v>
      </c>
      <c r="K35" t="n">
        <v>56.94</v>
      </c>
      <c r="L35" t="n">
        <v>9.25</v>
      </c>
      <c r="M35" t="n">
        <v>29</v>
      </c>
      <c r="N35" t="n">
        <v>55.73</v>
      </c>
      <c r="O35" t="n">
        <v>29454.44</v>
      </c>
      <c r="P35" t="n">
        <v>383.74</v>
      </c>
      <c r="Q35" t="n">
        <v>2238.35</v>
      </c>
      <c r="R35" t="n">
        <v>112.92</v>
      </c>
      <c r="S35" t="n">
        <v>80.06999999999999</v>
      </c>
      <c r="T35" t="n">
        <v>14268.62</v>
      </c>
      <c r="U35" t="n">
        <v>0.71</v>
      </c>
      <c r="V35" t="n">
        <v>0.87</v>
      </c>
      <c r="W35" t="n">
        <v>6.69</v>
      </c>
      <c r="X35" t="n">
        <v>0.86</v>
      </c>
      <c r="Y35" t="n">
        <v>1</v>
      </c>
      <c r="Z35" t="n">
        <v>10</v>
      </c>
      <c r="AA35" t="n">
        <v>433.7703545873267</v>
      </c>
      <c r="AB35" t="n">
        <v>593.5037357438323</v>
      </c>
      <c r="AC35" t="n">
        <v>536.860572192165</v>
      </c>
      <c r="AD35" t="n">
        <v>433770.3545873266</v>
      </c>
      <c r="AE35" t="n">
        <v>593503.7357438323</v>
      </c>
      <c r="AF35" t="n">
        <v>1.532723038489666e-06</v>
      </c>
      <c r="AG35" t="n">
        <v>0.3490625</v>
      </c>
      <c r="AH35" t="n">
        <v>536860.5721921651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2.9907</v>
      </c>
      <c r="E36" t="n">
        <v>33.44</v>
      </c>
      <c r="F36" t="n">
        <v>29.46</v>
      </c>
      <c r="G36" t="n">
        <v>58.92</v>
      </c>
      <c r="H36" t="n">
        <v>0.71</v>
      </c>
      <c r="I36" t="n">
        <v>30</v>
      </c>
      <c r="J36" t="n">
        <v>237.35</v>
      </c>
      <c r="K36" t="n">
        <v>56.94</v>
      </c>
      <c r="L36" t="n">
        <v>9.5</v>
      </c>
      <c r="M36" t="n">
        <v>28</v>
      </c>
      <c r="N36" t="n">
        <v>55.91</v>
      </c>
      <c r="O36" t="n">
        <v>29507.8</v>
      </c>
      <c r="P36" t="n">
        <v>380.67</v>
      </c>
      <c r="Q36" t="n">
        <v>2238.44</v>
      </c>
      <c r="R36" t="n">
        <v>111.83</v>
      </c>
      <c r="S36" t="n">
        <v>80.06999999999999</v>
      </c>
      <c r="T36" t="n">
        <v>13724.79</v>
      </c>
      <c r="U36" t="n">
        <v>0.72</v>
      </c>
      <c r="V36" t="n">
        <v>0.87</v>
      </c>
      <c r="W36" t="n">
        <v>6.69</v>
      </c>
      <c r="X36" t="n">
        <v>0.83</v>
      </c>
      <c r="Y36" t="n">
        <v>1</v>
      </c>
      <c r="Z36" t="n">
        <v>10</v>
      </c>
      <c r="AA36" t="n">
        <v>430.1977914881081</v>
      </c>
      <c r="AB36" t="n">
        <v>588.6155973011213</v>
      </c>
      <c r="AC36" t="n">
        <v>532.4389508218809</v>
      </c>
      <c r="AD36" t="n">
        <v>430197.7914881081</v>
      </c>
      <c r="AE36" t="n">
        <v>588615.5973011213</v>
      </c>
      <c r="AF36" t="n">
        <v>1.536164474266436e-06</v>
      </c>
      <c r="AG36" t="n">
        <v>0.3483333333333333</v>
      </c>
      <c r="AH36" t="n">
        <v>532438.9508218809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2.9978</v>
      </c>
      <c r="E37" t="n">
        <v>33.36</v>
      </c>
      <c r="F37" t="n">
        <v>29.42</v>
      </c>
      <c r="G37" t="n">
        <v>60.88</v>
      </c>
      <c r="H37" t="n">
        <v>0.73</v>
      </c>
      <c r="I37" t="n">
        <v>29</v>
      </c>
      <c r="J37" t="n">
        <v>237.79</v>
      </c>
      <c r="K37" t="n">
        <v>56.94</v>
      </c>
      <c r="L37" t="n">
        <v>9.75</v>
      </c>
      <c r="M37" t="n">
        <v>27</v>
      </c>
      <c r="N37" t="n">
        <v>56.09</v>
      </c>
      <c r="O37" t="n">
        <v>29561.22</v>
      </c>
      <c r="P37" t="n">
        <v>377.82</v>
      </c>
      <c r="Q37" t="n">
        <v>2238.32</v>
      </c>
      <c r="R37" t="n">
        <v>110.61</v>
      </c>
      <c r="S37" t="n">
        <v>80.06999999999999</v>
      </c>
      <c r="T37" t="n">
        <v>13122.87</v>
      </c>
      <c r="U37" t="n">
        <v>0.72</v>
      </c>
      <c r="V37" t="n">
        <v>0.87</v>
      </c>
      <c r="W37" t="n">
        <v>6.69</v>
      </c>
      <c r="X37" t="n">
        <v>0.8</v>
      </c>
      <c r="Y37" t="n">
        <v>1</v>
      </c>
      <c r="Z37" t="n">
        <v>10</v>
      </c>
      <c r="AA37" t="n">
        <v>426.7212854356168</v>
      </c>
      <c r="AB37" t="n">
        <v>583.8588883474799</v>
      </c>
      <c r="AC37" t="n">
        <v>528.1362154946924</v>
      </c>
      <c r="AD37" t="n">
        <v>426721.2854356168</v>
      </c>
      <c r="AE37" t="n">
        <v>583858.88834748</v>
      </c>
      <c r="AF37" t="n">
        <v>1.53981136889555e-06</v>
      </c>
      <c r="AG37" t="n">
        <v>0.3475</v>
      </c>
      <c r="AH37" t="n">
        <v>528136.2154946923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3.0033</v>
      </c>
      <c r="E38" t="n">
        <v>33.3</v>
      </c>
      <c r="F38" t="n">
        <v>29.41</v>
      </c>
      <c r="G38" t="n">
        <v>63.02</v>
      </c>
      <c r="H38" t="n">
        <v>0.75</v>
      </c>
      <c r="I38" t="n">
        <v>28</v>
      </c>
      <c r="J38" t="n">
        <v>238.22</v>
      </c>
      <c r="K38" t="n">
        <v>56.94</v>
      </c>
      <c r="L38" t="n">
        <v>10</v>
      </c>
      <c r="M38" t="n">
        <v>26</v>
      </c>
      <c r="N38" t="n">
        <v>56.28</v>
      </c>
      <c r="O38" t="n">
        <v>29614.71</v>
      </c>
      <c r="P38" t="n">
        <v>375.08</v>
      </c>
      <c r="Q38" t="n">
        <v>2238.4</v>
      </c>
      <c r="R38" t="n">
        <v>110.07</v>
      </c>
      <c r="S38" t="n">
        <v>80.06999999999999</v>
      </c>
      <c r="T38" t="n">
        <v>12856.51</v>
      </c>
      <c r="U38" t="n">
        <v>0.73</v>
      </c>
      <c r="V38" t="n">
        <v>0.87</v>
      </c>
      <c r="W38" t="n">
        <v>6.68</v>
      </c>
      <c r="X38" t="n">
        <v>0.78</v>
      </c>
      <c r="Y38" t="n">
        <v>1</v>
      </c>
      <c r="Z38" t="n">
        <v>10</v>
      </c>
      <c r="AA38" t="n">
        <v>423.695801162532</v>
      </c>
      <c r="AB38" t="n">
        <v>579.7192872900994</v>
      </c>
      <c r="AC38" t="n">
        <v>524.3916921522615</v>
      </c>
      <c r="AD38" t="n">
        <v>423695.8011625319</v>
      </c>
      <c r="AE38" t="n">
        <v>579719.2872900994</v>
      </c>
      <c r="AF38" t="n">
        <v>1.542636428115286e-06</v>
      </c>
      <c r="AG38" t="n">
        <v>0.346875</v>
      </c>
      <c r="AH38" t="n">
        <v>524391.6921522615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3.0115</v>
      </c>
      <c r="E39" t="n">
        <v>33.21</v>
      </c>
      <c r="F39" t="n">
        <v>29.36</v>
      </c>
      <c r="G39" t="n">
        <v>65.23999999999999</v>
      </c>
      <c r="H39" t="n">
        <v>0.76</v>
      </c>
      <c r="I39" t="n">
        <v>27</v>
      </c>
      <c r="J39" t="n">
        <v>238.66</v>
      </c>
      <c r="K39" t="n">
        <v>56.94</v>
      </c>
      <c r="L39" t="n">
        <v>10.25</v>
      </c>
      <c r="M39" t="n">
        <v>25</v>
      </c>
      <c r="N39" t="n">
        <v>56.46</v>
      </c>
      <c r="O39" t="n">
        <v>29668.27</v>
      </c>
      <c r="P39" t="n">
        <v>372</v>
      </c>
      <c r="Q39" t="n">
        <v>2238.48</v>
      </c>
      <c r="R39" t="n">
        <v>108.49</v>
      </c>
      <c r="S39" t="n">
        <v>80.06999999999999</v>
      </c>
      <c r="T39" t="n">
        <v>12073.77</v>
      </c>
      <c r="U39" t="n">
        <v>0.74</v>
      </c>
      <c r="V39" t="n">
        <v>0.87</v>
      </c>
      <c r="W39" t="n">
        <v>6.68</v>
      </c>
      <c r="X39" t="n">
        <v>0.73</v>
      </c>
      <c r="Y39" t="n">
        <v>1</v>
      </c>
      <c r="Z39" t="n">
        <v>10</v>
      </c>
      <c r="AA39" t="n">
        <v>419.8712679422941</v>
      </c>
      <c r="AB39" t="n">
        <v>574.4863922116724</v>
      </c>
      <c r="AC39" t="n">
        <v>519.6582172357051</v>
      </c>
      <c r="AD39" t="n">
        <v>419871.2679422941</v>
      </c>
      <c r="AE39" t="n">
        <v>574486.3922116724</v>
      </c>
      <c r="AF39" t="n">
        <v>1.546848334588348e-06</v>
      </c>
      <c r="AG39" t="n">
        <v>0.3459375</v>
      </c>
      <c r="AH39" t="n">
        <v>519658.2172357052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3.0105</v>
      </c>
      <c r="E40" t="n">
        <v>33.22</v>
      </c>
      <c r="F40" t="n">
        <v>29.37</v>
      </c>
      <c r="G40" t="n">
        <v>65.27</v>
      </c>
      <c r="H40" t="n">
        <v>0.78</v>
      </c>
      <c r="I40" t="n">
        <v>27</v>
      </c>
      <c r="J40" t="n">
        <v>239.09</v>
      </c>
      <c r="K40" t="n">
        <v>56.94</v>
      </c>
      <c r="L40" t="n">
        <v>10.5</v>
      </c>
      <c r="M40" t="n">
        <v>25</v>
      </c>
      <c r="N40" t="n">
        <v>56.65</v>
      </c>
      <c r="O40" t="n">
        <v>29721.89</v>
      </c>
      <c r="P40" t="n">
        <v>369.88</v>
      </c>
      <c r="Q40" t="n">
        <v>2238.44</v>
      </c>
      <c r="R40" t="n">
        <v>108.82</v>
      </c>
      <c r="S40" t="n">
        <v>80.06999999999999</v>
      </c>
      <c r="T40" t="n">
        <v>12239.24</v>
      </c>
      <c r="U40" t="n">
        <v>0.74</v>
      </c>
      <c r="V40" t="n">
        <v>0.87</v>
      </c>
      <c r="W40" t="n">
        <v>6.68</v>
      </c>
      <c r="X40" t="n">
        <v>0.74</v>
      </c>
      <c r="Y40" t="n">
        <v>1</v>
      </c>
      <c r="Z40" t="n">
        <v>10</v>
      </c>
      <c r="AA40" t="n">
        <v>418.3472898317081</v>
      </c>
      <c r="AB40" t="n">
        <v>572.4012181275996</v>
      </c>
      <c r="AC40" t="n">
        <v>517.7720492396559</v>
      </c>
      <c r="AD40" t="n">
        <v>418347.2898317081</v>
      </c>
      <c r="AE40" t="n">
        <v>572401.2181275996</v>
      </c>
      <c r="AF40" t="n">
        <v>1.546334687457487e-06</v>
      </c>
      <c r="AG40" t="n">
        <v>0.3460416666666666</v>
      </c>
      <c r="AH40" t="n">
        <v>517772.0492396558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3.0177</v>
      </c>
      <c r="E41" t="n">
        <v>33.14</v>
      </c>
      <c r="F41" t="n">
        <v>29.34</v>
      </c>
      <c r="G41" t="n">
        <v>67.7</v>
      </c>
      <c r="H41" t="n">
        <v>0.8</v>
      </c>
      <c r="I41" t="n">
        <v>26</v>
      </c>
      <c r="J41" t="n">
        <v>239.53</v>
      </c>
      <c r="K41" t="n">
        <v>56.94</v>
      </c>
      <c r="L41" t="n">
        <v>10.75</v>
      </c>
      <c r="M41" t="n">
        <v>24</v>
      </c>
      <c r="N41" t="n">
        <v>56.83</v>
      </c>
      <c r="O41" t="n">
        <v>29775.57</v>
      </c>
      <c r="P41" t="n">
        <v>367.7</v>
      </c>
      <c r="Q41" t="n">
        <v>2238.31</v>
      </c>
      <c r="R41" t="n">
        <v>107.82</v>
      </c>
      <c r="S41" t="n">
        <v>80.06999999999999</v>
      </c>
      <c r="T41" t="n">
        <v>11740.92</v>
      </c>
      <c r="U41" t="n">
        <v>0.74</v>
      </c>
      <c r="V41" t="n">
        <v>0.87</v>
      </c>
      <c r="W41" t="n">
        <v>6.68</v>
      </c>
      <c r="X41" t="n">
        <v>0.71</v>
      </c>
      <c r="Y41" t="n">
        <v>1</v>
      </c>
      <c r="Z41" t="n">
        <v>10</v>
      </c>
      <c r="AA41" t="n">
        <v>415.4850290305729</v>
      </c>
      <c r="AB41" t="n">
        <v>568.4849466254518</v>
      </c>
      <c r="AC41" t="n">
        <v>514.2295411931517</v>
      </c>
      <c r="AD41" t="n">
        <v>415485.029030573</v>
      </c>
      <c r="AE41" t="n">
        <v>568484.9466254518</v>
      </c>
      <c r="AF41" t="n">
        <v>1.550032946799687e-06</v>
      </c>
      <c r="AG41" t="n">
        <v>0.3452083333333333</v>
      </c>
      <c r="AH41" t="n">
        <v>514229.5411931517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3.0218</v>
      </c>
      <c r="E42" t="n">
        <v>33.09</v>
      </c>
      <c r="F42" t="n">
        <v>29.33</v>
      </c>
      <c r="G42" t="n">
        <v>70.40000000000001</v>
      </c>
      <c r="H42" t="n">
        <v>0.82</v>
      </c>
      <c r="I42" t="n">
        <v>25</v>
      </c>
      <c r="J42" t="n">
        <v>239.96</v>
      </c>
      <c r="K42" t="n">
        <v>56.94</v>
      </c>
      <c r="L42" t="n">
        <v>11</v>
      </c>
      <c r="M42" t="n">
        <v>23</v>
      </c>
      <c r="N42" t="n">
        <v>57.02</v>
      </c>
      <c r="O42" t="n">
        <v>29829.32</v>
      </c>
      <c r="P42" t="n">
        <v>363.78</v>
      </c>
      <c r="Q42" t="n">
        <v>2238.46</v>
      </c>
      <c r="R42" t="n">
        <v>107.36</v>
      </c>
      <c r="S42" t="n">
        <v>80.06999999999999</v>
      </c>
      <c r="T42" t="n">
        <v>11517.62</v>
      </c>
      <c r="U42" t="n">
        <v>0.75</v>
      </c>
      <c r="V42" t="n">
        <v>0.87</v>
      </c>
      <c r="W42" t="n">
        <v>6.69</v>
      </c>
      <c r="X42" t="n">
        <v>0.71</v>
      </c>
      <c r="Y42" t="n">
        <v>1</v>
      </c>
      <c r="Z42" t="n">
        <v>10</v>
      </c>
      <c r="AA42" t="n">
        <v>411.7455894552936</v>
      </c>
      <c r="AB42" t="n">
        <v>563.3684804261237</v>
      </c>
      <c r="AC42" t="n">
        <v>509.6013833468821</v>
      </c>
      <c r="AD42" t="n">
        <v>411745.5894552936</v>
      </c>
      <c r="AE42" t="n">
        <v>563368.4804261237</v>
      </c>
      <c r="AF42" t="n">
        <v>1.552138900036218e-06</v>
      </c>
      <c r="AG42" t="n">
        <v>0.3446875</v>
      </c>
      <c r="AH42" t="n">
        <v>509601.3833468821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3.0301</v>
      </c>
      <c r="E43" t="n">
        <v>33</v>
      </c>
      <c r="F43" t="n">
        <v>29.29</v>
      </c>
      <c r="G43" t="n">
        <v>73.22</v>
      </c>
      <c r="H43" t="n">
        <v>0.83</v>
      </c>
      <c r="I43" t="n">
        <v>24</v>
      </c>
      <c r="J43" t="n">
        <v>240.4</v>
      </c>
      <c r="K43" t="n">
        <v>56.94</v>
      </c>
      <c r="L43" t="n">
        <v>11.25</v>
      </c>
      <c r="M43" t="n">
        <v>22</v>
      </c>
      <c r="N43" t="n">
        <v>57.21</v>
      </c>
      <c r="O43" t="n">
        <v>29883.27</v>
      </c>
      <c r="P43" t="n">
        <v>360.27</v>
      </c>
      <c r="Q43" t="n">
        <v>2238.33</v>
      </c>
      <c r="R43" t="n">
        <v>106.14</v>
      </c>
      <c r="S43" t="n">
        <v>80.06999999999999</v>
      </c>
      <c r="T43" t="n">
        <v>10910.68</v>
      </c>
      <c r="U43" t="n">
        <v>0.75</v>
      </c>
      <c r="V43" t="n">
        <v>0.88</v>
      </c>
      <c r="W43" t="n">
        <v>6.68</v>
      </c>
      <c r="X43" t="n">
        <v>0.66</v>
      </c>
      <c r="Y43" t="n">
        <v>1</v>
      </c>
      <c r="Z43" t="n">
        <v>10</v>
      </c>
      <c r="AA43" t="n">
        <v>407.6601915400644</v>
      </c>
      <c r="AB43" t="n">
        <v>557.7786587634715</v>
      </c>
      <c r="AC43" t="n">
        <v>504.5450464183493</v>
      </c>
      <c r="AD43" t="n">
        <v>407660.1915400643</v>
      </c>
      <c r="AE43" t="n">
        <v>557778.6587634715</v>
      </c>
      <c r="AF43" t="n">
        <v>1.556402171222365e-06</v>
      </c>
      <c r="AG43" t="n">
        <v>0.34375</v>
      </c>
      <c r="AH43" t="n">
        <v>504545.0464183493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3.0298</v>
      </c>
      <c r="E44" t="n">
        <v>33.01</v>
      </c>
      <c r="F44" t="n">
        <v>29.29</v>
      </c>
      <c r="G44" t="n">
        <v>73.23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357.18</v>
      </c>
      <c r="Q44" t="n">
        <v>2238.32</v>
      </c>
      <c r="R44" t="n">
        <v>106.29</v>
      </c>
      <c r="S44" t="n">
        <v>80.06999999999999</v>
      </c>
      <c r="T44" t="n">
        <v>10987.62</v>
      </c>
      <c r="U44" t="n">
        <v>0.75</v>
      </c>
      <c r="V44" t="n">
        <v>0.88</v>
      </c>
      <c r="W44" t="n">
        <v>6.68</v>
      </c>
      <c r="X44" t="n">
        <v>0.66</v>
      </c>
      <c r="Y44" t="n">
        <v>1</v>
      </c>
      <c r="Z44" t="n">
        <v>10</v>
      </c>
      <c r="AA44" t="n">
        <v>405.2339042605761</v>
      </c>
      <c r="AB44" t="n">
        <v>554.4589054674352</v>
      </c>
      <c r="AC44" t="n">
        <v>501.5421257175838</v>
      </c>
      <c r="AD44" t="n">
        <v>405233.9042605761</v>
      </c>
      <c r="AE44" t="n">
        <v>554458.9054674353</v>
      </c>
      <c r="AF44" t="n">
        <v>1.556248077083107e-06</v>
      </c>
      <c r="AG44" t="n">
        <v>0.3438541666666666</v>
      </c>
      <c r="AH44" t="n">
        <v>501542.1257175838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3.0378</v>
      </c>
      <c r="E45" t="n">
        <v>32.92</v>
      </c>
      <c r="F45" t="n">
        <v>29.25</v>
      </c>
      <c r="G45" t="n">
        <v>76.3</v>
      </c>
      <c r="H45" t="n">
        <v>0.87</v>
      </c>
      <c r="I45" t="n">
        <v>23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355.68</v>
      </c>
      <c r="Q45" t="n">
        <v>2238.41</v>
      </c>
      <c r="R45" t="n">
        <v>104.75</v>
      </c>
      <c r="S45" t="n">
        <v>80.06999999999999</v>
      </c>
      <c r="T45" t="n">
        <v>10222</v>
      </c>
      <c r="U45" t="n">
        <v>0.76</v>
      </c>
      <c r="V45" t="n">
        <v>0.88</v>
      </c>
      <c r="W45" t="n">
        <v>6.68</v>
      </c>
      <c r="X45" t="n">
        <v>0.62</v>
      </c>
      <c r="Y45" t="n">
        <v>1</v>
      </c>
      <c r="Z45" t="n">
        <v>10</v>
      </c>
      <c r="AA45" t="n">
        <v>402.816723222579</v>
      </c>
      <c r="AB45" t="n">
        <v>551.1516117327463</v>
      </c>
      <c r="AC45" t="n">
        <v>498.5504754551176</v>
      </c>
      <c r="AD45" t="n">
        <v>402816.7232225789</v>
      </c>
      <c r="AE45" t="n">
        <v>551151.6117327464</v>
      </c>
      <c r="AF45" t="n">
        <v>1.560357254129996e-06</v>
      </c>
      <c r="AG45" t="n">
        <v>0.3429166666666667</v>
      </c>
      <c r="AH45" t="n">
        <v>498550.4754551176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3.0358</v>
      </c>
      <c r="E46" t="n">
        <v>32.94</v>
      </c>
      <c r="F46" t="n">
        <v>29.27</v>
      </c>
      <c r="G46" t="n">
        <v>76.36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354.07</v>
      </c>
      <c r="Q46" t="n">
        <v>2238.32</v>
      </c>
      <c r="R46" t="n">
        <v>105.56</v>
      </c>
      <c r="S46" t="n">
        <v>80.06999999999999</v>
      </c>
      <c r="T46" t="n">
        <v>10627.49</v>
      </c>
      <c r="U46" t="n">
        <v>0.76</v>
      </c>
      <c r="V46" t="n">
        <v>0.88</v>
      </c>
      <c r="W46" t="n">
        <v>6.68</v>
      </c>
      <c r="X46" t="n">
        <v>0.64</v>
      </c>
      <c r="Y46" t="n">
        <v>1</v>
      </c>
      <c r="Z46" t="n">
        <v>10</v>
      </c>
      <c r="AA46" t="n">
        <v>401.878287949834</v>
      </c>
      <c r="AB46" t="n">
        <v>549.8676031917345</v>
      </c>
      <c r="AC46" t="n">
        <v>497.3890108871426</v>
      </c>
      <c r="AD46" t="n">
        <v>401878.287949834</v>
      </c>
      <c r="AE46" t="n">
        <v>549867.6031917345</v>
      </c>
      <c r="AF46" t="n">
        <v>1.559329959868274e-06</v>
      </c>
      <c r="AG46" t="n">
        <v>0.343125</v>
      </c>
      <c r="AH46" t="n">
        <v>497389.0108871426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3.0428</v>
      </c>
      <c r="E47" t="n">
        <v>32.86</v>
      </c>
      <c r="F47" t="n">
        <v>29.24</v>
      </c>
      <c r="G47" t="n">
        <v>79.73999999999999</v>
      </c>
      <c r="H47" t="n">
        <v>0.9</v>
      </c>
      <c r="I47" t="n">
        <v>22</v>
      </c>
      <c r="J47" t="n">
        <v>242.15</v>
      </c>
      <c r="K47" t="n">
        <v>56.94</v>
      </c>
      <c r="L47" t="n">
        <v>12.25</v>
      </c>
      <c r="M47" t="n">
        <v>15</v>
      </c>
      <c r="N47" t="n">
        <v>57.96</v>
      </c>
      <c r="O47" t="n">
        <v>30099.23</v>
      </c>
      <c r="P47" t="n">
        <v>350.59</v>
      </c>
      <c r="Q47" t="n">
        <v>2238.31</v>
      </c>
      <c r="R47" t="n">
        <v>104.41</v>
      </c>
      <c r="S47" t="n">
        <v>80.06999999999999</v>
      </c>
      <c r="T47" t="n">
        <v>10057.67</v>
      </c>
      <c r="U47" t="n">
        <v>0.77</v>
      </c>
      <c r="V47" t="n">
        <v>0.88</v>
      </c>
      <c r="W47" t="n">
        <v>6.68</v>
      </c>
      <c r="X47" t="n">
        <v>0.61</v>
      </c>
      <c r="Y47" t="n">
        <v>1</v>
      </c>
      <c r="Z47" t="n">
        <v>10</v>
      </c>
      <c r="AA47" t="n">
        <v>398.071465537909</v>
      </c>
      <c r="AB47" t="n">
        <v>544.6589408225867</v>
      </c>
      <c r="AC47" t="n">
        <v>492.6774559441029</v>
      </c>
      <c r="AD47" t="n">
        <v>398071.465537909</v>
      </c>
      <c r="AE47" t="n">
        <v>544658.9408225868</v>
      </c>
      <c r="AF47" t="n">
        <v>1.562925489784302e-06</v>
      </c>
      <c r="AG47" t="n">
        <v>0.3422916666666667</v>
      </c>
      <c r="AH47" t="n">
        <v>492677.4559441029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3.0413</v>
      </c>
      <c r="E48" t="n">
        <v>32.88</v>
      </c>
      <c r="F48" t="n">
        <v>29.25</v>
      </c>
      <c r="G48" t="n">
        <v>79.78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349.94</v>
      </c>
      <c r="Q48" t="n">
        <v>2238.39</v>
      </c>
      <c r="R48" t="n">
        <v>104.61</v>
      </c>
      <c r="S48" t="n">
        <v>80.06999999999999</v>
      </c>
      <c r="T48" t="n">
        <v>10156.17</v>
      </c>
      <c r="U48" t="n">
        <v>0.77</v>
      </c>
      <c r="V48" t="n">
        <v>0.88</v>
      </c>
      <c r="W48" t="n">
        <v>6.69</v>
      </c>
      <c r="X48" t="n">
        <v>0.63</v>
      </c>
      <c r="Y48" t="n">
        <v>1</v>
      </c>
      <c r="Z48" t="n">
        <v>10</v>
      </c>
      <c r="AA48" t="n">
        <v>397.7901262012709</v>
      </c>
      <c r="AB48" t="n">
        <v>544.2739999303832</v>
      </c>
      <c r="AC48" t="n">
        <v>492.3292532703833</v>
      </c>
      <c r="AD48" t="n">
        <v>397790.126201271</v>
      </c>
      <c r="AE48" t="n">
        <v>544273.9999303832</v>
      </c>
      <c r="AF48" t="n">
        <v>1.56215501908801e-06</v>
      </c>
      <c r="AG48" t="n">
        <v>0.3425</v>
      </c>
      <c r="AH48" t="n">
        <v>492329.2532703833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3.0496</v>
      </c>
      <c r="E49" t="n">
        <v>32.79</v>
      </c>
      <c r="F49" t="n">
        <v>29.21</v>
      </c>
      <c r="G49" t="n">
        <v>83.45</v>
      </c>
      <c r="H49" t="n">
        <v>0.93</v>
      </c>
      <c r="I49" t="n">
        <v>21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347.65</v>
      </c>
      <c r="Q49" t="n">
        <v>2238.32</v>
      </c>
      <c r="R49" t="n">
        <v>102.9</v>
      </c>
      <c r="S49" t="n">
        <v>80.06999999999999</v>
      </c>
      <c r="T49" t="n">
        <v>9306.719999999999</v>
      </c>
      <c r="U49" t="n">
        <v>0.78</v>
      </c>
      <c r="V49" t="n">
        <v>0.88</v>
      </c>
      <c r="W49" t="n">
        <v>6.69</v>
      </c>
      <c r="X49" t="n">
        <v>0.58</v>
      </c>
      <c r="Y49" t="n">
        <v>1</v>
      </c>
      <c r="Z49" t="n">
        <v>10</v>
      </c>
      <c r="AA49" t="n">
        <v>394.7363832765212</v>
      </c>
      <c r="AB49" t="n">
        <v>540.095734139111</v>
      </c>
      <c r="AC49" t="n">
        <v>488.5497553019972</v>
      </c>
      <c r="AD49" t="n">
        <v>394736.3832765212</v>
      </c>
      <c r="AE49" t="n">
        <v>540095.734139111</v>
      </c>
      <c r="AF49" t="n">
        <v>1.566418290274158e-06</v>
      </c>
      <c r="AG49" t="n">
        <v>0.3415625</v>
      </c>
      <c r="AH49" t="n">
        <v>488549.7553019972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3.0515</v>
      </c>
      <c r="E50" t="n">
        <v>32.77</v>
      </c>
      <c r="F50" t="n">
        <v>29.19</v>
      </c>
      <c r="G50" t="n">
        <v>83.39</v>
      </c>
      <c r="H50" t="n">
        <v>0.95</v>
      </c>
      <c r="I50" t="n">
        <v>21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347.92</v>
      </c>
      <c r="Q50" t="n">
        <v>2238.35</v>
      </c>
      <c r="R50" t="n">
        <v>102.4</v>
      </c>
      <c r="S50" t="n">
        <v>80.06999999999999</v>
      </c>
      <c r="T50" t="n">
        <v>9055.110000000001</v>
      </c>
      <c r="U50" t="n">
        <v>0.78</v>
      </c>
      <c r="V50" t="n">
        <v>0.88</v>
      </c>
      <c r="W50" t="n">
        <v>6.69</v>
      </c>
      <c r="X50" t="n">
        <v>0.5600000000000001</v>
      </c>
      <c r="Y50" t="n">
        <v>1</v>
      </c>
      <c r="Z50" t="n">
        <v>10</v>
      </c>
      <c r="AA50" t="n">
        <v>394.6260314694584</v>
      </c>
      <c r="AB50" t="n">
        <v>539.9447459283094</v>
      </c>
      <c r="AC50" t="n">
        <v>488.4131771941213</v>
      </c>
      <c r="AD50" t="n">
        <v>394626.0314694584</v>
      </c>
      <c r="AE50" t="n">
        <v>539944.7459283094</v>
      </c>
      <c r="AF50" t="n">
        <v>1.567394219822794e-06</v>
      </c>
      <c r="AG50" t="n">
        <v>0.3413541666666667</v>
      </c>
      <c r="AH50" t="n">
        <v>488413.1771941213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3.0502</v>
      </c>
      <c r="E51" t="n">
        <v>32.78</v>
      </c>
      <c r="F51" t="n">
        <v>29.2</v>
      </c>
      <c r="G51" t="n">
        <v>83.43000000000001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347.57</v>
      </c>
      <c r="Q51" t="n">
        <v>2238.3</v>
      </c>
      <c r="R51" t="n">
        <v>102.82</v>
      </c>
      <c r="S51" t="n">
        <v>80.06999999999999</v>
      </c>
      <c r="T51" t="n">
        <v>9267.4</v>
      </c>
      <c r="U51" t="n">
        <v>0.78</v>
      </c>
      <c r="V51" t="n">
        <v>0.88</v>
      </c>
      <c r="W51" t="n">
        <v>6.69</v>
      </c>
      <c r="X51" t="n">
        <v>0.58</v>
      </c>
      <c r="Y51" t="n">
        <v>1</v>
      </c>
      <c r="Z51" t="n">
        <v>10</v>
      </c>
      <c r="AA51" t="n">
        <v>394.5556877447725</v>
      </c>
      <c r="AB51" t="n">
        <v>539.8484985408483</v>
      </c>
      <c r="AC51" t="n">
        <v>488.3261155222352</v>
      </c>
      <c r="AD51" t="n">
        <v>394555.6877447725</v>
      </c>
      <c r="AE51" t="n">
        <v>539848.4985408483</v>
      </c>
      <c r="AF51" t="n">
        <v>1.566726478552674e-06</v>
      </c>
      <c r="AG51" t="n">
        <v>0.3414583333333334</v>
      </c>
      <c r="AH51" t="n">
        <v>488326.1155222352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3.049</v>
      </c>
      <c r="E52" t="n">
        <v>32.8</v>
      </c>
      <c r="F52" t="n">
        <v>29.21</v>
      </c>
      <c r="G52" t="n">
        <v>83.47</v>
      </c>
      <c r="H52" t="n">
        <v>0.98</v>
      </c>
      <c r="I52" t="n">
        <v>21</v>
      </c>
      <c r="J52" t="n">
        <v>244.35</v>
      </c>
      <c r="K52" t="n">
        <v>56.94</v>
      </c>
      <c r="L52" t="n">
        <v>13.5</v>
      </c>
      <c r="M52" t="n">
        <v>1</v>
      </c>
      <c r="N52" t="n">
        <v>58.91</v>
      </c>
      <c r="O52" t="n">
        <v>30370.7</v>
      </c>
      <c r="P52" t="n">
        <v>347.8</v>
      </c>
      <c r="Q52" t="n">
        <v>2238.3</v>
      </c>
      <c r="R52" t="n">
        <v>103.02</v>
      </c>
      <c r="S52" t="n">
        <v>80.06999999999999</v>
      </c>
      <c r="T52" t="n">
        <v>9367.84</v>
      </c>
      <c r="U52" t="n">
        <v>0.78</v>
      </c>
      <c r="V52" t="n">
        <v>0.88</v>
      </c>
      <c r="W52" t="n">
        <v>6.7</v>
      </c>
      <c r="X52" t="n">
        <v>0.59</v>
      </c>
      <c r="Y52" t="n">
        <v>1</v>
      </c>
      <c r="Z52" t="n">
        <v>10</v>
      </c>
      <c r="AA52" t="n">
        <v>394.9328424025903</v>
      </c>
      <c r="AB52" t="n">
        <v>540.3645381825635</v>
      </c>
      <c r="AC52" t="n">
        <v>488.7929050648115</v>
      </c>
      <c r="AD52" t="n">
        <v>394932.8424025903</v>
      </c>
      <c r="AE52" t="n">
        <v>540364.5381825635</v>
      </c>
      <c r="AF52" t="n">
        <v>1.566110101995641e-06</v>
      </c>
      <c r="AG52" t="n">
        <v>0.3416666666666666</v>
      </c>
      <c r="AH52" t="n">
        <v>488792.9050648115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3.0486</v>
      </c>
      <c r="E53" t="n">
        <v>32.8</v>
      </c>
      <c r="F53" t="n">
        <v>29.22</v>
      </c>
      <c r="G53" t="n">
        <v>83.48</v>
      </c>
      <c r="H53" t="n">
        <v>1</v>
      </c>
      <c r="I53" t="n">
        <v>21</v>
      </c>
      <c r="J53" t="n">
        <v>244.79</v>
      </c>
      <c r="K53" t="n">
        <v>56.94</v>
      </c>
      <c r="L53" t="n">
        <v>13.75</v>
      </c>
      <c r="M53" t="n">
        <v>1</v>
      </c>
      <c r="N53" t="n">
        <v>59.1</v>
      </c>
      <c r="O53" t="n">
        <v>30425.2</v>
      </c>
      <c r="P53" t="n">
        <v>348.16</v>
      </c>
      <c r="Q53" t="n">
        <v>2238.32</v>
      </c>
      <c r="R53" t="n">
        <v>103.21</v>
      </c>
      <c r="S53" t="n">
        <v>80.06999999999999</v>
      </c>
      <c r="T53" t="n">
        <v>9461</v>
      </c>
      <c r="U53" t="n">
        <v>0.78</v>
      </c>
      <c r="V53" t="n">
        <v>0.88</v>
      </c>
      <c r="W53" t="n">
        <v>6.7</v>
      </c>
      <c r="X53" t="n">
        <v>0.59</v>
      </c>
      <c r="Y53" t="n">
        <v>1</v>
      </c>
      <c r="Z53" t="n">
        <v>10</v>
      </c>
      <c r="AA53" t="n">
        <v>395.3097610329739</v>
      </c>
      <c r="AB53" t="n">
        <v>540.8802548811307</v>
      </c>
      <c r="AC53" t="n">
        <v>489.2594024854804</v>
      </c>
      <c r="AD53" t="n">
        <v>395309.7610329739</v>
      </c>
      <c r="AE53" t="n">
        <v>540880.2548811306</v>
      </c>
      <c r="AF53" t="n">
        <v>1.565904643143297e-06</v>
      </c>
      <c r="AG53" t="n">
        <v>0.3416666666666666</v>
      </c>
      <c r="AH53" t="n">
        <v>489259.4024854804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3.0483</v>
      </c>
      <c r="E54" t="n">
        <v>32.8</v>
      </c>
      <c r="F54" t="n">
        <v>29.22</v>
      </c>
      <c r="G54" t="n">
        <v>83.48999999999999</v>
      </c>
      <c r="H54" t="n">
        <v>1.02</v>
      </c>
      <c r="I54" t="n">
        <v>21</v>
      </c>
      <c r="J54" t="n">
        <v>245.23</v>
      </c>
      <c r="K54" t="n">
        <v>56.94</v>
      </c>
      <c r="L54" t="n">
        <v>14</v>
      </c>
      <c r="M54" t="n">
        <v>1</v>
      </c>
      <c r="N54" t="n">
        <v>59.29</v>
      </c>
      <c r="O54" t="n">
        <v>30479.78</v>
      </c>
      <c r="P54" t="n">
        <v>348.57</v>
      </c>
      <c r="Q54" t="n">
        <v>2238.34</v>
      </c>
      <c r="R54" t="n">
        <v>103.27</v>
      </c>
      <c r="S54" t="n">
        <v>80.06999999999999</v>
      </c>
      <c r="T54" t="n">
        <v>9492.33</v>
      </c>
      <c r="U54" t="n">
        <v>0.78</v>
      </c>
      <c r="V54" t="n">
        <v>0.88</v>
      </c>
      <c r="W54" t="n">
        <v>6.7</v>
      </c>
      <c r="X54" t="n">
        <v>0.6</v>
      </c>
      <c r="Y54" t="n">
        <v>1</v>
      </c>
      <c r="Z54" t="n">
        <v>10</v>
      </c>
      <c r="AA54" t="n">
        <v>395.6737132227404</v>
      </c>
      <c r="AB54" t="n">
        <v>541.3782303236068</v>
      </c>
      <c r="AC54" t="n">
        <v>489.7098518506394</v>
      </c>
      <c r="AD54" t="n">
        <v>395673.7132227404</v>
      </c>
      <c r="AE54" t="n">
        <v>541378.2303236068</v>
      </c>
      <c r="AF54" t="n">
        <v>1.565750549004038e-06</v>
      </c>
      <c r="AG54" t="n">
        <v>0.3416666666666666</v>
      </c>
      <c r="AH54" t="n">
        <v>489709.8518506394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3.0484</v>
      </c>
      <c r="E55" t="n">
        <v>32.8</v>
      </c>
      <c r="F55" t="n">
        <v>29.22</v>
      </c>
      <c r="G55" t="n">
        <v>83.48999999999999</v>
      </c>
      <c r="H55" t="n">
        <v>1.03</v>
      </c>
      <c r="I55" t="n">
        <v>21</v>
      </c>
      <c r="J55" t="n">
        <v>245.68</v>
      </c>
      <c r="K55" t="n">
        <v>56.94</v>
      </c>
      <c r="L55" t="n">
        <v>14.25</v>
      </c>
      <c r="M55" t="n">
        <v>0</v>
      </c>
      <c r="N55" t="n">
        <v>59.48</v>
      </c>
      <c r="O55" t="n">
        <v>30534.42</v>
      </c>
      <c r="P55" t="n">
        <v>349.21</v>
      </c>
      <c r="Q55" t="n">
        <v>2238.3</v>
      </c>
      <c r="R55" t="n">
        <v>103.28</v>
      </c>
      <c r="S55" t="n">
        <v>80.06999999999999</v>
      </c>
      <c r="T55" t="n">
        <v>9497.360000000001</v>
      </c>
      <c r="U55" t="n">
        <v>0.78</v>
      </c>
      <c r="V55" t="n">
        <v>0.88</v>
      </c>
      <c r="W55" t="n">
        <v>6.7</v>
      </c>
      <c r="X55" t="n">
        <v>0.6</v>
      </c>
      <c r="Y55" t="n">
        <v>1</v>
      </c>
      <c r="Z55" t="n">
        <v>10</v>
      </c>
      <c r="AA55" t="n">
        <v>396.1686073509601</v>
      </c>
      <c r="AB55" t="n">
        <v>542.0553663030248</v>
      </c>
      <c r="AC55" t="n">
        <v>490.3223629225482</v>
      </c>
      <c r="AD55" t="n">
        <v>396168.6073509601</v>
      </c>
      <c r="AE55" t="n">
        <v>542055.3663030248</v>
      </c>
      <c r="AF55" t="n">
        <v>1.565801913717124e-06</v>
      </c>
      <c r="AG55" t="n">
        <v>0.3416666666666666</v>
      </c>
      <c r="AH55" t="n">
        <v>490322.3629225481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33.85</v>
      </c>
      <c r="G2" t="n">
        <v>11.28</v>
      </c>
      <c r="H2" t="n">
        <v>0.22</v>
      </c>
      <c r="I2" t="n">
        <v>180</v>
      </c>
      <c r="J2" t="n">
        <v>80.84</v>
      </c>
      <c r="K2" t="n">
        <v>35.1</v>
      </c>
      <c r="L2" t="n">
        <v>1</v>
      </c>
      <c r="M2" t="n">
        <v>178</v>
      </c>
      <c r="N2" t="n">
        <v>9.74</v>
      </c>
      <c r="O2" t="n">
        <v>10204.21</v>
      </c>
      <c r="P2" t="n">
        <v>248.28</v>
      </c>
      <c r="Q2" t="n">
        <v>2238.83</v>
      </c>
      <c r="R2" t="n">
        <v>254.49</v>
      </c>
      <c r="S2" t="n">
        <v>80.06999999999999</v>
      </c>
      <c r="T2" t="n">
        <v>84305.34</v>
      </c>
      <c r="U2" t="n">
        <v>0.31</v>
      </c>
      <c r="V2" t="n">
        <v>0.76</v>
      </c>
      <c r="W2" t="n">
        <v>6.94</v>
      </c>
      <c r="X2" t="n">
        <v>5.22</v>
      </c>
      <c r="Y2" t="n">
        <v>1</v>
      </c>
      <c r="Z2" t="n">
        <v>10</v>
      </c>
      <c r="AA2" t="n">
        <v>334.7482521313622</v>
      </c>
      <c r="AB2" t="n">
        <v>458.0173266167381</v>
      </c>
      <c r="AC2" t="n">
        <v>414.3047957957912</v>
      </c>
      <c r="AD2" t="n">
        <v>334748.2521313622</v>
      </c>
      <c r="AE2" t="n">
        <v>458017.3266167381</v>
      </c>
      <c r="AF2" t="n">
        <v>1.560761177520104e-06</v>
      </c>
      <c r="AG2" t="n">
        <v>0.4045833333333334</v>
      </c>
      <c r="AH2" t="n">
        <v>414304.7957957911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2.7264</v>
      </c>
      <c r="E3" t="n">
        <v>36.68</v>
      </c>
      <c r="F3" t="n">
        <v>32.48</v>
      </c>
      <c r="G3" t="n">
        <v>14.54</v>
      </c>
      <c r="H3" t="n">
        <v>0.27</v>
      </c>
      <c r="I3" t="n">
        <v>134</v>
      </c>
      <c r="J3" t="n">
        <v>81.14</v>
      </c>
      <c r="K3" t="n">
        <v>35.1</v>
      </c>
      <c r="L3" t="n">
        <v>1.25</v>
      </c>
      <c r="M3" t="n">
        <v>132</v>
      </c>
      <c r="N3" t="n">
        <v>9.789999999999999</v>
      </c>
      <c r="O3" t="n">
        <v>10241.25</v>
      </c>
      <c r="P3" t="n">
        <v>231.36</v>
      </c>
      <c r="Q3" t="n">
        <v>2238.79</v>
      </c>
      <c r="R3" t="n">
        <v>209.84</v>
      </c>
      <c r="S3" t="n">
        <v>80.06999999999999</v>
      </c>
      <c r="T3" t="n">
        <v>62212.99</v>
      </c>
      <c r="U3" t="n">
        <v>0.38</v>
      </c>
      <c r="V3" t="n">
        <v>0.79</v>
      </c>
      <c r="W3" t="n">
        <v>6.86</v>
      </c>
      <c r="X3" t="n">
        <v>3.85</v>
      </c>
      <c r="Y3" t="n">
        <v>1</v>
      </c>
      <c r="Z3" t="n">
        <v>10</v>
      </c>
      <c r="AA3" t="n">
        <v>297.4017235679377</v>
      </c>
      <c r="AB3" t="n">
        <v>406.9181586237031</v>
      </c>
      <c r="AC3" t="n">
        <v>368.0824606778787</v>
      </c>
      <c r="AD3" t="n">
        <v>297401.7235679377</v>
      </c>
      <c r="AE3" t="n">
        <v>406918.1586237031</v>
      </c>
      <c r="AF3" t="n">
        <v>1.652848815067318e-06</v>
      </c>
      <c r="AG3" t="n">
        <v>0.3820833333333333</v>
      </c>
      <c r="AH3" t="n">
        <v>368082.4606778787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2.8234</v>
      </c>
      <c r="E4" t="n">
        <v>35.42</v>
      </c>
      <c r="F4" t="n">
        <v>31.7</v>
      </c>
      <c r="G4" t="n">
        <v>17.94</v>
      </c>
      <c r="H4" t="n">
        <v>0.32</v>
      </c>
      <c r="I4" t="n">
        <v>106</v>
      </c>
      <c r="J4" t="n">
        <v>81.44</v>
      </c>
      <c r="K4" t="n">
        <v>35.1</v>
      </c>
      <c r="L4" t="n">
        <v>1.5</v>
      </c>
      <c r="M4" t="n">
        <v>104</v>
      </c>
      <c r="N4" t="n">
        <v>9.84</v>
      </c>
      <c r="O4" t="n">
        <v>10278.32</v>
      </c>
      <c r="P4" t="n">
        <v>218.81</v>
      </c>
      <c r="Q4" t="n">
        <v>2238.82</v>
      </c>
      <c r="R4" t="n">
        <v>183.91</v>
      </c>
      <c r="S4" t="n">
        <v>80.06999999999999</v>
      </c>
      <c r="T4" t="n">
        <v>49387.15</v>
      </c>
      <c r="U4" t="n">
        <v>0.44</v>
      </c>
      <c r="V4" t="n">
        <v>0.8100000000000001</v>
      </c>
      <c r="W4" t="n">
        <v>6.83</v>
      </c>
      <c r="X4" t="n">
        <v>3.07</v>
      </c>
      <c r="Y4" t="n">
        <v>1</v>
      </c>
      <c r="Z4" t="n">
        <v>10</v>
      </c>
      <c r="AA4" t="n">
        <v>274.4128597698366</v>
      </c>
      <c r="AB4" t="n">
        <v>375.4637809780489</v>
      </c>
      <c r="AC4" t="n">
        <v>339.6300446882295</v>
      </c>
      <c r="AD4" t="n">
        <v>274412.8597698366</v>
      </c>
      <c r="AE4" t="n">
        <v>375463.7809780489</v>
      </c>
      <c r="AF4" t="n">
        <v>1.711653955568173e-06</v>
      </c>
      <c r="AG4" t="n">
        <v>0.3689583333333333</v>
      </c>
      <c r="AH4" t="n">
        <v>339630.0446882294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2.9042</v>
      </c>
      <c r="E5" t="n">
        <v>34.43</v>
      </c>
      <c r="F5" t="n">
        <v>31.06</v>
      </c>
      <c r="G5" t="n">
        <v>21.67</v>
      </c>
      <c r="H5" t="n">
        <v>0.38</v>
      </c>
      <c r="I5" t="n">
        <v>86</v>
      </c>
      <c r="J5" t="n">
        <v>81.73999999999999</v>
      </c>
      <c r="K5" t="n">
        <v>35.1</v>
      </c>
      <c r="L5" t="n">
        <v>1.75</v>
      </c>
      <c r="M5" t="n">
        <v>84</v>
      </c>
      <c r="N5" t="n">
        <v>9.890000000000001</v>
      </c>
      <c r="O5" t="n">
        <v>10315.41</v>
      </c>
      <c r="P5" t="n">
        <v>207.09</v>
      </c>
      <c r="Q5" t="n">
        <v>2238.5</v>
      </c>
      <c r="R5" t="n">
        <v>164.09</v>
      </c>
      <c r="S5" t="n">
        <v>80.06999999999999</v>
      </c>
      <c r="T5" t="n">
        <v>39575.93</v>
      </c>
      <c r="U5" t="n">
        <v>0.49</v>
      </c>
      <c r="V5" t="n">
        <v>0.83</v>
      </c>
      <c r="W5" t="n">
        <v>6.77</v>
      </c>
      <c r="X5" t="n">
        <v>2.43</v>
      </c>
      <c r="Y5" t="n">
        <v>1</v>
      </c>
      <c r="Z5" t="n">
        <v>10</v>
      </c>
      <c r="AA5" t="n">
        <v>255.406480329665</v>
      </c>
      <c r="AB5" t="n">
        <v>349.4584141255587</v>
      </c>
      <c r="AC5" t="n">
        <v>316.1065935494843</v>
      </c>
      <c r="AD5" t="n">
        <v>255406.480329665</v>
      </c>
      <c r="AE5" t="n">
        <v>349458.4141255587</v>
      </c>
      <c r="AF5" t="n">
        <v>1.760638031366823e-06</v>
      </c>
      <c r="AG5" t="n">
        <v>0.3586458333333333</v>
      </c>
      <c r="AH5" t="n">
        <v>316106.5935494843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2.9522</v>
      </c>
      <c r="E6" t="n">
        <v>33.87</v>
      </c>
      <c r="F6" t="n">
        <v>30.72</v>
      </c>
      <c r="G6" t="n">
        <v>25.25</v>
      </c>
      <c r="H6" t="n">
        <v>0.43</v>
      </c>
      <c r="I6" t="n">
        <v>73</v>
      </c>
      <c r="J6" t="n">
        <v>82.04000000000001</v>
      </c>
      <c r="K6" t="n">
        <v>35.1</v>
      </c>
      <c r="L6" t="n">
        <v>2</v>
      </c>
      <c r="M6" t="n">
        <v>55</v>
      </c>
      <c r="N6" t="n">
        <v>9.94</v>
      </c>
      <c r="O6" t="n">
        <v>10352.53</v>
      </c>
      <c r="P6" t="n">
        <v>197.9</v>
      </c>
      <c r="Q6" t="n">
        <v>2238.5</v>
      </c>
      <c r="R6" t="n">
        <v>152.27</v>
      </c>
      <c r="S6" t="n">
        <v>80.06999999999999</v>
      </c>
      <c r="T6" t="n">
        <v>33733.78</v>
      </c>
      <c r="U6" t="n">
        <v>0.53</v>
      </c>
      <c r="V6" t="n">
        <v>0.84</v>
      </c>
      <c r="W6" t="n">
        <v>6.78</v>
      </c>
      <c r="X6" t="n">
        <v>2.1</v>
      </c>
      <c r="Y6" t="n">
        <v>1</v>
      </c>
      <c r="Z6" t="n">
        <v>10</v>
      </c>
      <c r="AA6" t="n">
        <v>242.8855597888016</v>
      </c>
      <c r="AB6" t="n">
        <v>332.3267382575288</v>
      </c>
      <c r="AC6" t="n">
        <v>300.6099407818357</v>
      </c>
      <c r="AD6" t="n">
        <v>242885.5597888016</v>
      </c>
      <c r="AE6" t="n">
        <v>332326.7382575288</v>
      </c>
      <c r="AF6" t="n">
        <v>1.789737482336318e-06</v>
      </c>
      <c r="AG6" t="n">
        <v>0.3528125</v>
      </c>
      <c r="AH6" t="n">
        <v>300609.9407818358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2.9722</v>
      </c>
      <c r="E7" t="n">
        <v>33.65</v>
      </c>
      <c r="F7" t="n">
        <v>30.6</v>
      </c>
      <c r="G7" t="n">
        <v>27.4</v>
      </c>
      <c r="H7" t="n">
        <v>0.48</v>
      </c>
      <c r="I7" t="n">
        <v>67</v>
      </c>
      <c r="J7" t="n">
        <v>82.34</v>
      </c>
      <c r="K7" t="n">
        <v>35.1</v>
      </c>
      <c r="L7" t="n">
        <v>2.25</v>
      </c>
      <c r="M7" t="n">
        <v>17</v>
      </c>
      <c r="N7" t="n">
        <v>9.99</v>
      </c>
      <c r="O7" t="n">
        <v>10389.66</v>
      </c>
      <c r="P7" t="n">
        <v>193.86</v>
      </c>
      <c r="Q7" t="n">
        <v>2238.79</v>
      </c>
      <c r="R7" t="n">
        <v>146.38</v>
      </c>
      <c r="S7" t="n">
        <v>80.06999999999999</v>
      </c>
      <c r="T7" t="n">
        <v>30815.82</v>
      </c>
      <c r="U7" t="n">
        <v>0.55</v>
      </c>
      <c r="V7" t="n">
        <v>0.84</v>
      </c>
      <c r="W7" t="n">
        <v>6.82</v>
      </c>
      <c r="X7" t="n">
        <v>1.97</v>
      </c>
      <c r="Y7" t="n">
        <v>1</v>
      </c>
      <c r="Z7" t="n">
        <v>10</v>
      </c>
      <c r="AA7" t="n">
        <v>237.6713104154483</v>
      </c>
      <c r="AB7" t="n">
        <v>325.1923722284634</v>
      </c>
      <c r="AC7" t="n">
        <v>294.1564686334364</v>
      </c>
      <c r="AD7" t="n">
        <v>237671.3104154483</v>
      </c>
      <c r="AE7" t="n">
        <v>325192.3722284634</v>
      </c>
      <c r="AF7" t="n">
        <v>1.801862253573608e-06</v>
      </c>
      <c r="AG7" t="n">
        <v>0.3505208333333333</v>
      </c>
      <c r="AH7" t="n">
        <v>294156.4686334364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2.9775</v>
      </c>
      <c r="E8" t="n">
        <v>33.59</v>
      </c>
      <c r="F8" t="n">
        <v>30.56</v>
      </c>
      <c r="G8" t="n">
        <v>27.78</v>
      </c>
      <c r="H8" t="n">
        <v>0.53</v>
      </c>
      <c r="I8" t="n">
        <v>66</v>
      </c>
      <c r="J8" t="n">
        <v>82.65000000000001</v>
      </c>
      <c r="K8" t="n">
        <v>35.1</v>
      </c>
      <c r="L8" t="n">
        <v>2.5</v>
      </c>
      <c r="M8" t="n">
        <v>3</v>
      </c>
      <c r="N8" t="n">
        <v>10.04</v>
      </c>
      <c r="O8" t="n">
        <v>10426.82</v>
      </c>
      <c r="P8" t="n">
        <v>193.03</v>
      </c>
      <c r="Q8" t="n">
        <v>2238.78</v>
      </c>
      <c r="R8" t="n">
        <v>144.64</v>
      </c>
      <c r="S8" t="n">
        <v>80.06999999999999</v>
      </c>
      <c r="T8" t="n">
        <v>29950.56</v>
      </c>
      <c r="U8" t="n">
        <v>0.55</v>
      </c>
      <c r="V8" t="n">
        <v>0.84</v>
      </c>
      <c r="W8" t="n">
        <v>6.83</v>
      </c>
      <c r="X8" t="n">
        <v>1.93</v>
      </c>
      <c r="Y8" t="n">
        <v>1</v>
      </c>
      <c r="Z8" t="n">
        <v>10</v>
      </c>
      <c r="AA8" t="n">
        <v>236.4759570672695</v>
      </c>
      <c r="AB8" t="n">
        <v>323.5568370422181</v>
      </c>
      <c r="AC8" t="n">
        <v>292.6770266298777</v>
      </c>
      <c r="AD8" t="n">
        <v>236475.9570672695</v>
      </c>
      <c r="AE8" t="n">
        <v>323556.8370422181</v>
      </c>
      <c r="AF8" t="n">
        <v>1.805075317951489e-06</v>
      </c>
      <c r="AG8" t="n">
        <v>0.3498958333333334</v>
      </c>
      <c r="AH8" t="n">
        <v>292677.0266298777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2.982</v>
      </c>
      <c r="E9" t="n">
        <v>33.53</v>
      </c>
      <c r="F9" t="n">
        <v>30.52</v>
      </c>
      <c r="G9" t="n">
        <v>28.18</v>
      </c>
      <c r="H9" t="n">
        <v>0.58</v>
      </c>
      <c r="I9" t="n">
        <v>65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193.44</v>
      </c>
      <c r="Q9" t="n">
        <v>2238.76</v>
      </c>
      <c r="R9" t="n">
        <v>143.71</v>
      </c>
      <c r="S9" t="n">
        <v>80.06999999999999</v>
      </c>
      <c r="T9" t="n">
        <v>29492.19</v>
      </c>
      <c r="U9" t="n">
        <v>0.5600000000000001</v>
      </c>
      <c r="V9" t="n">
        <v>0.84</v>
      </c>
      <c r="W9" t="n">
        <v>6.82</v>
      </c>
      <c r="X9" t="n">
        <v>1.89</v>
      </c>
      <c r="Y9" t="n">
        <v>1</v>
      </c>
      <c r="Z9" t="n">
        <v>10</v>
      </c>
      <c r="AA9" t="n">
        <v>236.3530325840205</v>
      </c>
      <c r="AB9" t="n">
        <v>323.3886463411914</v>
      </c>
      <c r="AC9" t="n">
        <v>292.5248878132999</v>
      </c>
      <c r="AD9" t="n">
        <v>236353.0325840205</v>
      </c>
      <c r="AE9" t="n">
        <v>323388.6463411914</v>
      </c>
      <c r="AF9" t="n">
        <v>1.80780339147988e-06</v>
      </c>
      <c r="AG9" t="n">
        <v>0.3492708333333334</v>
      </c>
      <c r="AH9" t="n">
        <v>292524.8878133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2.3366</v>
      </c>
      <c r="E2" t="n">
        <v>42.8</v>
      </c>
      <c r="F2" t="n">
        <v>35.52</v>
      </c>
      <c r="G2" t="n">
        <v>9.029999999999999</v>
      </c>
      <c r="H2" t="n">
        <v>0.16</v>
      </c>
      <c r="I2" t="n">
        <v>236</v>
      </c>
      <c r="J2" t="n">
        <v>107.41</v>
      </c>
      <c r="K2" t="n">
        <v>41.65</v>
      </c>
      <c r="L2" t="n">
        <v>1</v>
      </c>
      <c r="M2" t="n">
        <v>234</v>
      </c>
      <c r="N2" t="n">
        <v>14.77</v>
      </c>
      <c r="O2" t="n">
        <v>13481.73</v>
      </c>
      <c r="P2" t="n">
        <v>326.11</v>
      </c>
      <c r="Q2" t="n">
        <v>2239.17</v>
      </c>
      <c r="R2" t="n">
        <v>309.31</v>
      </c>
      <c r="S2" t="n">
        <v>80.06999999999999</v>
      </c>
      <c r="T2" t="n">
        <v>111439.19</v>
      </c>
      <c r="U2" t="n">
        <v>0.26</v>
      </c>
      <c r="V2" t="n">
        <v>0.72</v>
      </c>
      <c r="W2" t="n">
        <v>7.03</v>
      </c>
      <c r="X2" t="n">
        <v>6.88</v>
      </c>
      <c r="Y2" t="n">
        <v>1</v>
      </c>
      <c r="Z2" t="n">
        <v>10</v>
      </c>
      <c r="AA2" t="n">
        <v>472.33775577941</v>
      </c>
      <c r="AB2" t="n">
        <v>646.2733555284975</v>
      </c>
      <c r="AC2" t="n">
        <v>584.5939335272082</v>
      </c>
      <c r="AD2" t="n">
        <v>472337.75577941</v>
      </c>
      <c r="AE2" t="n">
        <v>646273.3555284975</v>
      </c>
      <c r="AF2" t="n">
        <v>1.355156020437106e-06</v>
      </c>
      <c r="AG2" t="n">
        <v>0.4458333333333333</v>
      </c>
      <c r="AH2" t="n">
        <v>584593.9335272082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2.5152</v>
      </c>
      <c r="E3" t="n">
        <v>39.76</v>
      </c>
      <c r="F3" t="n">
        <v>33.79</v>
      </c>
      <c r="G3" t="n">
        <v>11.45</v>
      </c>
      <c r="H3" t="n">
        <v>0.2</v>
      </c>
      <c r="I3" t="n">
        <v>177</v>
      </c>
      <c r="J3" t="n">
        <v>107.73</v>
      </c>
      <c r="K3" t="n">
        <v>41.65</v>
      </c>
      <c r="L3" t="n">
        <v>1.25</v>
      </c>
      <c r="M3" t="n">
        <v>175</v>
      </c>
      <c r="N3" t="n">
        <v>14.83</v>
      </c>
      <c r="O3" t="n">
        <v>13520.81</v>
      </c>
      <c r="P3" t="n">
        <v>305.62</v>
      </c>
      <c r="Q3" t="n">
        <v>2238.73</v>
      </c>
      <c r="R3" t="n">
        <v>252.3</v>
      </c>
      <c r="S3" t="n">
        <v>80.06999999999999</v>
      </c>
      <c r="T3" t="n">
        <v>83229.08</v>
      </c>
      <c r="U3" t="n">
        <v>0.32</v>
      </c>
      <c r="V3" t="n">
        <v>0.76</v>
      </c>
      <c r="W3" t="n">
        <v>6.95</v>
      </c>
      <c r="X3" t="n">
        <v>5.16</v>
      </c>
      <c r="Y3" t="n">
        <v>1</v>
      </c>
      <c r="Z3" t="n">
        <v>10</v>
      </c>
      <c r="AA3" t="n">
        <v>413.2400942863433</v>
      </c>
      <c r="AB3" t="n">
        <v>565.413327868866</v>
      </c>
      <c r="AC3" t="n">
        <v>511.4510734196503</v>
      </c>
      <c r="AD3" t="n">
        <v>413240.0942863433</v>
      </c>
      <c r="AE3" t="n">
        <v>565413.3278688659</v>
      </c>
      <c r="AF3" t="n">
        <v>1.458738518618252e-06</v>
      </c>
      <c r="AG3" t="n">
        <v>0.4141666666666666</v>
      </c>
      <c r="AH3" t="n">
        <v>511451.0734196503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2.6388</v>
      </c>
      <c r="E4" t="n">
        <v>37.9</v>
      </c>
      <c r="F4" t="n">
        <v>32.73</v>
      </c>
      <c r="G4" t="n">
        <v>13.93</v>
      </c>
      <c r="H4" t="n">
        <v>0.24</v>
      </c>
      <c r="I4" t="n">
        <v>141</v>
      </c>
      <c r="J4" t="n">
        <v>108.05</v>
      </c>
      <c r="K4" t="n">
        <v>41.65</v>
      </c>
      <c r="L4" t="n">
        <v>1.5</v>
      </c>
      <c r="M4" t="n">
        <v>139</v>
      </c>
      <c r="N4" t="n">
        <v>14.9</v>
      </c>
      <c r="O4" t="n">
        <v>13559.91</v>
      </c>
      <c r="P4" t="n">
        <v>291.32</v>
      </c>
      <c r="Q4" t="n">
        <v>2238.66</v>
      </c>
      <c r="R4" t="n">
        <v>217.62</v>
      </c>
      <c r="S4" t="n">
        <v>80.06999999999999</v>
      </c>
      <c r="T4" t="n">
        <v>66067.85000000001</v>
      </c>
      <c r="U4" t="n">
        <v>0.37</v>
      </c>
      <c r="V4" t="n">
        <v>0.78</v>
      </c>
      <c r="W4" t="n">
        <v>6.89</v>
      </c>
      <c r="X4" t="n">
        <v>4.09</v>
      </c>
      <c r="Y4" t="n">
        <v>1</v>
      </c>
      <c r="Z4" t="n">
        <v>10</v>
      </c>
      <c r="AA4" t="n">
        <v>377.3669922926301</v>
      </c>
      <c r="AB4" t="n">
        <v>516.3301671115024</v>
      </c>
      <c r="AC4" t="n">
        <v>467.0523406363208</v>
      </c>
      <c r="AD4" t="n">
        <v>377366.9922926301</v>
      </c>
      <c r="AE4" t="n">
        <v>516330.1671115024</v>
      </c>
      <c r="AF4" t="n">
        <v>1.530422711088519e-06</v>
      </c>
      <c r="AG4" t="n">
        <v>0.3947916666666667</v>
      </c>
      <c r="AH4" t="n">
        <v>467052.3406363208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2.7357</v>
      </c>
      <c r="E5" t="n">
        <v>36.55</v>
      </c>
      <c r="F5" t="n">
        <v>31.94</v>
      </c>
      <c r="G5" t="n">
        <v>16.52</v>
      </c>
      <c r="H5" t="n">
        <v>0.28</v>
      </c>
      <c r="I5" t="n">
        <v>116</v>
      </c>
      <c r="J5" t="n">
        <v>108.37</v>
      </c>
      <c r="K5" t="n">
        <v>41.65</v>
      </c>
      <c r="L5" t="n">
        <v>1.75</v>
      </c>
      <c r="M5" t="n">
        <v>114</v>
      </c>
      <c r="N5" t="n">
        <v>14.97</v>
      </c>
      <c r="O5" t="n">
        <v>13599.17</v>
      </c>
      <c r="P5" t="n">
        <v>279.6</v>
      </c>
      <c r="Q5" t="n">
        <v>2238.48</v>
      </c>
      <c r="R5" t="n">
        <v>192.53</v>
      </c>
      <c r="S5" t="n">
        <v>80.06999999999999</v>
      </c>
      <c r="T5" t="n">
        <v>53648.13</v>
      </c>
      <c r="U5" t="n">
        <v>0.42</v>
      </c>
      <c r="V5" t="n">
        <v>0.8</v>
      </c>
      <c r="W5" t="n">
        <v>6.83</v>
      </c>
      <c r="X5" t="n">
        <v>3.31</v>
      </c>
      <c r="Y5" t="n">
        <v>1</v>
      </c>
      <c r="Z5" t="n">
        <v>10</v>
      </c>
      <c r="AA5" t="n">
        <v>351.1897928295894</v>
      </c>
      <c r="AB5" t="n">
        <v>480.5133679496356</v>
      </c>
      <c r="AC5" t="n">
        <v>434.6538465172691</v>
      </c>
      <c r="AD5" t="n">
        <v>351189.7928295894</v>
      </c>
      <c r="AE5" t="n">
        <v>480513.3679496355</v>
      </c>
      <c r="AF5" t="n">
        <v>1.586621726059141e-06</v>
      </c>
      <c r="AG5" t="n">
        <v>0.3807291666666666</v>
      </c>
      <c r="AH5" t="n">
        <v>434653.8465172692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31.42</v>
      </c>
      <c r="G6" t="n">
        <v>19.23</v>
      </c>
      <c r="H6" t="n">
        <v>0.32</v>
      </c>
      <c r="I6" t="n">
        <v>98</v>
      </c>
      <c r="J6" t="n">
        <v>108.68</v>
      </c>
      <c r="K6" t="n">
        <v>41.65</v>
      </c>
      <c r="L6" t="n">
        <v>2</v>
      </c>
      <c r="M6" t="n">
        <v>96</v>
      </c>
      <c r="N6" t="n">
        <v>15.03</v>
      </c>
      <c r="O6" t="n">
        <v>13638.32</v>
      </c>
      <c r="P6" t="n">
        <v>270.08</v>
      </c>
      <c r="Q6" t="n">
        <v>2238.52</v>
      </c>
      <c r="R6" t="n">
        <v>175.31</v>
      </c>
      <c r="S6" t="n">
        <v>80.06999999999999</v>
      </c>
      <c r="T6" t="n">
        <v>45127.58</v>
      </c>
      <c r="U6" t="n">
        <v>0.46</v>
      </c>
      <c r="V6" t="n">
        <v>0.82</v>
      </c>
      <c r="W6" t="n">
        <v>6.8</v>
      </c>
      <c r="X6" t="n">
        <v>2.79</v>
      </c>
      <c r="Y6" t="n">
        <v>1</v>
      </c>
      <c r="Z6" t="n">
        <v>10</v>
      </c>
      <c r="AA6" t="n">
        <v>332.547145824516</v>
      </c>
      <c r="AB6" t="n">
        <v>455.0056758617541</v>
      </c>
      <c r="AC6" t="n">
        <v>411.5805727619845</v>
      </c>
      <c r="AD6" t="n">
        <v>332547.145824516</v>
      </c>
      <c r="AE6" t="n">
        <v>455005.6758617541</v>
      </c>
      <c r="AF6" t="n">
        <v>1.627741541966439e-06</v>
      </c>
      <c r="AG6" t="n">
        <v>0.3711458333333333</v>
      </c>
      <c r="AH6" t="n">
        <v>411580.5727619845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2.8596</v>
      </c>
      <c r="E7" t="n">
        <v>34.97</v>
      </c>
      <c r="F7" t="n">
        <v>31.04</v>
      </c>
      <c r="G7" t="n">
        <v>21.91</v>
      </c>
      <c r="H7" t="n">
        <v>0.36</v>
      </c>
      <c r="I7" t="n">
        <v>85</v>
      </c>
      <c r="J7" t="n">
        <v>109</v>
      </c>
      <c r="K7" t="n">
        <v>41.65</v>
      </c>
      <c r="L7" t="n">
        <v>2.25</v>
      </c>
      <c r="M7" t="n">
        <v>83</v>
      </c>
      <c r="N7" t="n">
        <v>15.1</v>
      </c>
      <c r="O7" t="n">
        <v>13677.51</v>
      </c>
      <c r="P7" t="n">
        <v>261.32</v>
      </c>
      <c r="Q7" t="n">
        <v>2238.59</v>
      </c>
      <c r="R7" t="n">
        <v>163.55</v>
      </c>
      <c r="S7" t="n">
        <v>80.06999999999999</v>
      </c>
      <c r="T7" t="n">
        <v>39314.26</v>
      </c>
      <c r="U7" t="n">
        <v>0.49</v>
      </c>
      <c r="V7" t="n">
        <v>0.83</v>
      </c>
      <c r="W7" t="n">
        <v>6.77</v>
      </c>
      <c r="X7" t="n">
        <v>2.42</v>
      </c>
      <c r="Y7" t="n">
        <v>1</v>
      </c>
      <c r="Z7" t="n">
        <v>10</v>
      </c>
      <c r="AA7" t="n">
        <v>317.8513201547203</v>
      </c>
      <c r="AB7" t="n">
        <v>434.8981988462684</v>
      </c>
      <c r="AC7" t="n">
        <v>393.3921251318355</v>
      </c>
      <c r="AD7" t="n">
        <v>317851.3201547203</v>
      </c>
      <c r="AE7" t="n">
        <v>434898.1988462684</v>
      </c>
      <c r="AF7" t="n">
        <v>1.658479909287831e-06</v>
      </c>
      <c r="AG7" t="n">
        <v>0.3642708333333333</v>
      </c>
      <c r="AH7" t="n">
        <v>393392.1251318355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2.9061</v>
      </c>
      <c r="E8" t="n">
        <v>34.41</v>
      </c>
      <c r="F8" t="n">
        <v>30.73</v>
      </c>
      <c r="G8" t="n">
        <v>24.92</v>
      </c>
      <c r="H8" t="n">
        <v>0.4</v>
      </c>
      <c r="I8" t="n">
        <v>74</v>
      </c>
      <c r="J8" t="n">
        <v>109.32</v>
      </c>
      <c r="K8" t="n">
        <v>41.65</v>
      </c>
      <c r="L8" t="n">
        <v>2.5</v>
      </c>
      <c r="M8" t="n">
        <v>72</v>
      </c>
      <c r="N8" t="n">
        <v>15.17</v>
      </c>
      <c r="O8" t="n">
        <v>13716.72</v>
      </c>
      <c r="P8" t="n">
        <v>253.58</v>
      </c>
      <c r="Q8" t="n">
        <v>2238.64</v>
      </c>
      <c r="R8" t="n">
        <v>153.09</v>
      </c>
      <c r="S8" t="n">
        <v>80.06999999999999</v>
      </c>
      <c r="T8" t="n">
        <v>34138.07</v>
      </c>
      <c r="U8" t="n">
        <v>0.52</v>
      </c>
      <c r="V8" t="n">
        <v>0.84</v>
      </c>
      <c r="W8" t="n">
        <v>6.76</v>
      </c>
      <c r="X8" t="n">
        <v>2.1</v>
      </c>
      <c r="Y8" t="n">
        <v>1</v>
      </c>
      <c r="Z8" t="n">
        <v>10</v>
      </c>
      <c r="AA8" t="n">
        <v>305.4238985627865</v>
      </c>
      <c r="AB8" t="n">
        <v>417.8944523650381</v>
      </c>
      <c r="AC8" t="n">
        <v>378.0111923498657</v>
      </c>
      <c r="AD8" t="n">
        <v>305423.8985627865</v>
      </c>
      <c r="AE8" t="n">
        <v>417894.4523650381</v>
      </c>
      <c r="AF8" t="n">
        <v>1.685448476843393e-06</v>
      </c>
      <c r="AG8" t="n">
        <v>0.3584375</v>
      </c>
      <c r="AH8" t="n">
        <v>378011.1923498657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2.9402</v>
      </c>
      <c r="E9" t="n">
        <v>34.01</v>
      </c>
      <c r="F9" t="n">
        <v>30.51</v>
      </c>
      <c r="G9" t="n">
        <v>27.73</v>
      </c>
      <c r="H9" t="n">
        <v>0.44</v>
      </c>
      <c r="I9" t="n">
        <v>66</v>
      </c>
      <c r="J9" t="n">
        <v>109.64</v>
      </c>
      <c r="K9" t="n">
        <v>41.65</v>
      </c>
      <c r="L9" t="n">
        <v>2.75</v>
      </c>
      <c r="M9" t="n">
        <v>64</v>
      </c>
      <c r="N9" t="n">
        <v>15.24</v>
      </c>
      <c r="O9" t="n">
        <v>13755.95</v>
      </c>
      <c r="P9" t="n">
        <v>246.93</v>
      </c>
      <c r="Q9" t="n">
        <v>2238.47</v>
      </c>
      <c r="R9" t="n">
        <v>145.67</v>
      </c>
      <c r="S9" t="n">
        <v>80.06999999999999</v>
      </c>
      <c r="T9" t="n">
        <v>30466.12</v>
      </c>
      <c r="U9" t="n">
        <v>0.55</v>
      </c>
      <c r="V9" t="n">
        <v>0.84</v>
      </c>
      <c r="W9" t="n">
        <v>6.75</v>
      </c>
      <c r="X9" t="n">
        <v>1.88</v>
      </c>
      <c r="Y9" t="n">
        <v>1</v>
      </c>
      <c r="Z9" t="n">
        <v>10</v>
      </c>
      <c r="AA9" t="n">
        <v>295.7806910113973</v>
      </c>
      <c r="AB9" t="n">
        <v>404.7001903649356</v>
      </c>
      <c r="AC9" t="n">
        <v>366.0761721967897</v>
      </c>
      <c r="AD9" t="n">
        <v>295780.6910113973</v>
      </c>
      <c r="AE9" t="n">
        <v>404700.1903649356</v>
      </c>
      <c r="AF9" t="n">
        <v>1.705225426384138e-06</v>
      </c>
      <c r="AG9" t="n">
        <v>0.3542708333333333</v>
      </c>
      <c r="AH9" t="n">
        <v>366076.1721967898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2.9694</v>
      </c>
      <c r="E10" t="n">
        <v>33.68</v>
      </c>
      <c r="F10" t="n">
        <v>30.33</v>
      </c>
      <c r="G10" t="n">
        <v>30.84</v>
      </c>
      <c r="H10" t="n">
        <v>0.48</v>
      </c>
      <c r="I10" t="n">
        <v>59</v>
      </c>
      <c r="J10" t="n">
        <v>109.96</v>
      </c>
      <c r="K10" t="n">
        <v>41.65</v>
      </c>
      <c r="L10" t="n">
        <v>3</v>
      </c>
      <c r="M10" t="n">
        <v>57</v>
      </c>
      <c r="N10" t="n">
        <v>15.31</v>
      </c>
      <c r="O10" t="n">
        <v>13795.21</v>
      </c>
      <c r="P10" t="n">
        <v>239.55</v>
      </c>
      <c r="Q10" t="n">
        <v>2238.36</v>
      </c>
      <c r="R10" t="n">
        <v>139.7</v>
      </c>
      <c r="S10" t="n">
        <v>80.06999999999999</v>
      </c>
      <c r="T10" t="n">
        <v>27515.74</v>
      </c>
      <c r="U10" t="n">
        <v>0.57</v>
      </c>
      <c r="V10" t="n">
        <v>0.85</v>
      </c>
      <c r="W10" t="n">
        <v>6.75</v>
      </c>
      <c r="X10" t="n">
        <v>1.7</v>
      </c>
      <c r="Y10" t="n">
        <v>1</v>
      </c>
      <c r="Z10" t="n">
        <v>10</v>
      </c>
      <c r="AA10" t="n">
        <v>286.3509168790276</v>
      </c>
      <c r="AB10" t="n">
        <v>391.7979573847531</v>
      </c>
      <c r="AC10" t="n">
        <v>354.4053102238385</v>
      </c>
      <c r="AD10" t="n">
        <v>286350.9168790276</v>
      </c>
      <c r="AE10" t="n">
        <v>391797.9573847532</v>
      </c>
      <c r="AF10" t="n">
        <v>1.722160526870642e-06</v>
      </c>
      <c r="AG10" t="n">
        <v>0.3508333333333333</v>
      </c>
      <c r="AH10" t="n">
        <v>354405.3102238384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2.9982</v>
      </c>
      <c r="E11" t="n">
        <v>33.35</v>
      </c>
      <c r="F11" t="n">
        <v>30.14</v>
      </c>
      <c r="G11" t="n">
        <v>34.12</v>
      </c>
      <c r="H11" t="n">
        <v>0.52</v>
      </c>
      <c r="I11" t="n">
        <v>53</v>
      </c>
      <c r="J11" t="n">
        <v>110.27</v>
      </c>
      <c r="K11" t="n">
        <v>41.65</v>
      </c>
      <c r="L11" t="n">
        <v>3.25</v>
      </c>
      <c r="M11" t="n">
        <v>44</v>
      </c>
      <c r="N11" t="n">
        <v>15.37</v>
      </c>
      <c r="O11" t="n">
        <v>13834.5</v>
      </c>
      <c r="P11" t="n">
        <v>231.85</v>
      </c>
      <c r="Q11" t="n">
        <v>2238.44</v>
      </c>
      <c r="R11" t="n">
        <v>133.47</v>
      </c>
      <c r="S11" t="n">
        <v>80.06999999999999</v>
      </c>
      <c r="T11" t="n">
        <v>24433.6</v>
      </c>
      <c r="U11" t="n">
        <v>0.6</v>
      </c>
      <c r="V11" t="n">
        <v>0.85</v>
      </c>
      <c r="W11" t="n">
        <v>6.74</v>
      </c>
      <c r="X11" t="n">
        <v>1.51</v>
      </c>
      <c r="Y11" t="n">
        <v>1</v>
      </c>
      <c r="Z11" t="n">
        <v>10</v>
      </c>
      <c r="AA11" t="n">
        <v>276.8541481492604</v>
      </c>
      <c r="AB11" t="n">
        <v>378.8040594408186</v>
      </c>
      <c r="AC11" t="n">
        <v>342.6515316626226</v>
      </c>
      <c r="AD11" t="n">
        <v>276854.1481492604</v>
      </c>
      <c r="AE11" t="n">
        <v>378804.0594408186</v>
      </c>
      <c r="AF11" t="n">
        <v>1.738863639679248e-06</v>
      </c>
      <c r="AG11" t="n">
        <v>0.3473958333333333</v>
      </c>
      <c r="AH11" t="n">
        <v>342651.5316626226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3.0157</v>
      </c>
      <c r="E12" t="n">
        <v>33.16</v>
      </c>
      <c r="F12" t="n">
        <v>30.03</v>
      </c>
      <c r="G12" t="n">
        <v>36.78</v>
      </c>
      <c r="H12" t="n">
        <v>0.5600000000000001</v>
      </c>
      <c r="I12" t="n">
        <v>49</v>
      </c>
      <c r="J12" t="n">
        <v>110.59</v>
      </c>
      <c r="K12" t="n">
        <v>41.65</v>
      </c>
      <c r="L12" t="n">
        <v>3.5</v>
      </c>
      <c r="M12" t="n">
        <v>27</v>
      </c>
      <c r="N12" t="n">
        <v>15.44</v>
      </c>
      <c r="O12" t="n">
        <v>13873.81</v>
      </c>
      <c r="P12" t="n">
        <v>227.3</v>
      </c>
      <c r="Q12" t="n">
        <v>2238.58</v>
      </c>
      <c r="R12" t="n">
        <v>129.71</v>
      </c>
      <c r="S12" t="n">
        <v>80.06999999999999</v>
      </c>
      <c r="T12" t="n">
        <v>22572.7</v>
      </c>
      <c r="U12" t="n">
        <v>0.62</v>
      </c>
      <c r="V12" t="n">
        <v>0.85</v>
      </c>
      <c r="W12" t="n">
        <v>6.74</v>
      </c>
      <c r="X12" t="n">
        <v>1.41</v>
      </c>
      <c r="Y12" t="n">
        <v>1</v>
      </c>
      <c r="Z12" t="n">
        <v>10</v>
      </c>
      <c r="AA12" t="n">
        <v>271.2913520301539</v>
      </c>
      <c r="AB12" t="n">
        <v>371.1927963774127</v>
      </c>
      <c r="AC12" t="n">
        <v>335.7666768635133</v>
      </c>
      <c r="AD12" t="n">
        <v>271291.3520301539</v>
      </c>
      <c r="AE12" t="n">
        <v>371192.7963774127</v>
      </c>
      <c r="AF12" t="n">
        <v>1.749013100587254e-06</v>
      </c>
      <c r="AG12" t="n">
        <v>0.3454166666666666</v>
      </c>
      <c r="AH12" t="n">
        <v>335766.6768635134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3.0241</v>
      </c>
      <c r="E13" t="n">
        <v>33.07</v>
      </c>
      <c r="F13" t="n">
        <v>29.99</v>
      </c>
      <c r="G13" t="n">
        <v>38.28</v>
      </c>
      <c r="H13" t="n">
        <v>0.6</v>
      </c>
      <c r="I13" t="n">
        <v>47</v>
      </c>
      <c r="J13" t="n">
        <v>110.91</v>
      </c>
      <c r="K13" t="n">
        <v>41.65</v>
      </c>
      <c r="L13" t="n">
        <v>3.75</v>
      </c>
      <c r="M13" t="n">
        <v>10</v>
      </c>
      <c r="N13" t="n">
        <v>15.51</v>
      </c>
      <c r="O13" t="n">
        <v>13913.15</v>
      </c>
      <c r="P13" t="n">
        <v>226.03</v>
      </c>
      <c r="Q13" t="n">
        <v>2238.61</v>
      </c>
      <c r="R13" t="n">
        <v>127.17</v>
      </c>
      <c r="S13" t="n">
        <v>80.06999999999999</v>
      </c>
      <c r="T13" t="n">
        <v>21310.12</v>
      </c>
      <c r="U13" t="n">
        <v>0.63</v>
      </c>
      <c r="V13" t="n">
        <v>0.86</v>
      </c>
      <c r="W13" t="n">
        <v>6.77</v>
      </c>
      <c r="X13" t="n">
        <v>1.36</v>
      </c>
      <c r="Y13" t="n">
        <v>1</v>
      </c>
      <c r="Z13" t="n">
        <v>10</v>
      </c>
      <c r="AA13" t="n">
        <v>269.4118386208229</v>
      </c>
      <c r="AB13" t="n">
        <v>368.6211632124865</v>
      </c>
      <c r="AC13" t="n">
        <v>333.440476758538</v>
      </c>
      <c r="AD13" t="n">
        <v>269411.8386208229</v>
      </c>
      <c r="AE13" t="n">
        <v>368621.1632124865</v>
      </c>
      <c r="AF13" t="n">
        <v>1.753884841823098e-06</v>
      </c>
      <c r="AG13" t="n">
        <v>0.3444791666666667</v>
      </c>
      <c r="AH13" t="n">
        <v>333440.476758538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3.0272</v>
      </c>
      <c r="E14" t="n">
        <v>33.03</v>
      </c>
      <c r="F14" t="n">
        <v>29.98</v>
      </c>
      <c r="G14" t="n">
        <v>39.1</v>
      </c>
      <c r="H14" t="n">
        <v>0.63</v>
      </c>
      <c r="I14" t="n">
        <v>46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224.18</v>
      </c>
      <c r="Q14" t="n">
        <v>2238.47</v>
      </c>
      <c r="R14" t="n">
        <v>126.61</v>
      </c>
      <c r="S14" t="n">
        <v>80.06999999999999</v>
      </c>
      <c r="T14" t="n">
        <v>21036.24</v>
      </c>
      <c r="U14" t="n">
        <v>0.63</v>
      </c>
      <c r="V14" t="n">
        <v>0.86</v>
      </c>
      <c r="W14" t="n">
        <v>6.78</v>
      </c>
      <c r="X14" t="n">
        <v>1.35</v>
      </c>
      <c r="Y14" t="n">
        <v>1</v>
      </c>
      <c r="Z14" t="n">
        <v>10</v>
      </c>
      <c r="AA14" t="n">
        <v>267.6306770419681</v>
      </c>
      <c r="AB14" t="n">
        <v>366.1840993609943</v>
      </c>
      <c r="AC14" t="n">
        <v>331.2360028605916</v>
      </c>
      <c r="AD14" t="n">
        <v>267630.6770419681</v>
      </c>
      <c r="AE14" t="n">
        <v>366184.0993609943</v>
      </c>
      <c r="AF14" t="n">
        <v>1.755682746326803e-06</v>
      </c>
      <c r="AG14" t="n">
        <v>0.3440625</v>
      </c>
      <c r="AH14" t="n">
        <v>331236.0028605916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3.0266</v>
      </c>
      <c r="E15" t="n">
        <v>33.04</v>
      </c>
      <c r="F15" t="n">
        <v>29.98</v>
      </c>
      <c r="G15" t="n">
        <v>39.11</v>
      </c>
      <c r="H15" t="n">
        <v>0.67</v>
      </c>
      <c r="I15" t="n">
        <v>46</v>
      </c>
      <c r="J15" t="n">
        <v>111.55</v>
      </c>
      <c r="K15" t="n">
        <v>41.65</v>
      </c>
      <c r="L15" t="n">
        <v>4.25</v>
      </c>
      <c r="M15" t="n">
        <v>1</v>
      </c>
      <c r="N15" t="n">
        <v>15.65</v>
      </c>
      <c r="O15" t="n">
        <v>13991.91</v>
      </c>
      <c r="P15" t="n">
        <v>225.49</v>
      </c>
      <c r="Q15" t="n">
        <v>2238.72</v>
      </c>
      <c r="R15" t="n">
        <v>126.88</v>
      </c>
      <c r="S15" t="n">
        <v>80.06999999999999</v>
      </c>
      <c r="T15" t="n">
        <v>21171.12</v>
      </c>
      <c r="U15" t="n">
        <v>0.63</v>
      </c>
      <c r="V15" t="n">
        <v>0.86</v>
      </c>
      <c r="W15" t="n">
        <v>6.77</v>
      </c>
      <c r="X15" t="n">
        <v>1.35</v>
      </c>
      <c r="Y15" t="n">
        <v>1</v>
      </c>
      <c r="Z15" t="n">
        <v>10</v>
      </c>
      <c r="AA15" t="n">
        <v>268.7303662932799</v>
      </c>
      <c r="AB15" t="n">
        <v>367.6887427095049</v>
      </c>
      <c r="AC15" t="n">
        <v>332.5970451597005</v>
      </c>
      <c r="AD15" t="n">
        <v>268730.3662932799</v>
      </c>
      <c r="AE15" t="n">
        <v>367688.7427095049</v>
      </c>
      <c r="AF15" t="n">
        <v>1.755334764809956e-06</v>
      </c>
      <c r="AG15" t="n">
        <v>0.3441666666666667</v>
      </c>
      <c r="AH15" t="n">
        <v>332597.0451597006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3.0266</v>
      </c>
      <c r="E16" t="n">
        <v>33.04</v>
      </c>
      <c r="F16" t="n">
        <v>29.98</v>
      </c>
      <c r="G16" t="n">
        <v>39.11</v>
      </c>
      <c r="H16" t="n">
        <v>0.71</v>
      </c>
      <c r="I16" t="n">
        <v>46</v>
      </c>
      <c r="J16" t="n">
        <v>111.87</v>
      </c>
      <c r="K16" t="n">
        <v>41.65</v>
      </c>
      <c r="L16" t="n">
        <v>4.5</v>
      </c>
      <c r="M16" t="n">
        <v>0</v>
      </c>
      <c r="N16" t="n">
        <v>15.72</v>
      </c>
      <c r="O16" t="n">
        <v>14031.33</v>
      </c>
      <c r="P16" t="n">
        <v>226.1</v>
      </c>
      <c r="Q16" t="n">
        <v>2238.66</v>
      </c>
      <c r="R16" t="n">
        <v>126.87</v>
      </c>
      <c r="S16" t="n">
        <v>80.06999999999999</v>
      </c>
      <c r="T16" t="n">
        <v>21168.52</v>
      </c>
      <c r="U16" t="n">
        <v>0.63</v>
      </c>
      <c r="V16" t="n">
        <v>0.86</v>
      </c>
      <c r="W16" t="n">
        <v>6.77</v>
      </c>
      <c r="X16" t="n">
        <v>1.35</v>
      </c>
      <c r="Y16" t="n">
        <v>1</v>
      </c>
      <c r="Z16" t="n">
        <v>10</v>
      </c>
      <c r="AA16" t="n">
        <v>269.2178358742317</v>
      </c>
      <c r="AB16" t="n">
        <v>368.3557200958032</v>
      </c>
      <c r="AC16" t="n">
        <v>333.2003671603592</v>
      </c>
      <c r="AD16" t="n">
        <v>269217.8358742317</v>
      </c>
      <c r="AE16" t="n">
        <v>368355.7200958033</v>
      </c>
      <c r="AF16" t="n">
        <v>1.755334764809956e-06</v>
      </c>
      <c r="AG16" t="n">
        <v>0.3441666666666667</v>
      </c>
      <c r="AH16" t="n">
        <v>333200.3671603592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1.2542</v>
      </c>
      <c r="E2" t="n">
        <v>79.73</v>
      </c>
      <c r="F2" t="n">
        <v>46.38</v>
      </c>
      <c r="G2" t="n">
        <v>4.77</v>
      </c>
      <c r="H2" t="n">
        <v>0.06</v>
      </c>
      <c r="I2" t="n">
        <v>583</v>
      </c>
      <c r="J2" t="n">
        <v>274.09</v>
      </c>
      <c r="K2" t="n">
        <v>60.56</v>
      </c>
      <c r="L2" t="n">
        <v>1</v>
      </c>
      <c r="M2" t="n">
        <v>581</v>
      </c>
      <c r="N2" t="n">
        <v>72.53</v>
      </c>
      <c r="O2" t="n">
        <v>34038.11</v>
      </c>
      <c r="P2" t="n">
        <v>803.3</v>
      </c>
      <c r="Q2" t="n">
        <v>2240.41</v>
      </c>
      <c r="R2" t="n">
        <v>665.36</v>
      </c>
      <c r="S2" t="n">
        <v>80.06999999999999</v>
      </c>
      <c r="T2" t="n">
        <v>287727.26</v>
      </c>
      <c r="U2" t="n">
        <v>0.12</v>
      </c>
      <c r="V2" t="n">
        <v>0.55</v>
      </c>
      <c r="W2" t="n">
        <v>7.6</v>
      </c>
      <c r="X2" t="n">
        <v>17.74</v>
      </c>
      <c r="Y2" t="n">
        <v>1</v>
      </c>
      <c r="Z2" t="n">
        <v>10</v>
      </c>
      <c r="AA2" t="n">
        <v>2039.619979384303</v>
      </c>
      <c r="AB2" t="n">
        <v>2790.698037476505</v>
      </c>
      <c r="AC2" t="n">
        <v>2524.357733549042</v>
      </c>
      <c r="AD2" t="n">
        <v>2039619.979384303</v>
      </c>
      <c r="AE2" t="n">
        <v>2790698.037476505</v>
      </c>
      <c r="AF2" t="n">
        <v>6.235798951060737e-07</v>
      </c>
      <c r="AG2" t="n">
        <v>0.8305208333333334</v>
      </c>
      <c r="AH2" t="n">
        <v>2524357.733549042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1.536</v>
      </c>
      <c r="E3" t="n">
        <v>65.09999999999999</v>
      </c>
      <c r="F3" t="n">
        <v>40.84</v>
      </c>
      <c r="G3" t="n">
        <v>5.99</v>
      </c>
      <c r="H3" t="n">
        <v>0.08</v>
      </c>
      <c r="I3" t="n">
        <v>409</v>
      </c>
      <c r="J3" t="n">
        <v>274.57</v>
      </c>
      <c r="K3" t="n">
        <v>60.56</v>
      </c>
      <c r="L3" t="n">
        <v>1.25</v>
      </c>
      <c r="M3" t="n">
        <v>407</v>
      </c>
      <c r="N3" t="n">
        <v>72.76000000000001</v>
      </c>
      <c r="O3" t="n">
        <v>34097.72</v>
      </c>
      <c r="P3" t="n">
        <v>705.71</v>
      </c>
      <c r="Q3" t="n">
        <v>2239.53</v>
      </c>
      <c r="R3" t="n">
        <v>483.21</v>
      </c>
      <c r="S3" t="n">
        <v>80.06999999999999</v>
      </c>
      <c r="T3" t="n">
        <v>197522.6</v>
      </c>
      <c r="U3" t="n">
        <v>0.17</v>
      </c>
      <c r="V3" t="n">
        <v>0.63</v>
      </c>
      <c r="W3" t="n">
        <v>7.31</v>
      </c>
      <c r="X3" t="n">
        <v>12.2</v>
      </c>
      <c r="Y3" t="n">
        <v>1</v>
      </c>
      <c r="Z3" t="n">
        <v>10</v>
      </c>
      <c r="AA3" t="n">
        <v>1464.629425737309</v>
      </c>
      <c r="AB3" t="n">
        <v>2003.970595183759</v>
      </c>
      <c r="AC3" t="n">
        <v>1812.714454169816</v>
      </c>
      <c r="AD3" t="n">
        <v>1464629.425737309</v>
      </c>
      <c r="AE3" t="n">
        <v>2003970.595183759</v>
      </c>
      <c r="AF3" t="n">
        <v>7.636889801330962e-07</v>
      </c>
      <c r="AG3" t="n">
        <v>0.678125</v>
      </c>
      <c r="AH3" t="n">
        <v>1812714.454169816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1.7425</v>
      </c>
      <c r="E4" t="n">
        <v>57.39</v>
      </c>
      <c r="F4" t="n">
        <v>37.99</v>
      </c>
      <c r="G4" t="n">
        <v>7.21</v>
      </c>
      <c r="H4" t="n">
        <v>0.1</v>
      </c>
      <c r="I4" t="n">
        <v>316</v>
      </c>
      <c r="J4" t="n">
        <v>275.05</v>
      </c>
      <c r="K4" t="n">
        <v>60.56</v>
      </c>
      <c r="L4" t="n">
        <v>1.5</v>
      </c>
      <c r="M4" t="n">
        <v>314</v>
      </c>
      <c r="N4" t="n">
        <v>73</v>
      </c>
      <c r="O4" t="n">
        <v>34157.42</v>
      </c>
      <c r="P4" t="n">
        <v>654.9299999999999</v>
      </c>
      <c r="Q4" t="n">
        <v>2239.46</v>
      </c>
      <c r="R4" t="n">
        <v>389.12</v>
      </c>
      <c r="S4" t="n">
        <v>80.06999999999999</v>
      </c>
      <c r="T4" t="n">
        <v>150944.4</v>
      </c>
      <c r="U4" t="n">
        <v>0.21</v>
      </c>
      <c r="V4" t="n">
        <v>0.68</v>
      </c>
      <c r="W4" t="n">
        <v>7.18</v>
      </c>
      <c r="X4" t="n">
        <v>9.34</v>
      </c>
      <c r="Y4" t="n">
        <v>1</v>
      </c>
      <c r="Z4" t="n">
        <v>10</v>
      </c>
      <c r="AA4" t="n">
        <v>1199.26257455946</v>
      </c>
      <c r="AB4" t="n">
        <v>1640.883962243003</v>
      </c>
      <c r="AC4" t="n">
        <v>1484.280299881636</v>
      </c>
      <c r="AD4" t="n">
        <v>1199262.57455946</v>
      </c>
      <c r="AE4" t="n">
        <v>1640883.962243003</v>
      </c>
      <c r="AF4" t="n">
        <v>8.663594061731251e-07</v>
      </c>
      <c r="AG4" t="n">
        <v>0.5978125</v>
      </c>
      <c r="AH4" t="n">
        <v>1484280.299881635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1.9058</v>
      </c>
      <c r="E5" t="n">
        <v>52.47</v>
      </c>
      <c r="F5" t="n">
        <v>36.15</v>
      </c>
      <c r="G5" t="n">
        <v>8.44</v>
      </c>
      <c r="H5" t="n">
        <v>0.11</v>
      </c>
      <c r="I5" t="n">
        <v>257</v>
      </c>
      <c r="J5" t="n">
        <v>275.54</v>
      </c>
      <c r="K5" t="n">
        <v>60.56</v>
      </c>
      <c r="L5" t="n">
        <v>1.75</v>
      </c>
      <c r="M5" t="n">
        <v>255</v>
      </c>
      <c r="N5" t="n">
        <v>73.23</v>
      </c>
      <c r="O5" t="n">
        <v>34217.22</v>
      </c>
      <c r="P5" t="n">
        <v>621.6799999999999</v>
      </c>
      <c r="Q5" t="n">
        <v>2239.43</v>
      </c>
      <c r="R5" t="n">
        <v>329.84</v>
      </c>
      <c r="S5" t="n">
        <v>80.06999999999999</v>
      </c>
      <c r="T5" t="n">
        <v>121596.28</v>
      </c>
      <c r="U5" t="n">
        <v>0.24</v>
      </c>
      <c r="V5" t="n">
        <v>0.71</v>
      </c>
      <c r="W5" t="n">
        <v>7.06</v>
      </c>
      <c r="X5" t="n">
        <v>7.51</v>
      </c>
      <c r="Y5" t="n">
        <v>1</v>
      </c>
      <c r="Z5" t="n">
        <v>10</v>
      </c>
      <c r="AA5" t="n">
        <v>1041.750212949996</v>
      </c>
      <c r="AB5" t="n">
        <v>1425.368600133972</v>
      </c>
      <c r="AC5" t="n">
        <v>1289.33342145458</v>
      </c>
      <c r="AD5" t="n">
        <v>1041750.212949996</v>
      </c>
      <c r="AE5" t="n">
        <v>1425368.600133972</v>
      </c>
      <c r="AF5" t="n">
        <v>9.475510796469105e-07</v>
      </c>
      <c r="AG5" t="n">
        <v>0.5465625</v>
      </c>
      <c r="AH5" t="n">
        <v>1289333.42145458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2.0332</v>
      </c>
      <c r="E6" t="n">
        <v>49.18</v>
      </c>
      <c r="F6" t="n">
        <v>34.95</v>
      </c>
      <c r="G6" t="n">
        <v>9.66</v>
      </c>
      <c r="H6" t="n">
        <v>0.13</v>
      </c>
      <c r="I6" t="n">
        <v>217</v>
      </c>
      <c r="J6" t="n">
        <v>276.02</v>
      </c>
      <c r="K6" t="n">
        <v>60.56</v>
      </c>
      <c r="L6" t="n">
        <v>2</v>
      </c>
      <c r="M6" t="n">
        <v>215</v>
      </c>
      <c r="N6" t="n">
        <v>73.47</v>
      </c>
      <c r="O6" t="n">
        <v>34277.1</v>
      </c>
      <c r="P6" t="n">
        <v>599.65</v>
      </c>
      <c r="Q6" t="n">
        <v>2239.43</v>
      </c>
      <c r="R6" t="n">
        <v>290.65</v>
      </c>
      <c r="S6" t="n">
        <v>80.06999999999999</v>
      </c>
      <c r="T6" t="n">
        <v>102200.57</v>
      </c>
      <c r="U6" t="n">
        <v>0.28</v>
      </c>
      <c r="V6" t="n">
        <v>0.73</v>
      </c>
      <c r="W6" t="n">
        <v>7</v>
      </c>
      <c r="X6" t="n">
        <v>6.31</v>
      </c>
      <c r="Y6" t="n">
        <v>1</v>
      </c>
      <c r="Z6" t="n">
        <v>10</v>
      </c>
      <c r="AA6" t="n">
        <v>942.6096643993374</v>
      </c>
      <c r="AB6" t="n">
        <v>1289.720127834645</v>
      </c>
      <c r="AC6" t="n">
        <v>1166.631048967674</v>
      </c>
      <c r="AD6" t="n">
        <v>942609.6643993374</v>
      </c>
      <c r="AE6" t="n">
        <v>1289720.127834645</v>
      </c>
      <c r="AF6" t="n">
        <v>1.010893511983471e-06</v>
      </c>
      <c r="AG6" t="n">
        <v>0.5122916666666667</v>
      </c>
      <c r="AH6" t="n">
        <v>1166631.048967674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2.1357</v>
      </c>
      <c r="E7" t="n">
        <v>46.82</v>
      </c>
      <c r="F7" t="n">
        <v>34.1</v>
      </c>
      <c r="G7" t="n">
        <v>10.88</v>
      </c>
      <c r="H7" t="n">
        <v>0.14</v>
      </c>
      <c r="I7" t="n">
        <v>188</v>
      </c>
      <c r="J7" t="n">
        <v>276.51</v>
      </c>
      <c r="K7" t="n">
        <v>60.56</v>
      </c>
      <c r="L7" t="n">
        <v>2.25</v>
      </c>
      <c r="M7" t="n">
        <v>186</v>
      </c>
      <c r="N7" t="n">
        <v>73.70999999999999</v>
      </c>
      <c r="O7" t="n">
        <v>34337.08</v>
      </c>
      <c r="P7" t="n">
        <v>583.64</v>
      </c>
      <c r="Q7" t="n">
        <v>2238.95</v>
      </c>
      <c r="R7" t="n">
        <v>263.01</v>
      </c>
      <c r="S7" t="n">
        <v>80.06999999999999</v>
      </c>
      <c r="T7" t="n">
        <v>88525.73</v>
      </c>
      <c r="U7" t="n">
        <v>0.3</v>
      </c>
      <c r="V7" t="n">
        <v>0.75</v>
      </c>
      <c r="W7" t="n">
        <v>6.95</v>
      </c>
      <c r="X7" t="n">
        <v>5.47</v>
      </c>
      <c r="Y7" t="n">
        <v>1</v>
      </c>
      <c r="Z7" t="n">
        <v>10</v>
      </c>
      <c r="AA7" t="n">
        <v>874.0844987744474</v>
      </c>
      <c r="AB7" t="n">
        <v>1195.960973109724</v>
      </c>
      <c r="AC7" t="n">
        <v>1081.820136377899</v>
      </c>
      <c r="AD7" t="n">
        <v>874084.4987744474</v>
      </c>
      <c r="AE7" t="n">
        <v>1195960.973109724</v>
      </c>
      <c r="AF7" t="n">
        <v>1.061855829993655e-06</v>
      </c>
      <c r="AG7" t="n">
        <v>0.4877083333333334</v>
      </c>
      <c r="AH7" t="n">
        <v>1081820.136377899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2.2266</v>
      </c>
      <c r="E8" t="n">
        <v>44.91</v>
      </c>
      <c r="F8" t="n">
        <v>33.39</v>
      </c>
      <c r="G8" t="n">
        <v>12.14</v>
      </c>
      <c r="H8" t="n">
        <v>0.16</v>
      </c>
      <c r="I8" t="n">
        <v>165</v>
      </c>
      <c r="J8" t="n">
        <v>277</v>
      </c>
      <c r="K8" t="n">
        <v>60.56</v>
      </c>
      <c r="L8" t="n">
        <v>2.5</v>
      </c>
      <c r="M8" t="n">
        <v>163</v>
      </c>
      <c r="N8" t="n">
        <v>73.94</v>
      </c>
      <c r="O8" t="n">
        <v>34397.15</v>
      </c>
      <c r="P8" t="n">
        <v>570.0700000000001</v>
      </c>
      <c r="Q8" t="n">
        <v>2238.86</v>
      </c>
      <c r="R8" t="n">
        <v>239.25</v>
      </c>
      <c r="S8" t="n">
        <v>80.06999999999999</v>
      </c>
      <c r="T8" t="n">
        <v>76762.45</v>
      </c>
      <c r="U8" t="n">
        <v>0.33</v>
      </c>
      <c r="V8" t="n">
        <v>0.77</v>
      </c>
      <c r="W8" t="n">
        <v>6.93</v>
      </c>
      <c r="X8" t="n">
        <v>4.76</v>
      </c>
      <c r="Y8" t="n">
        <v>1</v>
      </c>
      <c r="Z8" t="n">
        <v>10</v>
      </c>
      <c r="AA8" t="n">
        <v>819.5338366171648</v>
      </c>
      <c r="AB8" t="n">
        <v>1121.322350540765</v>
      </c>
      <c r="AC8" t="n">
        <v>1014.304919190957</v>
      </c>
      <c r="AD8" t="n">
        <v>819533.8366171648</v>
      </c>
      <c r="AE8" t="n">
        <v>1121322.350540765</v>
      </c>
      <c r="AF8" t="n">
        <v>1.107050705185125e-06</v>
      </c>
      <c r="AG8" t="n">
        <v>0.4678125</v>
      </c>
      <c r="AH8" t="n">
        <v>1014304.919190957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2.3026</v>
      </c>
      <c r="E9" t="n">
        <v>43.43</v>
      </c>
      <c r="F9" t="n">
        <v>32.85</v>
      </c>
      <c r="G9" t="n">
        <v>13.41</v>
      </c>
      <c r="H9" t="n">
        <v>0.18</v>
      </c>
      <c r="I9" t="n">
        <v>147</v>
      </c>
      <c r="J9" t="n">
        <v>277.48</v>
      </c>
      <c r="K9" t="n">
        <v>60.56</v>
      </c>
      <c r="L9" t="n">
        <v>2.75</v>
      </c>
      <c r="M9" t="n">
        <v>145</v>
      </c>
      <c r="N9" t="n">
        <v>74.18000000000001</v>
      </c>
      <c r="O9" t="n">
        <v>34457.31</v>
      </c>
      <c r="P9" t="n">
        <v>559.22</v>
      </c>
      <c r="Q9" t="n">
        <v>2238.69</v>
      </c>
      <c r="R9" t="n">
        <v>222.2</v>
      </c>
      <c r="S9" t="n">
        <v>80.06999999999999</v>
      </c>
      <c r="T9" t="n">
        <v>68326.67999999999</v>
      </c>
      <c r="U9" t="n">
        <v>0.36</v>
      </c>
      <c r="V9" t="n">
        <v>0.78</v>
      </c>
      <c r="W9" t="n">
        <v>6.88</v>
      </c>
      <c r="X9" t="n">
        <v>4.22</v>
      </c>
      <c r="Y9" t="n">
        <v>1</v>
      </c>
      <c r="Z9" t="n">
        <v>10</v>
      </c>
      <c r="AA9" t="n">
        <v>778.0576696467394</v>
      </c>
      <c r="AB9" t="n">
        <v>1064.572829092483</v>
      </c>
      <c r="AC9" t="n">
        <v>962.9714924212457</v>
      </c>
      <c r="AD9" t="n">
        <v>778057.6696467395</v>
      </c>
      <c r="AE9" t="n">
        <v>1064572.829092483</v>
      </c>
      <c r="AF9" t="n">
        <v>1.144837399514627e-06</v>
      </c>
      <c r="AG9" t="n">
        <v>0.4523958333333333</v>
      </c>
      <c r="AH9" t="n">
        <v>962971.4924212457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2.3661</v>
      </c>
      <c r="E10" t="n">
        <v>42.26</v>
      </c>
      <c r="F10" t="n">
        <v>32.42</v>
      </c>
      <c r="G10" t="n">
        <v>14.62</v>
      </c>
      <c r="H10" t="n">
        <v>0.19</v>
      </c>
      <c r="I10" t="n">
        <v>133</v>
      </c>
      <c r="J10" t="n">
        <v>277.97</v>
      </c>
      <c r="K10" t="n">
        <v>60.56</v>
      </c>
      <c r="L10" t="n">
        <v>3</v>
      </c>
      <c r="M10" t="n">
        <v>131</v>
      </c>
      <c r="N10" t="n">
        <v>74.42</v>
      </c>
      <c r="O10" t="n">
        <v>34517.57</v>
      </c>
      <c r="P10" t="n">
        <v>550.42</v>
      </c>
      <c r="Q10" t="n">
        <v>2238.66</v>
      </c>
      <c r="R10" t="n">
        <v>208.36</v>
      </c>
      <c r="S10" t="n">
        <v>80.06999999999999</v>
      </c>
      <c r="T10" t="n">
        <v>61479.22</v>
      </c>
      <c r="U10" t="n">
        <v>0.38</v>
      </c>
      <c r="V10" t="n">
        <v>0.79</v>
      </c>
      <c r="W10" t="n">
        <v>6.85</v>
      </c>
      <c r="X10" t="n">
        <v>3.79</v>
      </c>
      <c r="Y10" t="n">
        <v>1</v>
      </c>
      <c r="Z10" t="n">
        <v>10</v>
      </c>
      <c r="AA10" t="n">
        <v>745.8352608056247</v>
      </c>
      <c r="AB10" t="n">
        <v>1020.48470776372</v>
      </c>
      <c r="AC10" t="n">
        <v>923.0910795140328</v>
      </c>
      <c r="AD10" t="n">
        <v>745835.2608056247</v>
      </c>
      <c r="AE10" t="n">
        <v>1020484.70776372</v>
      </c>
      <c r="AF10" t="n">
        <v>1.176409177013619e-06</v>
      </c>
      <c r="AG10" t="n">
        <v>0.4402083333333333</v>
      </c>
      <c r="AH10" t="n">
        <v>923091.0795140328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2.421</v>
      </c>
      <c r="E11" t="n">
        <v>41.3</v>
      </c>
      <c r="F11" t="n">
        <v>32.08</v>
      </c>
      <c r="G11" t="n">
        <v>15.91</v>
      </c>
      <c r="H11" t="n">
        <v>0.21</v>
      </c>
      <c r="I11" t="n">
        <v>121</v>
      </c>
      <c r="J11" t="n">
        <v>278.46</v>
      </c>
      <c r="K11" t="n">
        <v>60.56</v>
      </c>
      <c r="L11" t="n">
        <v>3.25</v>
      </c>
      <c r="M11" t="n">
        <v>119</v>
      </c>
      <c r="N11" t="n">
        <v>74.66</v>
      </c>
      <c r="O11" t="n">
        <v>34577.92</v>
      </c>
      <c r="P11" t="n">
        <v>543.47</v>
      </c>
      <c r="Q11" t="n">
        <v>2238.74</v>
      </c>
      <c r="R11" t="n">
        <v>196.87</v>
      </c>
      <c r="S11" t="n">
        <v>80.06999999999999</v>
      </c>
      <c r="T11" t="n">
        <v>55792.25</v>
      </c>
      <c r="U11" t="n">
        <v>0.41</v>
      </c>
      <c r="V11" t="n">
        <v>0.8</v>
      </c>
      <c r="W11" t="n">
        <v>6.84</v>
      </c>
      <c r="X11" t="n">
        <v>3.45</v>
      </c>
      <c r="Y11" t="n">
        <v>1</v>
      </c>
      <c r="Z11" t="n">
        <v>10</v>
      </c>
      <c r="AA11" t="n">
        <v>720.1693921742933</v>
      </c>
      <c r="AB11" t="n">
        <v>985.3675340041225</v>
      </c>
      <c r="AC11" t="n">
        <v>891.325439530788</v>
      </c>
      <c r="AD11" t="n">
        <v>720169.3921742933</v>
      </c>
      <c r="AE11" t="n">
        <v>985367.5340041225</v>
      </c>
      <c r="AF11" t="n">
        <v>1.20370509173322e-06</v>
      </c>
      <c r="AG11" t="n">
        <v>0.4302083333333333</v>
      </c>
      <c r="AH11" t="n">
        <v>891325.439530788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2.4645</v>
      </c>
      <c r="E12" t="n">
        <v>40.58</v>
      </c>
      <c r="F12" t="n">
        <v>31.83</v>
      </c>
      <c r="G12" t="n">
        <v>17.05</v>
      </c>
      <c r="H12" t="n">
        <v>0.22</v>
      </c>
      <c r="I12" t="n">
        <v>112</v>
      </c>
      <c r="J12" t="n">
        <v>278.95</v>
      </c>
      <c r="K12" t="n">
        <v>60.56</v>
      </c>
      <c r="L12" t="n">
        <v>3.5</v>
      </c>
      <c r="M12" t="n">
        <v>110</v>
      </c>
      <c r="N12" t="n">
        <v>74.90000000000001</v>
      </c>
      <c r="O12" t="n">
        <v>34638.36</v>
      </c>
      <c r="P12" t="n">
        <v>537.79</v>
      </c>
      <c r="Q12" t="n">
        <v>2238.62</v>
      </c>
      <c r="R12" t="n">
        <v>188.55</v>
      </c>
      <c r="S12" t="n">
        <v>80.06999999999999</v>
      </c>
      <c r="T12" t="n">
        <v>51675.04</v>
      </c>
      <c r="U12" t="n">
        <v>0.42</v>
      </c>
      <c r="V12" t="n">
        <v>0.8100000000000001</v>
      </c>
      <c r="W12" t="n">
        <v>6.83</v>
      </c>
      <c r="X12" t="n">
        <v>3.2</v>
      </c>
      <c r="Y12" t="n">
        <v>1</v>
      </c>
      <c r="Z12" t="n">
        <v>10</v>
      </c>
      <c r="AA12" t="n">
        <v>700.5789074656686</v>
      </c>
      <c r="AB12" t="n">
        <v>958.5629685545939</v>
      </c>
      <c r="AC12" t="n">
        <v>867.0790641873187</v>
      </c>
      <c r="AD12" t="n">
        <v>700578.9074656686</v>
      </c>
      <c r="AE12" t="n">
        <v>958562.9685545939</v>
      </c>
      <c r="AF12" t="n">
        <v>1.225333002303396e-06</v>
      </c>
      <c r="AG12" t="n">
        <v>0.4227083333333333</v>
      </c>
      <c r="AH12" t="n">
        <v>867079.0641873188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2.508</v>
      </c>
      <c r="E13" t="n">
        <v>39.87</v>
      </c>
      <c r="F13" t="n">
        <v>31.59</v>
      </c>
      <c r="G13" t="n">
        <v>18.4</v>
      </c>
      <c r="H13" t="n">
        <v>0.24</v>
      </c>
      <c r="I13" t="n">
        <v>103</v>
      </c>
      <c r="J13" t="n">
        <v>279.44</v>
      </c>
      <c r="K13" t="n">
        <v>60.56</v>
      </c>
      <c r="L13" t="n">
        <v>3.75</v>
      </c>
      <c r="M13" t="n">
        <v>101</v>
      </c>
      <c r="N13" t="n">
        <v>75.14</v>
      </c>
      <c r="O13" t="n">
        <v>34698.9</v>
      </c>
      <c r="P13" t="n">
        <v>532.22</v>
      </c>
      <c r="Q13" t="n">
        <v>2238.49</v>
      </c>
      <c r="R13" t="n">
        <v>181.4</v>
      </c>
      <c r="S13" t="n">
        <v>80.06999999999999</v>
      </c>
      <c r="T13" t="n">
        <v>48149.38</v>
      </c>
      <c r="U13" t="n">
        <v>0.44</v>
      </c>
      <c r="V13" t="n">
        <v>0.8100000000000001</v>
      </c>
      <c r="W13" t="n">
        <v>6.8</v>
      </c>
      <c r="X13" t="n">
        <v>2.96</v>
      </c>
      <c r="Y13" t="n">
        <v>1</v>
      </c>
      <c r="Z13" t="n">
        <v>10</v>
      </c>
      <c r="AA13" t="n">
        <v>681.8260116421729</v>
      </c>
      <c r="AB13" t="n">
        <v>932.9044291695125</v>
      </c>
      <c r="AC13" t="n">
        <v>843.8693397891633</v>
      </c>
      <c r="AD13" t="n">
        <v>681826.0116421729</v>
      </c>
      <c r="AE13" t="n">
        <v>932904.4291695125</v>
      </c>
      <c r="AF13" t="n">
        <v>1.246960912873571e-06</v>
      </c>
      <c r="AG13" t="n">
        <v>0.4153125</v>
      </c>
      <c r="AH13" t="n">
        <v>843869.3397891633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2.5456</v>
      </c>
      <c r="E14" t="n">
        <v>39.28</v>
      </c>
      <c r="F14" t="n">
        <v>31.37</v>
      </c>
      <c r="G14" t="n">
        <v>19.61</v>
      </c>
      <c r="H14" t="n">
        <v>0.25</v>
      </c>
      <c r="I14" t="n">
        <v>96</v>
      </c>
      <c r="J14" t="n">
        <v>279.94</v>
      </c>
      <c r="K14" t="n">
        <v>60.56</v>
      </c>
      <c r="L14" t="n">
        <v>4</v>
      </c>
      <c r="M14" t="n">
        <v>94</v>
      </c>
      <c r="N14" t="n">
        <v>75.38</v>
      </c>
      <c r="O14" t="n">
        <v>34759.54</v>
      </c>
      <c r="P14" t="n">
        <v>527.0700000000001</v>
      </c>
      <c r="Q14" t="n">
        <v>2238.61</v>
      </c>
      <c r="R14" t="n">
        <v>173.83</v>
      </c>
      <c r="S14" t="n">
        <v>80.06999999999999</v>
      </c>
      <c r="T14" t="n">
        <v>44398.6</v>
      </c>
      <c r="U14" t="n">
        <v>0.46</v>
      </c>
      <c r="V14" t="n">
        <v>0.82</v>
      </c>
      <c r="W14" t="n">
        <v>6.8</v>
      </c>
      <c r="X14" t="n">
        <v>2.74</v>
      </c>
      <c r="Y14" t="n">
        <v>1</v>
      </c>
      <c r="Z14" t="n">
        <v>10</v>
      </c>
      <c r="AA14" t="n">
        <v>665.7495877180196</v>
      </c>
      <c r="AB14" t="n">
        <v>910.9079567147182</v>
      </c>
      <c r="AC14" t="n">
        <v>823.9721797932116</v>
      </c>
      <c r="AD14" t="n">
        <v>665749.5877180196</v>
      </c>
      <c r="AE14" t="n">
        <v>910907.9567147183</v>
      </c>
      <c r="AF14" t="n">
        <v>1.265655382699746e-06</v>
      </c>
      <c r="AG14" t="n">
        <v>0.4091666666666667</v>
      </c>
      <c r="AH14" t="n">
        <v>823972.1797932116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2.5774</v>
      </c>
      <c r="E15" t="n">
        <v>38.8</v>
      </c>
      <c r="F15" t="n">
        <v>31.2</v>
      </c>
      <c r="G15" t="n">
        <v>20.8</v>
      </c>
      <c r="H15" t="n">
        <v>0.27</v>
      </c>
      <c r="I15" t="n">
        <v>90</v>
      </c>
      <c r="J15" t="n">
        <v>280.43</v>
      </c>
      <c r="K15" t="n">
        <v>60.56</v>
      </c>
      <c r="L15" t="n">
        <v>4.25</v>
      </c>
      <c r="M15" t="n">
        <v>88</v>
      </c>
      <c r="N15" t="n">
        <v>75.62</v>
      </c>
      <c r="O15" t="n">
        <v>34820.27</v>
      </c>
      <c r="P15" t="n">
        <v>522.75</v>
      </c>
      <c r="Q15" t="n">
        <v>2238.46</v>
      </c>
      <c r="R15" t="n">
        <v>168.1</v>
      </c>
      <c r="S15" t="n">
        <v>80.06999999999999</v>
      </c>
      <c r="T15" t="n">
        <v>41562.4</v>
      </c>
      <c r="U15" t="n">
        <v>0.48</v>
      </c>
      <c r="V15" t="n">
        <v>0.82</v>
      </c>
      <c r="W15" t="n">
        <v>6.79</v>
      </c>
      <c r="X15" t="n">
        <v>2.57</v>
      </c>
      <c r="Y15" t="n">
        <v>1</v>
      </c>
      <c r="Z15" t="n">
        <v>10</v>
      </c>
      <c r="AA15" t="n">
        <v>652.6346710267594</v>
      </c>
      <c r="AB15" t="n">
        <v>892.9635491084465</v>
      </c>
      <c r="AC15" t="n">
        <v>807.7403612637482</v>
      </c>
      <c r="AD15" t="n">
        <v>652634.6710267594</v>
      </c>
      <c r="AE15" t="n">
        <v>892963.5491084465</v>
      </c>
      <c r="AF15" t="n">
        <v>1.281466131116564e-06</v>
      </c>
      <c r="AG15" t="n">
        <v>0.4041666666666666</v>
      </c>
      <c r="AH15" t="n">
        <v>807740.3612637483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2.6107</v>
      </c>
      <c r="E16" t="n">
        <v>38.3</v>
      </c>
      <c r="F16" t="n">
        <v>31.02</v>
      </c>
      <c r="G16" t="n">
        <v>22.15</v>
      </c>
      <c r="H16" t="n">
        <v>0.29</v>
      </c>
      <c r="I16" t="n">
        <v>84</v>
      </c>
      <c r="J16" t="n">
        <v>280.92</v>
      </c>
      <c r="K16" t="n">
        <v>60.56</v>
      </c>
      <c r="L16" t="n">
        <v>4.5</v>
      </c>
      <c r="M16" t="n">
        <v>82</v>
      </c>
      <c r="N16" t="n">
        <v>75.87</v>
      </c>
      <c r="O16" t="n">
        <v>34881.09</v>
      </c>
      <c r="P16" t="n">
        <v>518.17</v>
      </c>
      <c r="Q16" t="n">
        <v>2238.53</v>
      </c>
      <c r="R16" t="n">
        <v>162.48</v>
      </c>
      <c r="S16" t="n">
        <v>80.06999999999999</v>
      </c>
      <c r="T16" t="n">
        <v>38779.69</v>
      </c>
      <c r="U16" t="n">
        <v>0.49</v>
      </c>
      <c r="V16" t="n">
        <v>0.83</v>
      </c>
      <c r="W16" t="n">
        <v>6.77</v>
      </c>
      <c r="X16" t="n">
        <v>2.39</v>
      </c>
      <c r="Y16" t="n">
        <v>1</v>
      </c>
      <c r="Z16" t="n">
        <v>10</v>
      </c>
      <c r="AA16" t="n">
        <v>639.1811890733269</v>
      </c>
      <c r="AB16" t="n">
        <v>874.5559015740253</v>
      </c>
      <c r="AC16" t="n">
        <v>791.0895137747167</v>
      </c>
      <c r="AD16" t="n">
        <v>639181.1890733269</v>
      </c>
      <c r="AE16" t="n">
        <v>874555.9015740253</v>
      </c>
      <c r="AF16" t="n">
        <v>1.298022669553043e-06</v>
      </c>
      <c r="AG16" t="n">
        <v>0.3989583333333333</v>
      </c>
      <c r="AH16" t="n">
        <v>791089.5137747166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2.6384</v>
      </c>
      <c r="E17" t="n">
        <v>37.9</v>
      </c>
      <c r="F17" t="n">
        <v>30.87</v>
      </c>
      <c r="G17" t="n">
        <v>23.45</v>
      </c>
      <c r="H17" t="n">
        <v>0.3</v>
      </c>
      <c r="I17" t="n">
        <v>79</v>
      </c>
      <c r="J17" t="n">
        <v>281.41</v>
      </c>
      <c r="K17" t="n">
        <v>60.56</v>
      </c>
      <c r="L17" t="n">
        <v>4.75</v>
      </c>
      <c r="M17" t="n">
        <v>77</v>
      </c>
      <c r="N17" t="n">
        <v>76.11</v>
      </c>
      <c r="O17" t="n">
        <v>34942.02</v>
      </c>
      <c r="P17" t="n">
        <v>514.76</v>
      </c>
      <c r="Q17" t="n">
        <v>2238.47</v>
      </c>
      <c r="R17" t="n">
        <v>157.78</v>
      </c>
      <c r="S17" t="n">
        <v>80.06999999999999</v>
      </c>
      <c r="T17" t="n">
        <v>36456.6</v>
      </c>
      <c r="U17" t="n">
        <v>0.51</v>
      </c>
      <c r="V17" t="n">
        <v>0.83</v>
      </c>
      <c r="W17" t="n">
        <v>6.77</v>
      </c>
      <c r="X17" t="n">
        <v>2.25</v>
      </c>
      <c r="Y17" t="n">
        <v>1</v>
      </c>
      <c r="Z17" t="n">
        <v>10</v>
      </c>
      <c r="AA17" t="n">
        <v>628.614244369931</v>
      </c>
      <c r="AB17" t="n">
        <v>860.0977416501402</v>
      </c>
      <c r="AC17" t="n">
        <v>778.0112203418122</v>
      </c>
      <c r="AD17" t="n">
        <v>628614.2443699311</v>
      </c>
      <c r="AE17" t="n">
        <v>860097.7416501401</v>
      </c>
      <c r="AF17" t="n">
        <v>1.311794925249454e-06</v>
      </c>
      <c r="AG17" t="n">
        <v>0.3947916666666667</v>
      </c>
      <c r="AH17" t="n">
        <v>778011.2203418122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30.75</v>
      </c>
      <c r="G18" t="n">
        <v>24.6</v>
      </c>
      <c r="H18" t="n">
        <v>0.32</v>
      </c>
      <c r="I18" t="n">
        <v>75</v>
      </c>
      <c r="J18" t="n">
        <v>281.91</v>
      </c>
      <c r="K18" t="n">
        <v>60.56</v>
      </c>
      <c r="L18" t="n">
        <v>5</v>
      </c>
      <c r="M18" t="n">
        <v>73</v>
      </c>
      <c r="N18" t="n">
        <v>76.34999999999999</v>
      </c>
      <c r="O18" t="n">
        <v>35003.04</v>
      </c>
      <c r="P18" t="n">
        <v>510.78</v>
      </c>
      <c r="Q18" t="n">
        <v>2238.47</v>
      </c>
      <c r="R18" t="n">
        <v>153.67</v>
      </c>
      <c r="S18" t="n">
        <v>80.06999999999999</v>
      </c>
      <c r="T18" t="n">
        <v>34422.53</v>
      </c>
      <c r="U18" t="n">
        <v>0.52</v>
      </c>
      <c r="V18" t="n">
        <v>0.83</v>
      </c>
      <c r="W18" t="n">
        <v>6.76</v>
      </c>
      <c r="X18" t="n">
        <v>2.12</v>
      </c>
      <c r="Y18" t="n">
        <v>1</v>
      </c>
      <c r="Z18" t="n">
        <v>10</v>
      </c>
      <c r="AA18" t="n">
        <v>618.8004268973812</v>
      </c>
      <c r="AB18" t="n">
        <v>846.6700436291272</v>
      </c>
      <c r="AC18" t="n">
        <v>765.8650429740321</v>
      </c>
      <c r="AD18" t="n">
        <v>618800.4268973812</v>
      </c>
      <c r="AE18" t="n">
        <v>846670.0436291272</v>
      </c>
      <c r="AF18" t="n">
        <v>1.323628126894745e-06</v>
      </c>
      <c r="AG18" t="n">
        <v>0.39125</v>
      </c>
      <c r="AH18" t="n">
        <v>765865.0429740321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2.6842</v>
      </c>
      <c r="E19" t="n">
        <v>37.26</v>
      </c>
      <c r="F19" t="n">
        <v>30.65</v>
      </c>
      <c r="G19" t="n">
        <v>25.9</v>
      </c>
      <c r="H19" t="n">
        <v>0.33</v>
      </c>
      <c r="I19" t="n">
        <v>71</v>
      </c>
      <c r="J19" t="n">
        <v>282.4</v>
      </c>
      <c r="K19" t="n">
        <v>60.56</v>
      </c>
      <c r="L19" t="n">
        <v>5.25</v>
      </c>
      <c r="M19" t="n">
        <v>69</v>
      </c>
      <c r="N19" t="n">
        <v>76.59999999999999</v>
      </c>
      <c r="O19" t="n">
        <v>35064.15</v>
      </c>
      <c r="P19" t="n">
        <v>508.26</v>
      </c>
      <c r="Q19" t="n">
        <v>2238.6</v>
      </c>
      <c r="R19" t="n">
        <v>150.58</v>
      </c>
      <c r="S19" t="n">
        <v>80.06999999999999</v>
      </c>
      <c r="T19" t="n">
        <v>32895.5</v>
      </c>
      <c r="U19" t="n">
        <v>0.53</v>
      </c>
      <c r="V19" t="n">
        <v>0.84</v>
      </c>
      <c r="W19" t="n">
        <v>6.75</v>
      </c>
      <c r="X19" t="n">
        <v>2.02</v>
      </c>
      <c r="Y19" t="n">
        <v>1</v>
      </c>
      <c r="Z19" t="n">
        <v>10</v>
      </c>
      <c r="AA19" t="n">
        <v>610.9817574246214</v>
      </c>
      <c r="AB19" t="n">
        <v>835.9721951211443</v>
      </c>
      <c r="AC19" t="n">
        <v>756.1881821131263</v>
      </c>
      <c r="AD19" t="n">
        <v>610981.7574246214</v>
      </c>
      <c r="AE19" t="n">
        <v>835972.1951211443</v>
      </c>
      <c r="AF19" t="n">
        <v>1.334566380516443e-06</v>
      </c>
      <c r="AG19" t="n">
        <v>0.388125</v>
      </c>
      <c r="AH19" t="n">
        <v>756188.1821131264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2.7077</v>
      </c>
      <c r="E20" t="n">
        <v>36.93</v>
      </c>
      <c r="F20" t="n">
        <v>30.53</v>
      </c>
      <c r="G20" t="n">
        <v>27.34</v>
      </c>
      <c r="H20" t="n">
        <v>0.35</v>
      </c>
      <c r="I20" t="n">
        <v>67</v>
      </c>
      <c r="J20" t="n">
        <v>282.9</v>
      </c>
      <c r="K20" t="n">
        <v>60.56</v>
      </c>
      <c r="L20" t="n">
        <v>5.5</v>
      </c>
      <c r="M20" t="n">
        <v>65</v>
      </c>
      <c r="N20" t="n">
        <v>76.84999999999999</v>
      </c>
      <c r="O20" t="n">
        <v>35125.37</v>
      </c>
      <c r="P20" t="n">
        <v>504.55</v>
      </c>
      <c r="Q20" t="n">
        <v>2238.87</v>
      </c>
      <c r="R20" t="n">
        <v>146.7</v>
      </c>
      <c r="S20" t="n">
        <v>80.06999999999999</v>
      </c>
      <c r="T20" t="n">
        <v>30978.23</v>
      </c>
      <c r="U20" t="n">
        <v>0.55</v>
      </c>
      <c r="V20" t="n">
        <v>0.84</v>
      </c>
      <c r="W20" t="n">
        <v>6.75</v>
      </c>
      <c r="X20" t="n">
        <v>1.9</v>
      </c>
      <c r="Y20" t="n">
        <v>1</v>
      </c>
      <c r="Z20" t="n">
        <v>10</v>
      </c>
      <c r="AA20" t="n">
        <v>601.7963453202437</v>
      </c>
      <c r="AB20" t="n">
        <v>823.4043090481526</v>
      </c>
      <c r="AC20" t="n">
        <v>744.8197574478022</v>
      </c>
      <c r="AD20" t="n">
        <v>601796.3453202437</v>
      </c>
      <c r="AE20" t="n">
        <v>823404.3090481526</v>
      </c>
      <c r="AF20" t="n">
        <v>1.346250424157803e-06</v>
      </c>
      <c r="AG20" t="n">
        <v>0.3846875</v>
      </c>
      <c r="AH20" t="n">
        <v>744819.7574478022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2.7251</v>
      </c>
      <c r="E21" t="n">
        <v>36.7</v>
      </c>
      <c r="F21" t="n">
        <v>30.45</v>
      </c>
      <c r="G21" t="n">
        <v>28.55</v>
      </c>
      <c r="H21" t="n">
        <v>0.36</v>
      </c>
      <c r="I21" t="n">
        <v>64</v>
      </c>
      <c r="J21" t="n">
        <v>283.4</v>
      </c>
      <c r="K21" t="n">
        <v>60.56</v>
      </c>
      <c r="L21" t="n">
        <v>5.75</v>
      </c>
      <c r="M21" t="n">
        <v>62</v>
      </c>
      <c r="N21" t="n">
        <v>77.09</v>
      </c>
      <c r="O21" t="n">
        <v>35186.68</v>
      </c>
      <c r="P21" t="n">
        <v>501.64</v>
      </c>
      <c r="Q21" t="n">
        <v>2238.41</v>
      </c>
      <c r="R21" t="n">
        <v>144.19</v>
      </c>
      <c r="S21" t="n">
        <v>80.06999999999999</v>
      </c>
      <c r="T21" t="n">
        <v>29736.83</v>
      </c>
      <c r="U21" t="n">
        <v>0.5600000000000001</v>
      </c>
      <c r="V21" t="n">
        <v>0.84</v>
      </c>
      <c r="W21" t="n">
        <v>6.74</v>
      </c>
      <c r="X21" t="n">
        <v>1.82</v>
      </c>
      <c r="Y21" t="n">
        <v>1</v>
      </c>
      <c r="Z21" t="n">
        <v>10</v>
      </c>
      <c r="AA21" t="n">
        <v>594.9956776924892</v>
      </c>
      <c r="AB21" t="n">
        <v>814.0993355755774</v>
      </c>
      <c r="AC21" t="n">
        <v>736.4028375838374</v>
      </c>
      <c r="AD21" t="n">
        <v>594995.6776924891</v>
      </c>
      <c r="AE21" t="n">
        <v>814099.3355755773</v>
      </c>
      <c r="AF21" t="n">
        <v>1.354901588385873e-06</v>
      </c>
      <c r="AG21" t="n">
        <v>0.3822916666666667</v>
      </c>
      <c r="AH21" t="n">
        <v>736402.8375838373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2.744</v>
      </c>
      <c r="E22" t="n">
        <v>36.44</v>
      </c>
      <c r="F22" t="n">
        <v>30.36</v>
      </c>
      <c r="G22" t="n">
        <v>29.86</v>
      </c>
      <c r="H22" t="n">
        <v>0.38</v>
      </c>
      <c r="I22" t="n">
        <v>61</v>
      </c>
      <c r="J22" t="n">
        <v>283.9</v>
      </c>
      <c r="K22" t="n">
        <v>60.56</v>
      </c>
      <c r="L22" t="n">
        <v>6</v>
      </c>
      <c r="M22" t="n">
        <v>59</v>
      </c>
      <c r="N22" t="n">
        <v>77.34</v>
      </c>
      <c r="O22" t="n">
        <v>35248.1</v>
      </c>
      <c r="P22" t="n">
        <v>498.6</v>
      </c>
      <c r="Q22" t="n">
        <v>2238.64</v>
      </c>
      <c r="R22" t="n">
        <v>140.37</v>
      </c>
      <c r="S22" t="n">
        <v>80.06999999999999</v>
      </c>
      <c r="T22" t="n">
        <v>27842.93</v>
      </c>
      <c r="U22" t="n">
        <v>0.57</v>
      </c>
      <c r="V22" t="n">
        <v>0.85</v>
      </c>
      <c r="W22" t="n">
        <v>6.75</v>
      </c>
      <c r="X22" t="n">
        <v>1.73</v>
      </c>
      <c r="Y22" t="n">
        <v>1</v>
      </c>
      <c r="Z22" t="n">
        <v>10</v>
      </c>
      <c r="AA22" t="n">
        <v>587.7976820373149</v>
      </c>
      <c r="AB22" t="n">
        <v>804.2507203670117</v>
      </c>
      <c r="AC22" t="n">
        <v>727.4941603881589</v>
      </c>
      <c r="AD22" t="n">
        <v>587797.6820373149</v>
      </c>
      <c r="AE22" t="n">
        <v>804250.7203670117</v>
      </c>
      <c r="AF22" t="n">
        <v>1.364298542633604e-06</v>
      </c>
      <c r="AG22" t="n">
        <v>0.3795833333333333</v>
      </c>
      <c r="AH22" t="n">
        <v>727494.1603881589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2.7609</v>
      </c>
      <c r="E23" t="n">
        <v>36.22</v>
      </c>
      <c r="F23" t="n">
        <v>30.29</v>
      </c>
      <c r="G23" t="n">
        <v>31.33</v>
      </c>
      <c r="H23" t="n">
        <v>0.39</v>
      </c>
      <c r="I23" t="n">
        <v>58</v>
      </c>
      <c r="J23" t="n">
        <v>284.4</v>
      </c>
      <c r="K23" t="n">
        <v>60.56</v>
      </c>
      <c r="L23" t="n">
        <v>6.25</v>
      </c>
      <c r="M23" t="n">
        <v>56</v>
      </c>
      <c r="N23" t="n">
        <v>77.59</v>
      </c>
      <c r="O23" t="n">
        <v>35309.61</v>
      </c>
      <c r="P23" t="n">
        <v>496.35</v>
      </c>
      <c r="Q23" t="n">
        <v>2238.57</v>
      </c>
      <c r="R23" t="n">
        <v>138.55</v>
      </c>
      <c r="S23" t="n">
        <v>80.06999999999999</v>
      </c>
      <c r="T23" t="n">
        <v>26945.99</v>
      </c>
      <c r="U23" t="n">
        <v>0.58</v>
      </c>
      <c r="V23" t="n">
        <v>0.85</v>
      </c>
      <c r="W23" t="n">
        <v>6.74</v>
      </c>
      <c r="X23" t="n">
        <v>1.66</v>
      </c>
      <c r="Y23" t="n">
        <v>1</v>
      </c>
      <c r="Z23" t="n">
        <v>10</v>
      </c>
      <c r="AA23" t="n">
        <v>581.905296624258</v>
      </c>
      <c r="AB23" t="n">
        <v>796.1884986911695</v>
      </c>
      <c r="AC23" t="n">
        <v>720.2013858336595</v>
      </c>
      <c r="AD23" t="n">
        <v>581905.2966242579</v>
      </c>
      <c r="AE23" t="n">
        <v>796188.4986911694</v>
      </c>
      <c r="AF23" t="n">
        <v>1.372701110188454e-06</v>
      </c>
      <c r="AG23" t="n">
        <v>0.3772916666666666</v>
      </c>
      <c r="AH23" t="n">
        <v>720201.3858336596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2.7743</v>
      </c>
      <c r="E24" t="n">
        <v>36.04</v>
      </c>
      <c r="F24" t="n">
        <v>30.22</v>
      </c>
      <c r="G24" t="n">
        <v>32.38</v>
      </c>
      <c r="H24" t="n">
        <v>0.41</v>
      </c>
      <c r="I24" t="n">
        <v>56</v>
      </c>
      <c r="J24" t="n">
        <v>284.89</v>
      </c>
      <c r="K24" t="n">
        <v>60.56</v>
      </c>
      <c r="L24" t="n">
        <v>6.5</v>
      </c>
      <c r="M24" t="n">
        <v>54</v>
      </c>
      <c r="N24" t="n">
        <v>77.84</v>
      </c>
      <c r="O24" t="n">
        <v>35371.22</v>
      </c>
      <c r="P24" t="n">
        <v>493.95</v>
      </c>
      <c r="Q24" t="n">
        <v>2238.48</v>
      </c>
      <c r="R24" t="n">
        <v>135.99</v>
      </c>
      <c r="S24" t="n">
        <v>80.06999999999999</v>
      </c>
      <c r="T24" t="n">
        <v>25676.9</v>
      </c>
      <c r="U24" t="n">
        <v>0.59</v>
      </c>
      <c r="V24" t="n">
        <v>0.85</v>
      </c>
      <c r="W24" t="n">
        <v>6.75</v>
      </c>
      <c r="X24" t="n">
        <v>1.59</v>
      </c>
      <c r="Y24" t="n">
        <v>1</v>
      </c>
      <c r="Z24" t="n">
        <v>10</v>
      </c>
      <c r="AA24" t="n">
        <v>576.6782879213581</v>
      </c>
      <c r="AB24" t="n">
        <v>789.0366747845129</v>
      </c>
      <c r="AC24" t="n">
        <v>713.7321219630065</v>
      </c>
      <c r="AD24" t="n">
        <v>576678.2879213581</v>
      </c>
      <c r="AE24" t="n">
        <v>789036.674784513</v>
      </c>
      <c r="AF24" t="n">
        <v>1.379363501030761e-06</v>
      </c>
      <c r="AG24" t="n">
        <v>0.3754166666666667</v>
      </c>
      <c r="AH24" t="n">
        <v>713732.1219630066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2.7883</v>
      </c>
      <c r="E25" t="n">
        <v>35.86</v>
      </c>
      <c r="F25" t="n">
        <v>30.14</v>
      </c>
      <c r="G25" t="n">
        <v>33.49</v>
      </c>
      <c r="H25" t="n">
        <v>0.42</v>
      </c>
      <c r="I25" t="n">
        <v>54</v>
      </c>
      <c r="J25" t="n">
        <v>285.39</v>
      </c>
      <c r="K25" t="n">
        <v>60.56</v>
      </c>
      <c r="L25" t="n">
        <v>6.75</v>
      </c>
      <c r="M25" t="n">
        <v>52</v>
      </c>
      <c r="N25" t="n">
        <v>78.09</v>
      </c>
      <c r="O25" t="n">
        <v>35432.93</v>
      </c>
      <c r="P25" t="n">
        <v>490.93</v>
      </c>
      <c r="Q25" t="n">
        <v>2238.52</v>
      </c>
      <c r="R25" t="n">
        <v>133.91</v>
      </c>
      <c r="S25" t="n">
        <v>80.06999999999999</v>
      </c>
      <c r="T25" t="n">
        <v>24645.65</v>
      </c>
      <c r="U25" t="n">
        <v>0.6</v>
      </c>
      <c r="V25" t="n">
        <v>0.85</v>
      </c>
      <c r="W25" t="n">
        <v>6.73</v>
      </c>
      <c r="X25" t="n">
        <v>1.52</v>
      </c>
      <c r="Y25" t="n">
        <v>1</v>
      </c>
      <c r="Z25" t="n">
        <v>10</v>
      </c>
      <c r="AA25" t="n">
        <v>570.7941379180783</v>
      </c>
      <c r="AB25" t="n">
        <v>780.9857211596482</v>
      </c>
      <c r="AC25" t="n">
        <v>706.4495400525145</v>
      </c>
      <c r="AD25" t="n">
        <v>570794.1379180782</v>
      </c>
      <c r="AE25" t="n">
        <v>780985.7211596482</v>
      </c>
      <c r="AF25" t="n">
        <v>1.386324207880932e-06</v>
      </c>
      <c r="AG25" t="n">
        <v>0.3735416666666667</v>
      </c>
      <c r="AH25" t="n">
        <v>706449.5400525145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2.8074</v>
      </c>
      <c r="E26" t="n">
        <v>35.62</v>
      </c>
      <c r="F26" t="n">
        <v>30.06</v>
      </c>
      <c r="G26" t="n">
        <v>35.36</v>
      </c>
      <c r="H26" t="n">
        <v>0.44</v>
      </c>
      <c r="I26" t="n">
        <v>51</v>
      </c>
      <c r="J26" t="n">
        <v>285.9</v>
      </c>
      <c r="K26" t="n">
        <v>60.56</v>
      </c>
      <c r="L26" t="n">
        <v>7</v>
      </c>
      <c r="M26" t="n">
        <v>49</v>
      </c>
      <c r="N26" t="n">
        <v>78.34</v>
      </c>
      <c r="O26" t="n">
        <v>35494.74</v>
      </c>
      <c r="P26" t="n">
        <v>488.13</v>
      </c>
      <c r="Q26" t="n">
        <v>2238.4</v>
      </c>
      <c r="R26" t="n">
        <v>131.05</v>
      </c>
      <c r="S26" t="n">
        <v>80.06999999999999</v>
      </c>
      <c r="T26" t="n">
        <v>23229.71</v>
      </c>
      <c r="U26" t="n">
        <v>0.61</v>
      </c>
      <c r="V26" t="n">
        <v>0.85</v>
      </c>
      <c r="W26" t="n">
        <v>6.73</v>
      </c>
      <c r="X26" t="n">
        <v>1.43</v>
      </c>
      <c r="Y26" t="n">
        <v>1</v>
      </c>
      <c r="Z26" t="n">
        <v>10</v>
      </c>
      <c r="AA26" t="n">
        <v>564.1350449490162</v>
      </c>
      <c r="AB26" t="n">
        <v>771.8744563809292</v>
      </c>
      <c r="AC26" t="n">
        <v>698.2078415965362</v>
      </c>
      <c r="AD26" t="n">
        <v>564135.0449490162</v>
      </c>
      <c r="AE26" t="n">
        <v>771874.4563809292</v>
      </c>
      <c r="AF26" t="n">
        <v>1.395820600797952e-06</v>
      </c>
      <c r="AG26" t="n">
        <v>0.3710416666666667</v>
      </c>
      <c r="AH26" t="n">
        <v>698207.8415965362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2.8201</v>
      </c>
      <c r="E27" t="n">
        <v>35.46</v>
      </c>
      <c r="F27" t="n">
        <v>30</v>
      </c>
      <c r="G27" t="n">
        <v>36.73</v>
      </c>
      <c r="H27" t="n">
        <v>0.45</v>
      </c>
      <c r="I27" t="n">
        <v>49</v>
      </c>
      <c r="J27" t="n">
        <v>286.4</v>
      </c>
      <c r="K27" t="n">
        <v>60.56</v>
      </c>
      <c r="L27" t="n">
        <v>7.25</v>
      </c>
      <c r="M27" t="n">
        <v>47</v>
      </c>
      <c r="N27" t="n">
        <v>78.59</v>
      </c>
      <c r="O27" t="n">
        <v>35556.78</v>
      </c>
      <c r="P27" t="n">
        <v>485.32</v>
      </c>
      <c r="Q27" t="n">
        <v>2238.46</v>
      </c>
      <c r="R27" t="n">
        <v>129.23</v>
      </c>
      <c r="S27" t="n">
        <v>80.06999999999999</v>
      </c>
      <c r="T27" t="n">
        <v>22330.4</v>
      </c>
      <c r="U27" t="n">
        <v>0.62</v>
      </c>
      <c r="V27" t="n">
        <v>0.86</v>
      </c>
      <c r="W27" t="n">
        <v>6.72</v>
      </c>
      <c r="X27" t="n">
        <v>1.37</v>
      </c>
      <c r="Y27" t="n">
        <v>1</v>
      </c>
      <c r="Z27" t="n">
        <v>10</v>
      </c>
      <c r="AA27" t="n">
        <v>558.9121544436924</v>
      </c>
      <c r="AB27" t="n">
        <v>764.7282671738785</v>
      </c>
      <c r="AC27" t="n">
        <v>691.7436746576666</v>
      </c>
      <c r="AD27" t="n">
        <v>558912.1544436924</v>
      </c>
      <c r="AE27" t="n">
        <v>764728.2671738785</v>
      </c>
      <c r="AF27" t="n">
        <v>1.402134956297751e-06</v>
      </c>
      <c r="AG27" t="n">
        <v>0.369375</v>
      </c>
      <c r="AH27" t="n">
        <v>691743.6746576666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2.8253</v>
      </c>
      <c r="E28" t="n">
        <v>35.39</v>
      </c>
      <c r="F28" t="n">
        <v>29.99</v>
      </c>
      <c r="G28" t="n">
        <v>37.48</v>
      </c>
      <c r="H28" t="n">
        <v>0.47</v>
      </c>
      <c r="I28" t="n">
        <v>48</v>
      </c>
      <c r="J28" t="n">
        <v>286.9</v>
      </c>
      <c r="K28" t="n">
        <v>60.56</v>
      </c>
      <c r="L28" t="n">
        <v>7.5</v>
      </c>
      <c r="M28" t="n">
        <v>46</v>
      </c>
      <c r="N28" t="n">
        <v>78.84999999999999</v>
      </c>
      <c r="O28" t="n">
        <v>35618.8</v>
      </c>
      <c r="P28" t="n">
        <v>484.25</v>
      </c>
      <c r="Q28" t="n">
        <v>2238.59</v>
      </c>
      <c r="R28" t="n">
        <v>128.87</v>
      </c>
      <c r="S28" t="n">
        <v>80.06999999999999</v>
      </c>
      <c r="T28" t="n">
        <v>22158.88</v>
      </c>
      <c r="U28" t="n">
        <v>0.62</v>
      </c>
      <c r="V28" t="n">
        <v>0.86</v>
      </c>
      <c r="W28" t="n">
        <v>6.72</v>
      </c>
      <c r="X28" t="n">
        <v>1.36</v>
      </c>
      <c r="Y28" t="n">
        <v>1</v>
      </c>
      <c r="Z28" t="n">
        <v>10</v>
      </c>
      <c r="AA28" t="n">
        <v>556.9237863970628</v>
      </c>
      <c r="AB28" t="n">
        <v>762.0076942918726</v>
      </c>
      <c r="AC28" t="n">
        <v>689.2827494331715</v>
      </c>
      <c r="AD28" t="n">
        <v>556923.7863970628</v>
      </c>
      <c r="AE28" t="n">
        <v>762007.6942918726</v>
      </c>
      <c r="AF28" t="n">
        <v>1.404720361699243e-06</v>
      </c>
      <c r="AG28" t="n">
        <v>0.3686458333333333</v>
      </c>
      <c r="AH28" t="n">
        <v>689282.7494331715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2.8384</v>
      </c>
      <c r="E29" t="n">
        <v>35.23</v>
      </c>
      <c r="F29" t="n">
        <v>29.93</v>
      </c>
      <c r="G29" t="n">
        <v>39.04</v>
      </c>
      <c r="H29" t="n">
        <v>0.48</v>
      </c>
      <c r="I29" t="n">
        <v>46</v>
      </c>
      <c r="J29" t="n">
        <v>287.41</v>
      </c>
      <c r="K29" t="n">
        <v>60.56</v>
      </c>
      <c r="L29" t="n">
        <v>7.75</v>
      </c>
      <c r="M29" t="n">
        <v>44</v>
      </c>
      <c r="N29" t="n">
        <v>79.09999999999999</v>
      </c>
      <c r="O29" t="n">
        <v>35680.92</v>
      </c>
      <c r="P29" t="n">
        <v>481.75</v>
      </c>
      <c r="Q29" t="n">
        <v>2238.39</v>
      </c>
      <c r="R29" t="n">
        <v>126.84</v>
      </c>
      <c r="S29" t="n">
        <v>80.06999999999999</v>
      </c>
      <c r="T29" t="n">
        <v>21152.38</v>
      </c>
      <c r="U29" t="n">
        <v>0.63</v>
      </c>
      <c r="V29" t="n">
        <v>0.86</v>
      </c>
      <c r="W29" t="n">
        <v>6.72</v>
      </c>
      <c r="X29" t="n">
        <v>1.3</v>
      </c>
      <c r="Y29" t="n">
        <v>1</v>
      </c>
      <c r="Z29" t="n">
        <v>10</v>
      </c>
      <c r="AA29" t="n">
        <v>551.9528337836965</v>
      </c>
      <c r="AB29" t="n">
        <v>755.206217623313</v>
      </c>
      <c r="AC29" t="n">
        <v>683.1303961519269</v>
      </c>
      <c r="AD29" t="n">
        <v>551952.8337836965</v>
      </c>
      <c r="AE29" t="n">
        <v>755206.2176233131</v>
      </c>
      <c r="AF29" t="n">
        <v>1.411233594537618e-06</v>
      </c>
      <c r="AG29" t="n">
        <v>0.3669791666666666</v>
      </c>
      <c r="AH29" t="n">
        <v>683130.396151927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2.8527</v>
      </c>
      <c r="E30" t="n">
        <v>35.05</v>
      </c>
      <c r="F30" t="n">
        <v>29.86</v>
      </c>
      <c r="G30" t="n">
        <v>40.71</v>
      </c>
      <c r="H30" t="n">
        <v>0.49</v>
      </c>
      <c r="I30" t="n">
        <v>44</v>
      </c>
      <c r="J30" t="n">
        <v>287.91</v>
      </c>
      <c r="K30" t="n">
        <v>60.56</v>
      </c>
      <c r="L30" t="n">
        <v>8</v>
      </c>
      <c r="M30" t="n">
        <v>42</v>
      </c>
      <c r="N30" t="n">
        <v>79.36</v>
      </c>
      <c r="O30" t="n">
        <v>35743.15</v>
      </c>
      <c r="P30" t="n">
        <v>479.24</v>
      </c>
      <c r="Q30" t="n">
        <v>2238.45</v>
      </c>
      <c r="R30" t="n">
        <v>124.53</v>
      </c>
      <c r="S30" t="n">
        <v>80.06999999999999</v>
      </c>
      <c r="T30" t="n">
        <v>20004.83</v>
      </c>
      <c r="U30" t="n">
        <v>0.64</v>
      </c>
      <c r="V30" t="n">
        <v>0.86</v>
      </c>
      <c r="W30" t="n">
        <v>6.71</v>
      </c>
      <c r="X30" t="n">
        <v>1.23</v>
      </c>
      <c r="Y30" t="n">
        <v>1</v>
      </c>
      <c r="Z30" t="n">
        <v>10</v>
      </c>
      <c r="AA30" t="n">
        <v>546.7433397085709</v>
      </c>
      <c r="AB30" t="n">
        <v>748.078358003068</v>
      </c>
      <c r="AC30" t="n">
        <v>676.6828094498244</v>
      </c>
      <c r="AD30" t="n">
        <v>546743.339708571</v>
      </c>
      <c r="AE30" t="n">
        <v>748078.358003068</v>
      </c>
      <c r="AF30" t="n">
        <v>1.418343459391721e-06</v>
      </c>
      <c r="AG30" t="n">
        <v>0.3651041666666666</v>
      </c>
      <c r="AH30" t="n">
        <v>676682.8094498244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2.8584</v>
      </c>
      <c r="E31" t="n">
        <v>34.98</v>
      </c>
      <c r="F31" t="n">
        <v>29.84</v>
      </c>
      <c r="G31" t="n">
        <v>41.63</v>
      </c>
      <c r="H31" t="n">
        <v>0.51</v>
      </c>
      <c r="I31" t="n">
        <v>43</v>
      </c>
      <c r="J31" t="n">
        <v>288.42</v>
      </c>
      <c r="K31" t="n">
        <v>60.56</v>
      </c>
      <c r="L31" t="n">
        <v>8.25</v>
      </c>
      <c r="M31" t="n">
        <v>41</v>
      </c>
      <c r="N31" t="n">
        <v>79.61</v>
      </c>
      <c r="O31" t="n">
        <v>35805.48</v>
      </c>
      <c r="P31" t="n">
        <v>477.32</v>
      </c>
      <c r="Q31" t="n">
        <v>2238.43</v>
      </c>
      <c r="R31" t="n">
        <v>124.04</v>
      </c>
      <c r="S31" t="n">
        <v>80.06999999999999</v>
      </c>
      <c r="T31" t="n">
        <v>19764.69</v>
      </c>
      <c r="U31" t="n">
        <v>0.65</v>
      </c>
      <c r="V31" t="n">
        <v>0.86</v>
      </c>
      <c r="W31" t="n">
        <v>6.71</v>
      </c>
      <c r="X31" t="n">
        <v>1.21</v>
      </c>
      <c r="Y31" t="n">
        <v>1</v>
      </c>
      <c r="Z31" t="n">
        <v>10</v>
      </c>
      <c r="AA31" t="n">
        <v>543.9397006422635</v>
      </c>
      <c r="AB31" t="n">
        <v>744.2422953447201</v>
      </c>
      <c r="AC31" t="n">
        <v>673.2128552276412</v>
      </c>
      <c r="AD31" t="n">
        <v>543939.7006422635</v>
      </c>
      <c r="AE31" t="n">
        <v>744242.2953447201</v>
      </c>
      <c r="AF31" t="n">
        <v>1.421177461466434e-06</v>
      </c>
      <c r="AG31" t="n">
        <v>0.3643749999999999</v>
      </c>
      <c r="AH31" t="n">
        <v>673212.8552276412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2.8732</v>
      </c>
      <c r="E32" t="n">
        <v>34.8</v>
      </c>
      <c r="F32" t="n">
        <v>29.76</v>
      </c>
      <c r="G32" t="n">
        <v>43.56</v>
      </c>
      <c r="H32" t="n">
        <v>0.52</v>
      </c>
      <c r="I32" t="n">
        <v>41</v>
      </c>
      <c r="J32" t="n">
        <v>288.92</v>
      </c>
      <c r="K32" t="n">
        <v>60.56</v>
      </c>
      <c r="L32" t="n">
        <v>8.5</v>
      </c>
      <c r="M32" t="n">
        <v>39</v>
      </c>
      <c r="N32" t="n">
        <v>79.87</v>
      </c>
      <c r="O32" t="n">
        <v>35867.91</v>
      </c>
      <c r="P32" t="n">
        <v>474.3</v>
      </c>
      <c r="Q32" t="n">
        <v>2238.54</v>
      </c>
      <c r="R32" t="n">
        <v>121.79</v>
      </c>
      <c r="S32" t="n">
        <v>80.06999999999999</v>
      </c>
      <c r="T32" t="n">
        <v>18650.93</v>
      </c>
      <c r="U32" t="n">
        <v>0.66</v>
      </c>
      <c r="V32" t="n">
        <v>0.86</v>
      </c>
      <c r="W32" t="n">
        <v>6.7</v>
      </c>
      <c r="X32" t="n">
        <v>1.13</v>
      </c>
      <c r="Y32" t="n">
        <v>1</v>
      </c>
      <c r="Z32" t="n">
        <v>10</v>
      </c>
      <c r="AA32" t="n">
        <v>538.237921691673</v>
      </c>
      <c r="AB32" t="n">
        <v>736.4408698397882</v>
      </c>
      <c r="AC32" t="n">
        <v>666.1559868235304</v>
      </c>
      <c r="AD32" t="n">
        <v>538237.921691673</v>
      </c>
      <c r="AE32" t="n">
        <v>736440.8698397882</v>
      </c>
      <c r="AF32" t="n">
        <v>1.428535922993758e-06</v>
      </c>
      <c r="AG32" t="n">
        <v>0.3625</v>
      </c>
      <c r="AH32" t="n">
        <v>666155.9868235304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2.8784</v>
      </c>
      <c r="E33" t="n">
        <v>34.74</v>
      </c>
      <c r="F33" t="n">
        <v>29.75</v>
      </c>
      <c r="G33" t="n">
        <v>44.63</v>
      </c>
      <c r="H33" t="n">
        <v>0.54</v>
      </c>
      <c r="I33" t="n">
        <v>40</v>
      </c>
      <c r="J33" t="n">
        <v>289.43</v>
      </c>
      <c r="K33" t="n">
        <v>60.56</v>
      </c>
      <c r="L33" t="n">
        <v>8.75</v>
      </c>
      <c r="M33" t="n">
        <v>38</v>
      </c>
      <c r="N33" t="n">
        <v>80.12</v>
      </c>
      <c r="O33" t="n">
        <v>35930.44</v>
      </c>
      <c r="P33" t="n">
        <v>472.78</v>
      </c>
      <c r="Q33" t="n">
        <v>2238.37</v>
      </c>
      <c r="R33" t="n">
        <v>121.32</v>
      </c>
      <c r="S33" t="n">
        <v>80.06999999999999</v>
      </c>
      <c r="T33" t="n">
        <v>18421.26</v>
      </c>
      <c r="U33" t="n">
        <v>0.66</v>
      </c>
      <c r="V33" t="n">
        <v>0.86</v>
      </c>
      <c r="W33" t="n">
        <v>6.7</v>
      </c>
      <c r="X33" t="n">
        <v>1.12</v>
      </c>
      <c r="Y33" t="n">
        <v>1</v>
      </c>
      <c r="Z33" t="n">
        <v>10</v>
      </c>
      <c r="AA33" t="n">
        <v>535.9457079052243</v>
      </c>
      <c r="AB33" t="n">
        <v>733.3045618118338</v>
      </c>
      <c r="AC33" t="n">
        <v>663.3190036319279</v>
      </c>
      <c r="AD33" t="n">
        <v>535945.7079052243</v>
      </c>
      <c r="AE33" t="n">
        <v>733304.5618118338</v>
      </c>
      <c r="AF33" t="n">
        <v>1.43112132839525e-06</v>
      </c>
      <c r="AG33" t="n">
        <v>0.361875</v>
      </c>
      <c r="AH33" t="n">
        <v>663319.0036319279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2.8842</v>
      </c>
      <c r="E34" t="n">
        <v>34.67</v>
      </c>
      <c r="F34" t="n">
        <v>29.73</v>
      </c>
      <c r="G34" t="n">
        <v>45.74</v>
      </c>
      <c r="H34" t="n">
        <v>0.55</v>
      </c>
      <c r="I34" t="n">
        <v>39</v>
      </c>
      <c r="J34" t="n">
        <v>289.94</v>
      </c>
      <c r="K34" t="n">
        <v>60.56</v>
      </c>
      <c r="L34" t="n">
        <v>9</v>
      </c>
      <c r="M34" t="n">
        <v>37</v>
      </c>
      <c r="N34" t="n">
        <v>80.38</v>
      </c>
      <c r="O34" t="n">
        <v>35993.08</v>
      </c>
      <c r="P34" t="n">
        <v>471.15</v>
      </c>
      <c r="Q34" t="n">
        <v>2238.49</v>
      </c>
      <c r="R34" t="n">
        <v>120.25</v>
      </c>
      <c r="S34" t="n">
        <v>80.06999999999999</v>
      </c>
      <c r="T34" t="n">
        <v>17892.61</v>
      </c>
      <c r="U34" t="n">
        <v>0.67</v>
      </c>
      <c r="V34" t="n">
        <v>0.86</v>
      </c>
      <c r="W34" t="n">
        <v>6.71</v>
      </c>
      <c r="X34" t="n">
        <v>1.11</v>
      </c>
      <c r="Y34" t="n">
        <v>1</v>
      </c>
      <c r="Z34" t="n">
        <v>10</v>
      </c>
      <c r="AA34" t="n">
        <v>533.4131505344898</v>
      </c>
      <c r="AB34" t="n">
        <v>729.8394050886488</v>
      </c>
      <c r="AC34" t="n">
        <v>660.1845566030258</v>
      </c>
      <c r="AD34" t="n">
        <v>533413.1505344898</v>
      </c>
      <c r="AE34" t="n">
        <v>729839.4050886489</v>
      </c>
      <c r="AF34" t="n">
        <v>1.434005049804607e-06</v>
      </c>
      <c r="AG34" t="n">
        <v>0.3611458333333333</v>
      </c>
      <c r="AH34" t="n">
        <v>660184.5566030259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2.8929</v>
      </c>
      <c r="E35" t="n">
        <v>34.57</v>
      </c>
      <c r="F35" t="n">
        <v>29.68</v>
      </c>
      <c r="G35" t="n">
        <v>46.87</v>
      </c>
      <c r="H35" t="n">
        <v>0.57</v>
      </c>
      <c r="I35" t="n">
        <v>38</v>
      </c>
      <c r="J35" t="n">
        <v>290.45</v>
      </c>
      <c r="K35" t="n">
        <v>60.56</v>
      </c>
      <c r="L35" t="n">
        <v>9.25</v>
      </c>
      <c r="M35" t="n">
        <v>36</v>
      </c>
      <c r="N35" t="n">
        <v>80.64</v>
      </c>
      <c r="O35" t="n">
        <v>36055.83</v>
      </c>
      <c r="P35" t="n">
        <v>467.26</v>
      </c>
      <c r="Q35" t="n">
        <v>2238.37</v>
      </c>
      <c r="R35" t="n">
        <v>118.83</v>
      </c>
      <c r="S35" t="n">
        <v>80.06999999999999</v>
      </c>
      <c r="T35" t="n">
        <v>17186.7</v>
      </c>
      <c r="U35" t="n">
        <v>0.67</v>
      </c>
      <c r="V35" t="n">
        <v>0.86</v>
      </c>
      <c r="W35" t="n">
        <v>6.71</v>
      </c>
      <c r="X35" t="n">
        <v>1.06</v>
      </c>
      <c r="Y35" t="n">
        <v>1</v>
      </c>
      <c r="Z35" t="n">
        <v>10</v>
      </c>
      <c r="AA35" t="n">
        <v>528.3344866682085</v>
      </c>
      <c r="AB35" t="n">
        <v>722.8905531319662</v>
      </c>
      <c r="AC35" t="n">
        <v>653.8988933243141</v>
      </c>
      <c r="AD35" t="n">
        <v>528334.4866682085</v>
      </c>
      <c r="AE35" t="n">
        <v>722890.5531319662</v>
      </c>
      <c r="AF35" t="n">
        <v>1.438330631918642e-06</v>
      </c>
      <c r="AG35" t="n">
        <v>0.3601041666666667</v>
      </c>
      <c r="AH35" t="n">
        <v>653898.8933243142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2.8993</v>
      </c>
      <c r="E36" t="n">
        <v>34.49</v>
      </c>
      <c r="F36" t="n">
        <v>29.66</v>
      </c>
      <c r="G36" t="n">
        <v>48.09</v>
      </c>
      <c r="H36" t="n">
        <v>0.58</v>
      </c>
      <c r="I36" t="n">
        <v>37</v>
      </c>
      <c r="J36" t="n">
        <v>290.96</v>
      </c>
      <c r="K36" t="n">
        <v>60.56</v>
      </c>
      <c r="L36" t="n">
        <v>9.5</v>
      </c>
      <c r="M36" t="n">
        <v>35</v>
      </c>
      <c r="N36" t="n">
        <v>80.90000000000001</v>
      </c>
      <c r="O36" t="n">
        <v>36118.68</v>
      </c>
      <c r="P36" t="n">
        <v>467.54</v>
      </c>
      <c r="Q36" t="n">
        <v>2238.33</v>
      </c>
      <c r="R36" t="n">
        <v>118.36</v>
      </c>
      <c r="S36" t="n">
        <v>80.06999999999999</v>
      </c>
      <c r="T36" t="n">
        <v>16958.26</v>
      </c>
      <c r="U36" t="n">
        <v>0.68</v>
      </c>
      <c r="V36" t="n">
        <v>0.87</v>
      </c>
      <c r="W36" t="n">
        <v>6.69</v>
      </c>
      <c r="X36" t="n">
        <v>1.03</v>
      </c>
      <c r="Y36" t="n">
        <v>1</v>
      </c>
      <c r="Z36" t="n">
        <v>10</v>
      </c>
      <c r="AA36" t="n">
        <v>527.3145855371043</v>
      </c>
      <c r="AB36" t="n">
        <v>721.4950794095269</v>
      </c>
      <c r="AC36" t="n">
        <v>652.6366016553848</v>
      </c>
      <c r="AD36" t="n">
        <v>527314.5855371043</v>
      </c>
      <c r="AE36" t="n">
        <v>721495.0794095269</v>
      </c>
      <c r="AF36" t="n">
        <v>1.441512669335863e-06</v>
      </c>
      <c r="AG36" t="n">
        <v>0.3592708333333334</v>
      </c>
      <c r="AH36" t="n">
        <v>652636.6016553848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2.9066</v>
      </c>
      <c r="E37" t="n">
        <v>34.4</v>
      </c>
      <c r="F37" t="n">
        <v>29.62</v>
      </c>
      <c r="G37" t="n">
        <v>49.37</v>
      </c>
      <c r="H37" t="n">
        <v>0.6</v>
      </c>
      <c r="I37" t="n">
        <v>36</v>
      </c>
      <c r="J37" t="n">
        <v>291.47</v>
      </c>
      <c r="K37" t="n">
        <v>60.56</v>
      </c>
      <c r="L37" t="n">
        <v>9.75</v>
      </c>
      <c r="M37" t="n">
        <v>34</v>
      </c>
      <c r="N37" t="n">
        <v>81.16</v>
      </c>
      <c r="O37" t="n">
        <v>36181.64</v>
      </c>
      <c r="P37" t="n">
        <v>464.71</v>
      </c>
      <c r="Q37" t="n">
        <v>2238.42</v>
      </c>
      <c r="R37" t="n">
        <v>116.97</v>
      </c>
      <c r="S37" t="n">
        <v>80.06999999999999</v>
      </c>
      <c r="T37" t="n">
        <v>16268.67</v>
      </c>
      <c r="U37" t="n">
        <v>0.68</v>
      </c>
      <c r="V37" t="n">
        <v>0.87</v>
      </c>
      <c r="W37" t="n">
        <v>6.7</v>
      </c>
      <c r="X37" t="n">
        <v>1</v>
      </c>
      <c r="Y37" t="n">
        <v>1</v>
      </c>
      <c r="Z37" t="n">
        <v>10</v>
      </c>
      <c r="AA37" t="n">
        <v>523.4583514848291</v>
      </c>
      <c r="AB37" t="n">
        <v>716.2188098541645</v>
      </c>
      <c r="AC37" t="n">
        <v>647.8638918610955</v>
      </c>
      <c r="AD37" t="n">
        <v>523458.3514848292</v>
      </c>
      <c r="AE37" t="n">
        <v>716218.8098541645</v>
      </c>
      <c r="AF37" t="n">
        <v>1.445142180764881e-06</v>
      </c>
      <c r="AG37" t="n">
        <v>0.3583333333333333</v>
      </c>
      <c r="AH37" t="n">
        <v>647863.8918610954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2.9096</v>
      </c>
      <c r="E38" t="n">
        <v>34.37</v>
      </c>
      <c r="F38" t="n">
        <v>29.64</v>
      </c>
      <c r="G38" t="n">
        <v>50.81</v>
      </c>
      <c r="H38" t="n">
        <v>0.61</v>
      </c>
      <c r="I38" t="n">
        <v>35</v>
      </c>
      <c r="J38" t="n">
        <v>291.98</v>
      </c>
      <c r="K38" t="n">
        <v>60.56</v>
      </c>
      <c r="L38" t="n">
        <v>10</v>
      </c>
      <c r="M38" t="n">
        <v>33</v>
      </c>
      <c r="N38" t="n">
        <v>81.42</v>
      </c>
      <c r="O38" t="n">
        <v>36244.71</v>
      </c>
      <c r="P38" t="n">
        <v>463.39</v>
      </c>
      <c r="Q38" t="n">
        <v>2238.4</v>
      </c>
      <c r="R38" t="n">
        <v>117.66</v>
      </c>
      <c r="S38" t="n">
        <v>80.06999999999999</v>
      </c>
      <c r="T38" t="n">
        <v>16619.36</v>
      </c>
      <c r="U38" t="n">
        <v>0.68</v>
      </c>
      <c r="V38" t="n">
        <v>0.87</v>
      </c>
      <c r="W38" t="n">
        <v>6.7</v>
      </c>
      <c r="X38" t="n">
        <v>1.01</v>
      </c>
      <c r="Y38" t="n">
        <v>1</v>
      </c>
      <c r="Z38" t="n">
        <v>10</v>
      </c>
      <c r="AA38" t="n">
        <v>521.9136064712794</v>
      </c>
      <c r="AB38" t="n">
        <v>714.1052215772855</v>
      </c>
      <c r="AC38" t="n">
        <v>645.9520214829219</v>
      </c>
      <c r="AD38" t="n">
        <v>521913.6064712794</v>
      </c>
      <c r="AE38" t="n">
        <v>714105.2215772856</v>
      </c>
      <c r="AF38" t="n">
        <v>1.446633760804203e-06</v>
      </c>
      <c r="AG38" t="n">
        <v>0.3580208333333333</v>
      </c>
      <c r="AH38" t="n">
        <v>645952.0214829219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2.92</v>
      </c>
      <c r="E39" t="n">
        <v>34.25</v>
      </c>
      <c r="F39" t="n">
        <v>29.57</v>
      </c>
      <c r="G39" t="n">
        <v>52.18</v>
      </c>
      <c r="H39" t="n">
        <v>0.62</v>
      </c>
      <c r="I39" t="n">
        <v>34</v>
      </c>
      <c r="J39" t="n">
        <v>292.49</v>
      </c>
      <c r="K39" t="n">
        <v>60.56</v>
      </c>
      <c r="L39" t="n">
        <v>10.25</v>
      </c>
      <c r="M39" t="n">
        <v>32</v>
      </c>
      <c r="N39" t="n">
        <v>81.68000000000001</v>
      </c>
      <c r="O39" t="n">
        <v>36307.88</v>
      </c>
      <c r="P39" t="n">
        <v>460.25</v>
      </c>
      <c r="Q39" t="n">
        <v>2238.46</v>
      </c>
      <c r="R39" t="n">
        <v>115.4</v>
      </c>
      <c r="S39" t="n">
        <v>80.06999999999999</v>
      </c>
      <c r="T39" t="n">
        <v>15494.51</v>
      </c>
      <c r="U39" t="n">
        <v>0.6899999999999999</v>
      </c>
      <c r="V39" t="n">
        <v>0.87</v>
      </c>
      <c r="W39" t="n">
        <v>6.69</v>
      </c>
      <c r="X39" t="n">
        <v>0.9399999999999999</v>
      </c>
      <c r="Y39" t="n">
        <v>1</v>
      </c>
      <c r="Z39" t="n">
        <v>10</v>
      </c>
      <c r="AA39" t="n">
        <v>517.1445435798902</v>
      </c>
      <c r="AB39" t="n">
        <v>707.579979333081</v>
      </c>
      <c r="AC39" t="n">
        <v>640.0495392002695</v>
      </c>
      <c r="AD39" t="n">
        <v>517144.5435798902</v>
      </c>
      <c r="AE39" t="n">
        <v>707579.979333081</v>
      </c>
      <c r="AF39" t="n">
        <v>1.451804571607188e-06</v>
      </c>
      <c r="AG39" t="n">
        <v>0.3567708333333333</v>
      </c>
      <c r="AH39" t="n">
        <v>640049.5392002695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2.9276</v>
      </c>
      <c r="E40" t="n">
        <v>34.16</v>
      </c>
      <c r="F40" t="n">
        <v>29.53</v>
      </c>
      <c r="G40" t="n">
        <v>53.7</v>
      </c>
      <c r="H40" t="n">
        <v>0.64</v>
      </c>
      <c r="I40" t="n">
        <v>33</v>
      </c>
      <c r="J40" t="n">
        <v>293</v>
      </c>
      <c r="K40" t="n">
        <v>60.56</v>
      </c>
      <c r="L40" t="n">
        <v>10.5</v>
      </c>
      <c r="M40" t="n">
        <v>31</v>
      </c>
      <c r="N40" t="n">
        <v>81.95</v>
      </c>
      <c r="O40" t="n">
        <v>36371.17</v>
      </c>
      <c r="P40" t="n">
        <v>458.91</v>
      </c>
      <c r="Q40" t="n">
        <v>2238.36</v>
      </c>
      <c r="R40" t="n">
        <v>114.25</v>
      </c>
      <c r="S40" t="n">
        <v>80.06999999999999</v>
      </c>
      <c r="T40" t="n">
        <v>14920.64</v>
      </c>
      <c r="U40" t="n">
        <v>0.7</v>
      </c>
      <c r="V40" t="n">
        <v>0.87</v>
      </c>
      <c r="W40" t="n">
        <v>6.69</v>
      </c>
      <c r="X40" t="n">
        <v>0.91</v>
      </c>
      <c r="Y40" t="n">
        <v>1</v>
      </c>
      <c r="Z40" t="n">
        <v>10</v>
      </c>
      <c r="AA40" t="n">
        <v>514.5195478911685</v>
      </c>
      <c r="AB40" t="n">
        <v>703.9883444251354</v>
      </c>
      <c r="AC40" t="n">
        <v>636.8006848870467</v>
      </c>
      <c r="AD40" t="n">
        <v>514519.5478911684</v>
      </c>
      <c r="AE40" t="n">
        <v>703988.3444251354</v>
      </c>
      <c r="AF40" t="n">
        <v>1.455583241040138e-06</v>
      </c>
      <c r="AG40" t="n">
        <v>0.3558333333333333</v>
      </c>
      <c r="AH40" t="n">
        <v>636800.6848870467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2.9344</v>
      </c>
      <c r="E41" t="n">
        <v>34.08</v>
      </c>
      <c r="F41" t="n">
        <v>29.51</v>
      </c>
      <c r="G41" t="n">
        <v>55.33</v>
      </c>
      <c r="H41" t="n">
        <v>0.65</v>
      </c>
      <c r="I41" t="n">
        <v>32</v>
      </c>
      <c r="J41" t="n">
        <v>293.52</v>
      </c>
      <c r="K41" t="n">
        <v>60.56</v>
      </c>
      <c r="L41" t="n">
        <v>10.75</v>
      </c>
      <c r="M41" t="n">
        <v>30</v>
      </c>
      <c r="N41" t="n">
        <v>82.20999999999999</v>
      </c>
      <c r="O41" t="n">
        <v>36434.56</v>
      </c>
      <c r="P41" t="n">
        <v>457.54</v>
      </c>
      <c r="Q41" t="n">
        <v>2238.35</v>
      </c>
      <c r="R41" t="n">
        <v>113.09</v>
      </c>
      <c r="S41" t="n">
        <v>80.06999999999999</v>
      </c>
      <c r="T41" t="n">
        <v>14347.76</v>
      </c>
      <c r="U41" t="n">
        <v>0.71</v>
      </c>
      <c r="V41" t="n">
        <v>0.87</v>
      </c>
      <c r="W41" t="n">
        <v>6.7</v>
      </c>
      <c r="X41" t="n">
        <v>0.88</v>
      </c>
      <c r="Y41" t="n">
        <v>1</v>
      </c>
      <c r="Z41" t="n">
        <v>10</v>
      </c>
      <c r="AA41" t="n">
        <v>512.1121608745907</v>
      </c>
      <c r="AB41" t="n">
        <v>700.6944513026342</v>
      </c>
      <c r="AC41" t="n">
        <v>633.8211563011489</v>
      </c>
      <c r="AD41" t="n">
        <v>512112.1608745907</v>
      </c>
      <c r="AE41" t="n">
        <v>700694.4513026342</v>
      </c>
      <c r="AF41" t="n">
        <v>1.458964155795936e-06</v>
      </c>
      <c r="AG41" t="n">
        <v>0.355</v>
      </c>
      <c r="AH41" t="n">
        <v>633821.1563011489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2.9395</v>
      </c>
      <c r="E42" t="n">
        <v>34.02</v>
      </c>
      <c r="F42" t="n">
        <v>29.5</v>
      </c>
      <c r="G42" t="n">
        <v>57.1</v>
      </c>
      <c r="H42" t="n">
        <v>0.67</v>
      </c>
      <c r="I42" t="n">
        <v>31</v>
      </c>
      <c r="J42" t="n">
        <v>294.03</v>
      </c>
      <c r="K42" t="n">
        <v>60.56</v>
      </c>
      <c r="L42" t="n">
        <v>11</v>
      </c>
      <c r="M42" t="n">
        <v>29</v>
      </c>
      <c r="N42" t="n">
        <v>82.48</v>
      </c>
      <c r="O42" t="n">
        <v>36498.06</v>
      </c>
      <c r="P42" t="n">
        <v>455.92</v>
      </c>
      <c r="Q42" t="n">
        <v>2238.38</v>
      </c>
      <c r="R42" t="n">
        <v>113.05</v>
      </c>
      <c r="S42" t="n">
        <v>80.06999999999999</v>
      </c>
      <c r="T42" t="n">
        <v>14329.7</v>
      </c>
      <c r="U42" t="n">
        <v>0.71</v>
      </c>
      <c r="V42" t="n">
        <v>0.87</v>
      </c>
      <c r="W42" t="n">
        <v>6.69</v>
      </c>
      <c r="X42" t="n">
        <v>0.87</v>
      </c>
      <c r="Y42" t="n">
        <v>1</v>
      </c>
      <c r="Z42" t="n">
        <v>10</v>
      </c>
      <c r="AA42" t="n">
        <v>509.8487732220873</v>
      </c>
      <c r="AB42" t="n">
        <v>697.5975844628633</v>
      </c>
      <c r="AC42" t="n">
        <v>631.0198500860859</v>
      </c>
      <c r="AD42" t="n">
        <v>509848.7732220873</v>
      </c>
      <c r="AE42" t="n">
        <v>697597.5844628633</v>
      </c>
      <c r="AF42" t="n">
        <v>1.461499841862784e-06</v>
      </c>
      <c r="AG42" t="n">
        <v>0.3543750000000001</v>
      </c>
      <c r="AH42" t="n">
        <v>631019.8500860858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2.9476</v>
      </c>
      <c r="E43" t="n">
        <v>33.93</v>
      </c>
      <c r="F43" t="n">
        <v>29.46</v>
      </c>
      <c r="G43" t="n">
        <v>58.92</v>
      </c>
      <c r="H43" t="n">
        <v>0.68</v>
      </c>
      <c r="I43" t="n">
        <v>30</v>
      </c>
      <c r="J43" t="n">
        <v>294.55</v>
      </c>
      <c r="K43" t="n">
        <v>60.56</v>
      </c>
      <c r="L43" t="n">
        <v>11.25</v>
      </c>
      <c r="M43" t="n">
        <v>28</v>
      </c>
      <c r="N43" t="n">
        <v>82.73999999999999</v>
      </c>
      <c r="O43" t="n">
        <v>36561.67</v>
      </c>
      <c r="P43" t="n">
        <v>453.15</v>
      </c>
      <c r="Q43" t="n">
        <v>2238.42</v>
      </c>
      <c r="R43" t="n">
        <v>111.8</v>
      </c>
      <c r="S43" t="n">
        <v>80.06999999999999</v>
      </c>
      <c r="T43" t="n">
        <v>13711.17</v>
      </c>
      <c r="U43" t="n">
        <v>0.72</v>
      </c>
      <c r="V43" t="n">
        <v>0.87</v>
      </c>
      <c r="W43" t="n">
        <v>6.69</v>
      </c>
      <c r="X43" t="n">
        <v>0.83</v>
      </c>
      <c r="Y43" t="n">
        <v>1</v>
      </c>
      <c r="Z43" t="n">
        <v>10</v>
      </c>
      <c r="AA43" t="n">
        <v>506.0009579261014</v>
      </c>
      <c r="AB43" t="n">
        <v>692.332833821265</v>
      </c>
      <c r="AC43" t="n">
        <v>626.2575598565979</v>
      </c>
      <c r="AD43" t="n">
        <v>506000.9579261013</v>
      </c>
      <c r="AE43" t="n">
        <v>692332.833821265</v>
      </c>
      <c r="AF43" t="n">
        <v>1.465527107968954e-06</v>
      </c>
      <c r="AG43" t="n">
        <v>0.3534375</v>
      </c>
      <c r="AH43" t="n">
        <v>626257.5598565979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2.9477</v>
      </c>
      <c r="E44" t="n">
        <v>33.93</v>
      </c>
      <c r="F44" t="n">
        <v>29.46</v>
      </c>
      <c r="G44" t="n">
        <v>58.91</v>
      </c>
      <c r="H44" t="n">
        <v>0.6899999999999999</v>
      </c>
      <c r="I44" t="n">
        <v>30</v>
      </c>
      <c r="J44" t="n">
        <v>295.06</v>
      </c>
      <c r="K44" t="n">
        <v>60.56</v>
      </c>
      <c r="L44" t="n">
        <v>11.5</v>
      </c>
      <c r="M44" t="n">
        <v>28</v>
      </c>
      <c r="N44" t="n">
        <v>83.01000000000001</v>
      </c>
      <c r="O44" t="n">
        <v>36625.39</v>
      </c>
      <c r="P44" t="n">
        <v>451.24</v>
      </c>
      <c r="Q44" t="n">
        <v>2238.32</v>
      </c>
      <c r="R44" t="n">
        <v>111.75</v>
      </c>
      <c r="S44" t="n">
        <v>80.06999999999999</v>
      </c>
      <c r="T44" t="n">
        <v>13687.1</v>
      </c>
      <c r="U44" t="n">
        <v>0.72</v>
      </c>
      <c r="V44" t="n">
        <v>0.87</v>
      </c>
      <c r="W44" t="n">
        <v>6.69</v>
      </c>
      <c r="X44" t="n">
        <v>0.83</v>
      </c>
      <c r="Y44" t="n">
        <v>1</v>
      </c>
      <c r="Z44" t="n">
        <v>10</v>
      </c>
      <c r="AA44" t="n">
        <v>504.4166911981256</v>
      </c>
      <c r="AB44" t="n">
        <v>690.1651701911334</v>
      </c>
      <c r="AC44" t="n">
        <v>624.2967750009909</v>
      </c>
      <c r="AD44" t="n">
        <v>504416.6911981256</v>
      </c>
      <c r="AE44" t="n">
        <v>690165.1701911334</v>
      </c>
      <c r="AF44" t="n">
        <v>1.465576827303599e-06</v>
      </c>
      <c r="AG44" t="n">
        <v>0.3534375</v>
      </c>
      <c r="AH44" t="n">
        <v>624296.775000991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2.9548</v>
      </c>
      <c r="E45" t="n">
        <v>33.84</v>
      </c>
      <c r="F45" t="n">
        <v>29.43</v>
      </c>
      <c r="G45" t="n">
        <v>60.88</v>
      </c>
      <c r="H45" t="n">
        <v>0.71</v>
      </c>
      <c r="I45" t="n">
        <v>29</v>
      </c>
      <c r="J45" t="n">
        <v>295.58</v>
      </c>
      <c r="K45" t="n">
        <v>60.56</v>
      </c>
      <c r="L45" t="n">
        <v>11.75</v>
      </c>
      <c r="M45" t="n">
        <v>27</v>
      </c>
      <c r="N45" t="n">
        <v>83.28</v>
      </c>
      <c r="O45" t="n">
        <v>36689.22</v>
      </c>
      <c r="P45" t="n">
        <v>449.87</v>
      </c>
      <c r="Q45" t="n">
        <v>2238.39</v>
      </c>
      <c r="R45" t="n">
        <v>110.72</v>
      </c>
      <c r="S45" t="n">
        <v>80.06999999999999</v>
      </c>
      <c r="T45" t="n">
        <v>13178.88</v>
      </c>
      <c r="U45" t="n">
        <v>0.72</v>
      </c>
      <c r="V45" t="n">
        <v>0.87</v>
      </c>
      <c r="W45" t="n">
        <v>6.69</v>
      </c>
      <c r="X45" t="n">
        <v>0.8</v>
      </c>
      <c r="Y45" t="n">
        <v>1</v>
      </c>
      <c r="Z45" t="n">
        <v>10</v>
      </c>
      <c r="AA45" t="n">
        <v>501.9533754774021</v>
      </c>
      <c r="AB45" t="n">
        <v>686.7947529482195</v>
      </c>
      <c r="AC45" t="n">
        <v>621.2480256493304</v>
      </c>
      <c r="AD45" t="n">
        <v>501953.3754774021</v>
      </c>
      <c r="AE45" t="n">
        <v>686794.7529482195</v>
      </c>
      <c r="AF45" t="n">
        <v>1.469106900063329e-06</v>
      </c>
      <c r="AG45" t="n">
        <v>0.3525</v>
      </c>
      <c r="AH45" t="n">
        <v>621248.0256493305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2.9613</v>
      </c>
      <c r="E46" t="n">
        <v>33.77</v>
      </c>
      <c r="F46" t="n">
        <v>29.41</v>
      </c>
      <c r="G46" t="n">
        <v>63.01</v>
      </c>
      <c r="H46" t="n">
        <v>0.72</v>
      </c>
      <c r="I46" t="n">
        <v>28</v>
      </c>
      <c r="J46" t="n">
        <v>296.1</v>
      </c>
      <c r="K46" t="n">
        <v>60.56</v>
      </c>
      <c r="L46" t="n">
        <v>12</v>
      </c>
      <c r="M46" t="n">
        <v>26</v>
      </c>
      <c r="N46" t="n">
        <v>83.54000000000001</v>
      </c>
      <c r="O46" t="n">
        <v>36753.16</v>
      </c>
      <c r="P46" t="n">
        <v>447.44</v>
      </c>
      <c r="Q46" t="n">
        <v>2238.4</v>
      </c>
      <c r="R46" t="n">
        <v>109.97</v>
      </c>
      <c r="S46" t="n">
        <v>80.06999999999999</v>
      </c>
      <c r="T46" t="n">
        <v>12808.07</v>
      </c>
      <c r="U46" t="n">
        <v>0.73</v>
      </c>
      <c r="V46" t="n">
        <v>0.87</v>
      </c>
      <c r="W46" t="n">
        <v>6.69</v>
      </c>
      <c r="X46" t="n">
        <v>0.78</v>
      </c>
      <c r="Y46" t="n">
        <v>1</v>
      </c>
      <c r="Z46" t="n">
        <v>10</v>
      </c>
      <c r="AA46" t="n">
        <v>498.7818095439949</v>
      </c>
      <c r="AB46" t="n">
        <v>682.455276518518</v>
      </c>
      <c r="AC46" t="n">
        <v>617.3227027595862</v>
      </c>
      <c r="AD46" t="n">
        <v>498781.8095439949</v>
      </c>
      <c r="AE46" t="n">
        <v>682455.276518518</v>
      </c>
      <c r="AF46" t="n">
        <v>1.472338656815194e-06</v>
      </c>
      <c r="AG46" t="n">
        <v>0.3517708333333334</v>
      </c>
      <c r="AH46" t="n">
        <v>617322.7027595862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2.9697</v>
      </c>
      <c r="E47" t="n">
        <v>33.67</v>
      </c>
      <c r="F47" t="n">
        <v>29.36</v>
      </c>
      <c r="G47" t="n">
        <v>65.25</v>
      </c>
      <c r="H47" t="n">
        <v>0.74</v>
      </c>
      <c r="I47" t="n">
        <v>27</v>
      </c>
      <c r="J47" t="n">
        <v>296.62</v>
      </c>
      <c r="K47" t="n">
        <v>60.56</v>
      </c>
      <c r="L47" t="n">
        <v>12.25</v>
      </c>
      <c r="M47" t="n">
        <v>25</v>
      </c>
      <c r="N47" t="n">
        <v>83.81</v>
      </c>
      <c r="O47" t="n">
        <v>36817.22</v>
      </c>
      <c r="P47" t="n">
        <v>445.02</v>
      </c>
      <c r="Q47" t="n">
        <v>2238.35</v>
      </c>
      <c r="R47" t="n">
        <v>108.6</v>
      </c>
      <c r="S47" t="n">
        <v>80.06999999999999</v>
      </c>
      <c r="T47" t="n">
        <v>12127.08</v>
      </c>
      <c r="U47" t="n">
        <v>0.74</v>
      </c>
      <c r="V47" t="n">
        <v>0.87</v>
      </c>
      <c r="W47" t="n">
        <v>6.68</v>
      </c>
      <c r="X47" t="n">
        <v>0.73</v>
      </c>
      <c r="Y47" t="n">
        <v>1</v>
      </c>
      <c r="Z47" t="n">
        <v>10</v>
      </c>
      <c r="AA47" t="n">
        <v>495.1831085470843</v>
      </c>
      <c r="AB47" t="n">
        <v>677.5313750510618</v>
      </c>
      <c r="AC47" t="n">
        <v>612.868731537445</v>
      </c>
      <c r="AD47" t="n">
        <v>495183.1085470843</v>
      </c>
      <c r="AE47" t="n">
        <v>677531.3750510617</v>
      </c>
      <c r="AF47" t="n">
        <v>1.476515080925297e-06</v>
      </c>
      <c r="AG47" t="n">
        <v>0.3507291666666667</v>
      </c>
      <c r="AH47" t="n">
        <v>612868.731537445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2.9698</v>
      </c>
      <c r="E48" t="n">
        <v>33.67</v>
      </c>
      <c r="F48" t="n">
        <v>29.36</v>
      </c>
      <c r="G48" t="n">
        <v>65.25</v>
      </c>
      <c r="H48" t="n">
        <v>0.75</v>
      </c>
      <c r="I48" t="n">
        <v>27</v>
      </c>
      <c r="J48" t="n">
        <v>297.14</v>
      </c>
      <c r="K48" t="n">
        <v>60.56</v>
      </c>
      <c r="L48" t="n">
        <v>12.5</v>
      </c>
      <c r="M48" t="n">
        <v>25</v>
      </c>
      <c r="N48" t="n">
        <v>84.08</v>
      </c>
      <c r="O48" t="n">
        <v>36881.39</v>
      </c>
      <c r="P48" t="n">
        <v>443.72</v>
      </c>
      <c r="Q48" t="n">
        <v>2238.41</v>
      </c>
      <c r="R48" t="n">
        <v>108.66</v>
      </c>
      <c r="S48" t="n">
        <v>80.06999999999999</v>
      </c>
      <c r="T48" t="n">
        <v>12155.3</v>
      </c>
      <c r="U48" t="n">
        <v>0.74</v>
      </c>
      <c r="V48" t="n">
        <v>0.87</v>
      </c>
      <c r="W48" t="n">
        <v>6.68</v>
      </c>
      <c r="X48" t="n">
        <v>0.73</v>
      </c>
      <c r="Y48" t="n">
        <v>1</v>
      </c>
      <c r="Z48" t="n">
        <v>10</v>
      </c>
      <c r="AA48" t="n">
        <v>494.1077880968184</v>
      </c>
      <c r="AB48" t="n">
        <v>676.0600741712177</v>
      </c>
      <c r="AC48" t="n">
        <v>611.5378495485895</v>
      </c>
      <c r="AD48" t="n">
        <v>494107.7880968184</v>
      </c>
      <c r="AE48" t="n">
        <v>676060.0741712177</v>
      </c>
      <c r="AF48" t="n">
        <v>1.476564800259941e-06</v>
      </c>
      <c r="AG48" t="n">
        <v>0.3507291666666667</v>
      </c>
      <c r="AH48" t="n">
        <v>611537.8495485896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2.9776</v>
      </c>
      <c r="E49" t="n">
        <v>33.58</v>
      </c>
      <c r="F49" t="n">
        <v>29.33</v>
      </c>
      <c r="G49" t="n">
        <v>67.67</v>
      </c>
      <c r="H49" t="n">
        <v>0.76</v>
      </c>
      <c r="I49" t="n">
        <v>26</v>
      </c>
      <c r="J49" t="n">
        <v>297.66</v>
      </c>
      <c r="K49" t="n">
        <v>60.56</v>
      </c>
      <c r="L49" t="n">
        <v>12.75</v>
      </c>
      <c r="M49" t="n">
        <v>24</v>
      </c>
      <c r="N49" t="n">
        <v>84.36</v>
      </c>
      <c r="O49" t="n">
        <v>36945.67</v>
      </c>
      <c r="P49" t="n">
        <v>441.6</v>
      </c>
      <c r="Q49" t="n">
        <v>2238.44</v>
      </c>
      <c r="R49" t="n">
        <v>107.4</v>
      </c>
      <c r="S49" t="n">
        <v>80.06999999999999</v>
      </c>
      <c r="T49" t="n">
        <v>11532.82</v>
      </c>
      <c r="U49" t="n">
        <v>0.75</v>
      </c>
      <c r="V49" t="n">
        <v>0.87</v>
      </c>
      <c r="W49" t="n">
        <v>6.68</v>
      </c>
      <c r="X49" t="n">
        <v>0.7</v>
      </c>
      <c r="Y49" t="n">
        <v>1</v>
      </c>
      <c r="Z49" t="n">
        <v>10</v>
      </c>
      <c r="AA49" t="n">
        <v>490.9631475250499</v>
      </c>
      <c r="AB49" t="n">
        <v>671.7574382091734</v>
      </c>
      <c r="AC49" t="n">
        <v>607.6458511239753</v>
      </c>
      <c r="AD49" t="n">
        <v>490963.1475250499</v>
      </c>
      <c r="AE49" t="n">
        <v>671757.4382091734</v>
      </c>
      <c r="AF49" t="n">
        <v>1.480442908362179e-06</v>
      </c>
      <c r="AG49" t="n">
        <v>0.3497916666666667</v>
      </c>
      <c r="AH49" t="n">
        <v>607645.8511239752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2.9771</v>
      </c>
      <c r="E50" t="n">
        <v>33.59</v>
      </c>
      <c r="F50" t="n">
        <v>29.33</v>
      </c>
      <c r="G50" t="n">
        <v>67.69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24</v>
      </c>
      <c r="N50" t="n">
        <v>84.63</v>
      </c>
      <c r="O50" t="n">
        <v>37010.06</v>
      </c>
      <c r="P50" t="n">
        <v>440.59</v>
      </c>
      <c r="Q50" t="n">
        <v>2238.43</v>
      </c>
      <c r="R50" t="n">
        <v>107.58</v>
      </c>
      <c r="S50" t="n">
        <v>80.06999999999999</v>
      </c>
      <c r="T50" t="n">
        <v>11623.34</v>
      </c>
      <c r="U50" t="n">
        <v>0.74</v>
      </c>
      <c r="V50" t="n">
        <v>0.87</v>
      </c>
      <c r="W50" t="n">
        <v>6.68</v>
      </c>
      <c r="X50" t="n">
        <v>0.7</v>
      </c>
      <c r="Y50" t="n">
        <v>1</v>
      </c>
      <c r="Z50" t="n">
        <v>10</v>
      </c>
      <c r="AA50" t="n">
        <v>490.2249320479468</v>
      </c>
      <c r="AB50" t="n">
        <v>670.7473792256326</v>
      </c>
      <c r="AC50" t="n">
        <v>606.7321907521967</v>
      </c>
      <c r="AD50" t="n">
        <v>490224.9320479468</v>
      </c>
      <c r="AE50" t="n">
        <v>670747.3792256326</v>
      </c>
      <c r="AF50" t="n">
        <v>1.480194311688959e-06</v>
      </c>
      <c r="AG50" t="n">
        <v>0.3498958333333334</v>
      </c>
      <c r="AH50" t="n">
        <v>606732.1907521967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2.9822</v>
      </c>
      <c r="E51" t="n">
        <v>33.53</v>
      </c>
      <c r="F51" t="n">
        <v>29.33</v>
      </c>
      <c r="G51" t="n">
        <v>70.38</v>
      </c>
      <c r="H51" t="n">
        <v>0.79</v>
      </c>
      <c r="I51" t="n">
        <v>25</v>
      </c>
      <c r="J51" t="n">
        <v>298.71</v>
      </c>
      <c r="K51" t="n">
        <v>60.56</v>
      </c>
      <c r="L51" t="n">
        <v>13.25</v>
      </c>
      <c r="M51" t="n">
        <v>23</v>
      </c>
      <c r="N51" t="n">
        <v>84.90000000000001</v>
      </c>
      <c r="O51" t="n">
        <v>37074.57</v>
      </c>
      <c r="P51" t="n">
        <v>437.75</v>
      </c>
      <c r="Q51" t="n">
        <v>2238.44</v>
      </c>
      <c r="R51" t="n">
        <v>107.44</v>
      </c>
      <c r="S51" t="n">
        <v>80.06999999999999</v>
      </c>
      <c r="T51" t="n">
        <v>11557.01</v>
      </c>
      <c r="U51" t="n">
        <v>0.75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487.0859633836031</v>
      </c>
      <c r="AB51" t="n">
        <v>666.4525038175536</v>
      </c>
      <c r="AC51" t="n">
        <v>602.8472122251694</v>
      </c>
      <c r="AD51" t="n">
        <v>487085.9633836031</v>
      </c>
      <c r="AE51" t="n">
        <v>666452.5038175536</v>
      </c>
      <c r="AF51" t="n">
        <v>1.482729997755807e-06</v>
      </c>
      <c r="AG51" t="n">
        <v>0.3492708333333334</v>
      </c>
      <c r="AH51" t="n">
        <v>602847.2122251694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2.9822</v>
      </c>
      <c r="E52" t="n">
        <v>33.53</v>
      </c>
      <c r="F52" t="n">
        <v>29.33</v>
      </c>
      <c r="G52" t="n">
        <v>70.38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23</v>
      </c>
      <c r="N52" t="n">
        <v>85.18000000000001</v>
      </c>
      <c r="O52" t="n">
        <v>37139.2</v>
      </c>
      <c r="P52" t="n">
        <v>435.78</v>
      </c>
      <c r="Q52" t="n">
        <v>2238.33</v>
      </c>
      <c r="R52" t="n">
        <v>107.34</v>
      </c>
      <c r="S52" t="n">
        <v>80.06999999999999</v>
      </c>
      <c r="T52" t="n">
        <v>11507.86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485.4882378600287</v>
      </c>
      <c r="AB52" t="n">
        <v>664.2664252695237</v>
      </c>
      <c r="AC52" t="n">
        <v>600.8697699455829</v>
      </c>
      <c r="AD52" t="n">
        <v>485488.2378600287</v>
      </c>
      <c r="AE52" t="n">
        <v>664266.4252695236</v>
      </c>
      <c r="AF52" t="n">
        <v>1.482729997755807e-06</v>
      </c>
      <c r="AG52" t="n">
        <v>0.3492708333333334</v>
      </c>
      <c r="AH52" t="n">
        <v>600869.769945583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2.991</v>
      </c>
      <c r="E53" t="n">
        <v>33.43</v>
      </c>
      <c r="F53" t="n">
        <v>29.28</v>
      </c>
      <c r="G53" t="n">
        <v>73.2</v>
      </c>
      <c r="H53" t="n">
        <v>0.82</v>
      </c>
      <c r="I53" t="n">
        <v>24</v>
      </c>
      <c r="J53" t="n">
        <v>299.76</v>
      </c>
      <c r="K53" t="n">
        <v>60.56</v>
      </c>
      <c r="L53" t="n">
        <v>13.75</v>
      </c>
      <c r="M53" t="n">
        <v>22</v>
      </c>
      <c r="N53" t="n">
        <v>85.45</v>
      </c>
      <c r="O53" t="n">
        <v>37204.07</v>
      </c>
      <c r="P53" t="n">
        <v>434.41</v>
      </c>
      <c r="Q53" t="n">
        <v>2238.36</v>
      </c>
      <c r="R53" t="n">
        <v>105.79</v>
      </c>
      <c r="S53" t="n">
        <v>80.06999999999999</v>
      </c>
      <c r="T53" t="n">
        <v>10734.8</v>
      </c>
      <c r="U53" t="n">
        <v>0.76</v>
      </c>
      <c r="V53" t="n">
        <v>0.88</v>
      </c>
      <c r="W53" t="n">
        <v>6.68</v>
      </c>
      <c r="X53" t="n">
        <v>0.65</v>
      </c>
      <c r="Y53" t="n">
        <v>1</v>
      </c>
      <c r="Z53" t="n">
        <v>10</v>
      </c>
      <c r="AA53" t="n">
        <v>482.7369666629446</v>
      </c>
      <c r="AB53" t="n">
        <v>660.5020146401545</v>
      </c>
      <c r="AC53" t="n">
        <v>597.4646293832971</v>
      </c>
      <c r="AD53" t="n">
        <v>482736.9666629445</v>
      </c>
      <c r="AE53" t="n">
        <v>660502.0146401544</v>
      </c>
      <c r="AF53" t="n">
        <v>1.487105299204486e-06</v>
      </c>
      <c r="AG53" t="n">
        <v>0.3482291666666666</v>
      </c>
      <c r="AH53" t="n">
        <v>597464.6293832971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2.9979</v>
      </c>
      <c r="E54" t="n">
        <v>33.36</v>
      </c>
      <c r="F54" t="n">
        <v>29.25</v>
      </c>
      <c r="G54" t="n">
        <v>76.31999999999999</v>
      </c>
      <c r="H54" t="n">
        <v>0.83</v>
      </c>
      <c r="I54" t="n">
        <v>23</v>
      </c>
      <c r="J54" t="n">
        <v>300.28</v>
      </c>
      <c r="K54" t="n">
        <v>60.56</v>
      </c>
      <c r="L54" t="n">
        <v>14</v>
      </c>
      <c r="M54" t="n">
        <v>21</v>
      </c>
      <c r="N54" t="n">
        <v>85.73</v>
      </c>
      <c r="O54" t="n">
        <v>37268.93</v>
      </c>
      <c r="P54" t="n">
        <v>429.95</v>
      </c>
      <c r="Q54" t="n">
        <v>2238.34</v>
      </c>
      <c r="R54" t="n">
        <v>105.11</v>
      </c>
      <c r="S54" t="n">
        <v>80.06999999999999</v>
      </c>
      <c r="T54" t="n">
        <v>10403.07</v>
      </c>
      <c r="U54" t="n">
        <v>0.76</v>
      </c>
      <c r="V54" t="n">
        <v>0.88</v>
      </c>
      <c r="W54" t="n">
        <v>6.68</v>
      </c>
      <c r="X54" t="n">
        <v>0.63</v>
      </c>
      <c r="Y54" t="n">
        <v>1</v>
      </c>
      <c r="Z54" t="n">
        <v>10</v>
      </c>
      <c r="AA54" t="n">
        <v>477.9000578061404</v>
      </c>
      <c r="AB54" t="n">
        <v>653.8839425529166</v>
      </c>
      <c r="AC54" t="n">
        <v>591.4781768075426</v>
      </c>
      <c r="AD54" t="n">
        <v>477900.0578061403</v>
      </c>
      <c r="AE54" t="n">
        <v>653883.9425529166</v>
      </c>
      <c r="AF54" t="n">
        <v>1.490535933294928e-06</v>
      </c>
      <c r="AG54" t="n">
        <v>0.3475</v>
      </c>
      <c r="AH54" t="n">
        <v>591478.1768075426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2.999</v>
      </c>
      <c r="E55" t="n">
        <v>33.34</v>
      </c>
      <c r="F55" t="n">
        <v>29.24</v>
      </c>
      <c r="G55" t="n">
        <v>76.28</v>
      </c>
      <c r="H55" t="n">
        <v>0.84</v>
      </c>
      <c r="I55" t="n">
        <v>23</v>
      </c>
      <c r="J55" t="n">
        <v>300.81</v>
      </c>
      <c r="K55" t="n">
        <v>60.56</v>
      </c>
      <c r="L55" t="n">
        <v>14.25</v>
      </c>
      <c r="M55" t="n">
        <v>21</v>
      </c>
      <c r="N55" t="n">
        <v>86</v>
      </c>
      <c r="O55" t="n">
        <v>37333.9</v>
      </c>
      <c r="P55" t="n">
        <v>429.94</v>
      </c>
      <c r="Q55" t="n">
        <v>2238.41</v>
      </c>
      <c r="R55" t="n">
        <v>104.8</v>
      </c>
      <c r="S55" t="n">
        <v>80.06999999999999</v>
      </c>
      <c r="T55" t="n">
        <v>10245.33</v>
      </c>
      <c r="U55" t="n">
        <v>0.76</v>
      </c>
      <c r="V55" t="n">
        <v>0.88</v>
      </c>
      <c r="W55" t="n">
        <v>6.67</v>
      </c>
      <c r="X55" t="n">
        <v>0.61</v>
      </c>
      <c r="Y55" t="n">
        <v>1</v>
      </c>
      <c r="Z55" t="n">
        <v>10</v>
      </c>
      <c r="AA55" t="n">
        <v>477.6732030989649</v>
      </c>
      <c r="AB55" t="n">
        <v>653.5735499344357</v>
      </c>
      <c r="AC55" t="n">
        <v>591.1974076249309</v>
      </c>
      <c r="AD55" t="n">
        <v>477673.2030989649</v>
      </c>
      <c r="AE55" t="n">
        <v>653573.5499344358</v>
      </c>
      <c r="AF55" t="n">
        <v>1.491082845976013e-06</v>
      </c>
      <c r="AG55" t="n">
        <v>0.3472916666666667</v>
      </c>
      <c r="AH55" t="n">
        <v>591197.4076249308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2.9974</v>
      </c>
      <c r="E56" t="n">
        <v>33.36</v>
      </c>
      <c r="F56" t="n">
        <v>29.26</v>
      </c>
      <c r="G56" t="n">
        <v>76.33</v>
      </c>
      <c r="H56" t="n">
        <v>0.86</v>
      </c>
      <c r="I56" t="n">
        <v>23</v>
      </c>
      <c r="J56" t="n">
        <v>301.34</v>
      </c>
      <c r="K56" t="n">
        <v>60.56</v>
      </c>
      <c r="L56" t="n">
        <v>14.5</v>
      </c>
      <c r="M56" t="n">
        <v>21</v>
      </c>
      <c r="N56" t="n">
        <v>86.28</v>
      </c>
      <c r="O56" t="n">
        <v>37399</v>
      </c>
      <c r="P56" t="n">
        <v>429.26</v>
      </c>
      <c r="Q56" t="n">
        <v>2238.3</v>
      </c>
      <c r="R56" t="n">
        <v>105.28</v>
      </c>
      <c r="S56" t="n">
        <v>80.06999999999999</v>
      </c>
      <c r="T56" t="n">
        <v>10488.42</v>
      </c>
      <c r="U56" t="n">
        <v>0.76</v>
      </c>
      <c r="V56" t="n">
        <v>0.88</v>
      </c>
      <c r="W56" t="n">
        <v>6.68</v>
      </c>
      <c r="X56" t="n">
        <v>0.63</v>
      </c>
      <c r="Y56" t="n">
        <v>1</v>
      </c>
      <c r="Z56" t="n">
        <v>10</v>
      </c>
      <c r="AA56" t="n">
        <v>477.4664168671185</v>
      </c>
      <c r="AB56" t="n">
        <v>653.2906158892588</v>
      </c>
      <c r="AC56" t="n">
        <v>590.9414764079252</v>
      </c>
      <c r="AD56" t="n">
        <v>477466.4168671185</v>
      </c>
      <c r="AE56" t="n">
        <v>653290.6158892588</v>
      </c>
      <c r="AF56" t="n">
        <v>1.490287336621707e-06</v>
      </c>
      <c r="AG56" t="n">
        <v>0.3475</v>
      </c>
      <c r="AH56" t="n">
        <v>590941.4764079251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3.0054</v>
      </c>
      <c r="E57" t="n">
        <v>33.27</v>
      </c>
      <c r="F57" t="n">
        <v>29.22</v>
      </c>
      <c r="G57" t="n">
        <v>79.7</v>
      </c>
      <c r="H57" t="n">
        <v>0.87</v>
      </c>
      <c r="I57" t="n">
        <v>22</v>
      </c>
      <c r="J57" t="n">
        <v>301.86</v>
      </c>
      <c r="K57" t="n">
        <v>60.56</v>
      </c>
      <c r="L57" t="n">
        <v>14.75</v>
      </c>
      <c r="M57" t="n">
        <v>20</v>
      </c>
      <c r="N57" t="n">
        <v>86.56</v>
      </c>
      <c r="O57" t="n">
        <v>37464.21</v>
      </c>
      <c r="P57" t="n">
        <v>426.19</v>
      </c>
      <c r="Q57" t="n">
        <v>2238.35</v>
      </c>
      <c r="R57" t="n">
        <v>104.12</v>
      </c>
      <c r="S57" t="n">
        <v>80.06999999999999</v>
      </c>
      <c r="T57" t="n">
        <v>9912.040000000001</v>
      </c>
      <c r="U57" t="n">
        <v>0.77</v>
      </c>
      <c r="V57" t="n">
        <v>0.88</v>
      </c>
      <c r="W57" t="n">
        <v>6.67</v>
      </c>
      <c r="X57" t="n">
        <v>0.6</v>
      </c>
      <c r="Y57" t="n">
        <v>1</v>
      </c>
      <c r="Z57" t="n">
        <v>10</v>
      </c>
      <c r="AA57" t="n">
        <v>473.5541281680548</v>
      </c>
      <c r="AB57" t="n">
        <v>647.9376498932038</v>
      </c>
      <c r="AC57" t="n">
        <v>586.0993899735987</v>
      </c>
      <c r="AD57" t="n">
        <v>473554.1281680549</v>
      </c>
      <c r="AE57" t="n">
        <v>647937.6498932038</v>
      </c>
      <c r="AF57" t="n">
        <v>1.494264883393234e-06</v>
      </c>
      <c r="AG57" t="n">
        <v>0.3465625000000001</v>
      </c>
      <c r="AH57" t="n">
        <v>586099.3899735986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3.0038</v>
      </c>
      <c r="E58" t="n">
        <v>33.29</v>
      </c>
      <c r="F58" t="n">
        <v>29.24</v>
      </c>
      <c r="G58" t="n">
        <v>79.75</v>
      </c>
      <c r="H58" t="n">
        <v>0.88</v>
      </c>
      <c r="I58" t="n">
        <v>22</v>
      </c>
      <c r="J58" t="n">
        <v>302.39</v>
      </c>
      <c r="K58" t="n">
        <v>60.56</v>
      </c>
      <c r="L58" t="n">
        <v>15</v>
      </c>
      <c r="M58" t="n">
        <v>20</v>
      </c>
      <c r="N58" t="n">
        <v>86.84</v>
      </c>
      <c r="O58" t="n">
        <v>37529.55</v>
      </c>
      <c r="P58" t="n">
        <v>424.42</v>
      </c>
      <c r="Q58" t="n">
        <v>2238.33</v>
      </c>
      <c r="R58" t="n">
        <v>104.66</v>
      </c>
      <c r="S58" t="n">
        <v>80.06999999999999</v>
      </c>
      <c r="T58" t="n">
        <v>10182.03</v>
      </c>
      <c r="U58" t="n">
        <v>0.77</v>
      </c>
      <c r="V58" t="n">
        <v>0.88</v>
      </c>
      <c r="W58" t="n">
        <v>6.68</v>
      </c>
      <c r="X58" t="n">
        <v>0.61</v>
      </c>
      <c r="Y58" t="n">
        <v>1</v>
      </c>
      <c r="Z58" t="n">
        <v>10</v>
      </c>
      <c r="AA58" t="n">
        <v>472.4679272732542</v>
      </c>
      <c r="AB58" t="n">
        <v>646.4514619091361</v>
      </c>
      <c r="AC58" t="n">
        <v>584.7550416848526</v>
      </c>
      <c r="AD58" t="n">
        <v>472467.9272732543</v>
      </c>
      <c r="AE58" t="n">
        <v>646451.4619091362</v>
      </c>
      <c r="AF58" t="n">
        <v>1.493469374038928e-06</v>
      </c>
      <c r="AG58" t="n">
        <v>0.3467708333333333</v>
      </c>
      <c r="AH58" t="n">
        <v>584755.0416848526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3.0142</v>
      </c>
      <c r="E59" t="n">
        <v>33.18</v>
      </c>
      <c r="F59" t="n">
        <v>29.18</v>
      </c>
      <c r="G59" t="n">
        <v>83.37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422.31</v>
      </c>
      <c r="Q59" t="n">
        <v>2238.3</v>
      </c>
      <c r="R59" t="n">
        <v>102.68</v>
      </c>
      <c r="S59" t="n">
        <v>80.06999999999999</v>
      </c>
      <c r="T59" t="n">
        <v>9197.82</v>
      </c>
      <c r="U59" t="n">
        <v>0.78</v>
      </c>
      <c r="V59" t="n">
        <v>0.88</v>
      </c>
      <c r="W59" t="n">
        <v>6.67</v>
      </c>
      <c r="X59" t="n">
        <v>0.55</v>
      </c>
      <c r="Y59" t="n">
        <v>1</v>
      </c>
      <c r="Z59" t="n">
        <v>10</v>
      </c>
      <c r="AA59" t="n">
        <v>468.8887084703766</v>
      </c>
      <c r="AB59" t="n">
        <v>641.5542168390496</v>
      </c>
      <c r="AC59" t="n">
        <v>580.3251828109285</v>
      </c>
      <c r="AD59" t="n">
        <v>468888.7084703766</v>
      </c>
      <c r="AE59" t="n">
        <v>641554.2168390496</v>
      </c>
      <c r="AF59" t="n">
        <v>1.498640184841913e-06</v>
      </c>
      <c r="AG59" t="n">
        <v>0.345625</v>
      </c>
      <c r="AH59" t="n">
        <v>580325.1828109284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3.0133</v>
      </c>
      <c r="E60" t="n">
        <v>33.19</v>
      </c>
      <c r="F60" t="n">
        <v>29.19</v>
      </c>
      <c r="G60" t="n">
        <v>83.39</v>
      </c>
      <c r="H60" t="n">
        <v>0.91</v>
      </c>
      <c r="I60" t="n">
        <v>21</v>
      </c>
      <c r="J60" t="n">
        <v>303.46</v>
      </c>
      <c r="K60" t="n">
        <v>60.56</v>
      </c>
      <c r="L60" t="n">
        <v>15.5</v>
      </c>
      <c r="M60" t="n">
        <v>19</v>
      </c>
      <c r="N60" t="n">
        <v>87.40000000000001</v>
      </c>
      <c r="O60" t="n">
        <v>37660.57</v>
      </c>
      <c r="P60" t="n">
        <v>419.61</v>
      </c>
      <c r="Q60" t="n">
        <v>2238.41</v>
      </c>
      <c r="R60" t="n">
        <v>102.81</v>
      </c>
      <c r="S60" t="n">
        <v>80.06999999999999</v>
      </c>
      <c r="T60" t="n">
        <v>9261.6</v>
      </c>
      <c r="U60" t="n">
        <v>0.78</v>
      </c>
      <c r="V60" t="n">
        <v>0.88</v>
      </c>
      <c r="W60" t="n">
        <v>6.68</v>
      </c>
      <c r="X60" t="n">
        <v>0.5600000000000001</v>
      </c>
      <c r="Y60" t="n">
        <v>1</v>
      </c>
      <c r="Z60" t="n">
        <v>10</v>
      </c>
      <c r="AA60" t="n">
        <v>466.9047299733422</v>
      </c>
      <c r="AB60" t="n">
        <v>638.8396499324531</v>
      </c>
      <c r="AC60" t="n">
        <v>577.8696903599789</v>
      </c>
      <c r="AD60" t="n">
        <v>466904.7299733422</v>
      </c>
      <c r="AE60" t="n">
        <v>638839.6499324531</v>
      </c>
      <c r="AF60" t="n">
        <v>1.498192710830117e-06</v>
      </c>
      <c r="AG60" t="n">
        <v>0.3457291666666666</v>
      </c>
      <c r="AH60" t="n">
        <v>577869.6903599789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3.0198</v>
      </c>
      <c r="E61" t="n">
        <v>33.12</v>
      </c>
      <c r="F61" t="n">
        <v>29.17</v>
      </c>
      <c r="G61" t="n">
        <v>87.51000000000001</v>
      </c>
      <c r="H61" t="n">
        <v>0.92</v>
      </c>
      <c r="I61" t="n">
        <v>20</v>
      </c>
      <c r="J61" t="n">
        <v>303.99</v>
      </c>
      <c r="K61" t="n">
        <v>60.56</v>
      </c>
      <c r="L61" t="n">
        <v>15.75</v>
      </c>
      <c r="M61" t="n">
        <v>18</v>
      </c>
      <c r="N61" t="n">
        <v>87.68000000000001</v>
      </c>
      <c r="O61" t="n">
        <v>37726.27</v>
      </c>
      <c r="P61" t="n">
        <v>417.01</v>
      </c>
      <c r="Q61" t="n">
        <v>2238.32</v>
      </c>
      <c r="R61" t="n">
        <v>102.24</v>
      </c>
      <c r="S61" t="n">
        <v>80.06999999999999</v>
      </c>
      <c r="T61" t="n">
        <v>8981.74</v>
      </c>
      <c r="U61" t="n">
        <v>0.78</v>
      </c>
      <c r="V61" t="n">
        <v>0.88</v>
      </c>
      <c r="W61" t="n">
        <v>6.67</v>
      </c>
      <c r="X61" t="n">
        <v>0.54</v>
      </c>
      <c r="Y61" t="n">
        <v>1</v>
      </c>
      <c r="Z61" t="n">
        <v>10</v>
      </c>
      <c r="AA61" t="n">
        <v>463.7337959051093</v>
      </c>
      <c r="AB61" t="n">
        <v>634.5010380485591</v>
      </c>
      <c r="AC61" t="n">
        <v>573.9451495050037</v>
      </c>
      <c r="AD61" t="n">
        <v>463733.7959051093</v>
      </c>
      <c r="AE61" t="n">
        <v>634501.0380485591</v>
      </c>
      <c r="AF61" t="n">
        <v>1.501424467581982e-06</v>
      </c>
      <c r="AG61" t="n">
        <v>0.345</v>
      </c>
      <c r="AH61" t="n">
        <v>573945.1495050037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3.0198</v>
      </c>
      <c r="E62" t="n">
        <v>33.12</v>
      </c>
      <c r="F62" t="n">
        <v>29.17</v>
      </c>
      <c r="G62" t="n">
        <v>87.51000000000001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415.59</v>
      </c>
      <c r="Q62" t="n">
        <v>2238.34</v>
      </c>
      <c r="R62" t="n">
        <v>102.17</v>
      </c>
      <c r="S62" t="n">
        <v>80.06999999999999</v>
      </c>
      <c r="T62" t="n">
        <v>8948.719999999999</v>
      </c>
      <c r="U62" t="n">
        <v>0.78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462.5964753812952</v>
      </c>
      <c r="AB62" t="n">
        <v>632.9449059328361</v>
      </c>
      <c r="AC62" t="n">
        <v>572.5375324543603</v>
      </c>
      <c r="AD62" t="n">
        <v>462596.4753812953</v>
      </c>
      <c r="AE62" t="n">
        <v>632944.9059328361</v>
      </c>
      <c r="AF62" t="n">
        <v>1.501424467581982e-06</v>
      </c>
      <c r="AG62" t="n">
        <v>0.345</v>
      </c>
      <c r="AH62" t="n">
        <v>572537.5324543603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3.02</v>
      </c>
      <c r="E63" t="n">
        <v>33.11</v>
      </c>
      <c r="F63" t="n">
        <v>29.17</v>
      </c>
      <c r="G63" t="n">
        <v>87.5</v>
      </c>
      <c r="H63" t="n">
        <v>0.95</v>
      </c>
      <c r="I63" t="n">
        <v>20</v>
      </c>
      <c r="J63" t="n">
        <v>305.06</v>
      </c>
      <c r="K63" t="n">
        <v>60.56</v>
      </c>
      <c r="L63" t="n">
        <v>16.25</v>
      </c>
      <c r="M63" t="n">
        <v>18</v>
      </c>
      <c r="N63" t="n">
        <v>88.25</v>
      </c>
      <c r="O63" t="n">
        <v>37858.02</v>
      </c>
      <c r="P63" t="n">
        <v>415.23</v>
      </c>
      <c r="Q63" t="n">
        <v>2238.32</v>
      </c>
      <c r="R63" t="n">
        <v>102.2</v>
      </c>
      <c r="S63" t="n">
        <v>80.06999999999999</v>
      </c>
      <c r="T63" t="n">
        <v>8960.99</v>
      </c>
      <c r="U63" t="n">
        <v>0.78</v>
      </c>
      <c r="V63" t="n">
        <v>0.88</v>
      </c>
      <c r="W63" t="n">
        <v>6.67</v>
      </c>
      <c r="X63" t="n">
        <v>0.54</v>
      </c>
      <c r="Y63" t="n">
        <v>1</v>
      </c>
      <c r="Z63" t="n">
        <v>10</v>
      </c>
      <c r="AA63" t="n">
        <v>462.2773747444095</v>
      </c>
      <c r="AB63" t="n">
        <v>632.5082983637224</v>
      </c>
      <c r="AC63" t="n">
        <v>572.1425940988603</v>
      </c>
      <c r="AD63" t="n">
        <v>462277.3747444095</v>
      </c>
      <c r="AE63" t="n">
        <v>632508.2983637224</v>
      </c>
      <c r="AF63" t="n">
        <v>1.50152390625127e-06</v>
      </c>
      <c r="AG63" t="n">
        <v>0.3448958333333333</v>
      </c>
      <c r="AH63" t="n">
        <v>572142.5940988603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3.0252</v>
      </c>
      <c r="E64" t="n">
        <v>33.06</v>
      </c>
      <c r="F64" t="n">
        <v>29.16</v>
      </c>
      <c r="G64" t="n">
        <v>92.09</v>
      </c>
      <c r="H64" t="n">
        <v>0.96</v>
      </c>
      <c r="I64" t="n">
        <v>19</v>
      </c>
      <c r="J64" t="n">
        <v>305.59</v>
      </c>
      <c r="K64" t="n">
        <v>60.56</v>
      </c>
      <c r="L64" t="n">
        <v>16.5</v>
      </c>
      <c r="M64" t="n">
        <v>17</v>
      </c>
      <c r="N64" t="n">
        <v>88.54000000000001</v>
      </c>
      <c r="O64" t="n">
        <v>37924.08</v>
      </c>
      <c r="P64" t="n">
        <v>412.97</v>
      </c>
      <c r="Q64" t="n">
        <v>2238.52</v>
      </c>
      <c r="R64" t="n">
        <v>101.97</v>
      </c>
      <c r="S64" t="n">
        <v>80.06999999999999</v>
      </c>
      <c r="T64" t="n">
        <v>8852.66</v>
      </c>
      <c r="U64" t="n">
        <v>0.79</v>
      </c>
      <c r="V64" t="n">
        <v>0.88</v>
      </c>
      <c r="W64" t="n">
        <v>6.67</v>
      </c>
      <c r="X64" t="n">
        <v>0.53</v>
      </c>
      <c r="Y64" t="n">
        <v>1</v>
      </c>
      <c r="Z64" t="n">
        <v>10</v>
      </c>
      <c r="AA64" t="n">
        <v>459.6354682660697</v>
      </c>
      <c r="AB64" t="n">
        <v>628.8935253673701</v>
      </c>
      <c r="AC64" t="n">
        <v>568.8728099639138</v>
      </c>
      <c r="AD64" t="n">
        <v>459635.4682660697</v>
      </c>
      <c r="AE64" t="n">
        <v>628893.5253673701</v>
      </c>
      <c r="AF64" t="n">
        <v>1.504109311652762e-06</v>
      </c>
      <c r="AG64" t="n">
        <v>0.344375</v>
      </c>
      <c r="AH64" t="n">
        <v>568872.8099639139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3.0261</v>
      </c>
      <c r="E65" t="n">
        <v>33.05</v>
      </c>
      <c r="F65" t="n">
        <v>29.15</v>
      </c>
      <c r="G65" t="n">
        <v>92.06</v>
      </c>
      <c r="H65" t="n">
        <v>0.97</v>
      </c>
      <c r="I65" t="n">
        <v>19</v>
      </c>
      <c r="J65" t="n">
        <v>306.13</v>
      </c>
      <c r="K65" t="n">
        <v>60.56</v>
      </c>
      <c r="L65" t="n">
        <v>16.75</v>
      </c>
      <c r="M65" t="n">
        <v>15</v>
      </c>
      <c r="N65" t="n">
        <v>88.83</v>
      </c>
      <c r="O65" t="n">
        <v>37990.27</v>
      </c>
      <c r="P65" t="n">
        <v>413.86</v>
      </c>
      <c r="Q65" t="n">
        <v>2238.48</v>
      </c>
      <c r="R65" t="n">
        <v>101.79</v>
      </c>
      <c r="S65" t="n">
        <v>80.06999999999999</v>
      </c>
      <c r="T65" t="n">
        <v>8761.24</v>
      </c>
      <c r="U65" t="n">
        <v>0.79</v>
      </c>
      <c r="V65" t="n">
        <v>0.88</v>
      </c>
      <c r="W65" t="n">
        <v>6.67</v>
      </c>
      <c r="X65" t="n">
        <v>0.53</v>
      </c>
      <c r="Y65" t="n">
        <v>1</v>
      </c>
      <c r="Z65" t="n">
        <v>10</v>
      </c>
      <c r="AA65" t="n">
        <v>460.167139129258</v>
      </c>
      <c r="AB65" t="n">
        <v>629.6209808980474</v>
      </c>
      <c r="AC65" t="n">
        <v>569.5308381597337</v>
      </c>
      <c r="AD65" t="n">
        <v>460167.139129258</v>
      </c>
      <c r="AE65" t="n">
        <v>629620.9808980473</v>
      </c>
      <c r="AF65" t="n">
        <v>1.504556785664559e-06</v>
      </c>
      <c r="AG65" t="n">
        <v>0.3442708333333333</v>
      </c>
      <c r="AH65" t="n">
        <v>569530.8381597337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3.0274</v>
      </c>
      <c r="E66" t="n">
        <v>33.03</v>
      </c>
      <c r="F66" t="n">
        <v>29.14</v>
      </c>
      <c r="G66" t="n">
        <v>92.02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410.27</v>
      </c>
      <c r="Q66" t="n">
        <v>2238.34</v>
      </c>
      <c r="R66" t="n">
        <v>101.31</v>
      </c>
      <c r="S66" t="n">
        <v>80.06999999999999</v>
      </c>
      <c r="T66" t="n">
        <v>8523.77</v>
      </c>
      <c r="U66" t="n">
        <v>0.79</v>
      </c>
      <c r="V66" t="n">
        <v>0.88</v>
      </c>
      <c r="W66" t="n">
        <v>6.67</v>
      </c>
      <c r="X66" t="n">
        <v>0.51</v>
      </c>
      <c r="Y66" t="n">
        <v>1</v>
      </c>
      <c r="Z66" t="n">
        <v>10</v>
      </c>
      <c r="AA66" t="n">
        <v>457.0584945575178</v>
      </c>
      <c r="AB66" t="n">
        <v>625.367596251273</v>
      </c>
      <c r="AC66" t="n">
        <v>565.6833905739848</v>
      </c>
      <c r="AD66" t="n">
        <v>457058.4945575178</v>
      </c>
      <c r="AE66" t="n">
        <v>625367.5962512729</v>
      </c>
      <c r="AF66" t="n">
        <v>1.505203137014932e-06</v>
      </c>
      <c r="AG66" t="n">
        <v>0.3440625</v>
      </c>
      <c r="AH66" t="n">
        <v>565683.3905739847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3.0338</v>
      </c>
      <c r="E67" t="n">
        <v>32.96</v>
      </c>
      <c r="F67" t="n">
        <v>29.12</v>
      </c>
      <c r="G67" t="n">
        <v>97.06999999999999</v>
      </c>
      <c r="H67" t="n">
        <v>1</v>
      </c>
      <c r="I67" t="n">
        <v>18</v>
      </c>
      <c r="J67" t="n">
        <v>307.21</v>
      </c>
      <c r="K67" t="n">
        <v>60.56</v>
      </c>
      <c r="L67" t="n">
        <v>17.25</v>
      </c>
      <c r="M67" t="n">
        <v>12</v>
      </c>
      <c r="N67" t="n">
        <v>89.40000000000001</v>
      </c>
      <c r="O67" t="n">
        <v>38123.01</v>
      </c>
      <c r="P67" t="n">
        <v>407.22</v>
      </c>
      <c r="Q67" t="n">
        <v>2238.42</v>
      </c>
      <c r="R67" t="n">
        <v>100.45</v>
      </c>
      <c r="S67" t="n">
        <v>80.06999999999999</v>
      </c>
      <c r="T67" t="n">
        <v>8097.31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453.5794877243051</v>
      </c>
      <c r="AB67" t="n">
        <v>620.6074656191222</v>
      </c>
      <c r="AC67" t="n">
        <v>561.377560128481</v>
      </c>
      <c r="AD67" t="n">
        <v>453579.4877243051</v>
      </c>
      <c r="AE67" t="n">
        <v>620607.4656191221</v>
      </c>
      <c r="AF67" t="n">
        <v>1.508385174432153e-06</v>
      </c>
      <c r="AG67" t="n">
        <v>0.3433333333333333</v>
      </c>
      <c r="AH67" t="n">
        <v>561377.560128481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3.033</v>
      </c>
      <c r="E68" t="n">
        <v>32.97</v>
      </c>
      <c r="F68" t="n">
        <v>29.13</v>
      </c>
      <c r="G68" t="n">
        <v>97.09999999999999</v>
      </c>
      <c r="H68" t="n">
        <v>1.01</v>
      </c>
      <c r="I68" t="n">
        <v>18</v>
      </c>
      <c r="J68" t="n">
        <v>307.75</v>
      </c>
      <c r="K68" t="n">
        <v>60.56</v>
      </c>
      <c r="L68" t="n">
        <v>17.5</v>
      </c>
      <c r="M68" t="n">
        <v>10</v>
      </c>
      <c r="N68" t="n">
        <v>89.69</v>
      </c>
      <c r="O68" t="n">
        <v>38189.58</v>
      </c>
      <c r="P68" t="n">
        <v>407.31</v>
      </c>
      <c r="Q68" t="n">
        <v>2238.53</v>
      </c>
      <c r="R68" t="n">
        <v>100.96</v>
      </c>
      <c r="S68" t="n">
        <v>80.06999999999999</v>
      </c>
      <c r="T68" t="n">
        <v>8354.540000000001</v>
      </c>
      <c r="U68" t="n">
        <v>0.79</v>
      </c>
      <c r="V68" t="n">
        <v>0.88</v>
      </c>
      <c r="W68" t="n">
        <v>6.67</v>
      </c>
      <c r="X68" t="n">
        <v>0.5</v>
      </c>
      <c r="Y68" t="n">
        <v>1</v>
      </c>
      <c r="Z68" t="n">
        <v>10</v>
      </c>
      <c r="AA68" t="n">
        <v>453.8138612901195</v>
      </c>
      <c r="AB68" t="n">
        <v>620.9281458717016</v>
      </c>
      <c r="AC68" t="n">
        <v>561.6676351078316</v>
      </c>
      <c r="AD68" t="n">
        <v>453813.8612901195</v>
      </c>
      <c r="AE68" t="n">
        <v>620928.1458717017</v>
      </c>
      <c r="AF68" t="n">
        <v>1.507987419755e-06</v>
      </c>
      <c r="AG68" t="n">
        <v>0.3434375</v>
      </c>
      <c r="AH68" t="n">
        <v>561667.6351078317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3.033</v>
      </c>
      <c r="E69" t="n">
        <v>32.97</v>
      </c>
      <c r="F69" t="n">
        <v>29.13</v>
      </c>
      <c r="G69" t="n">
        <v>97.09999999999999</v>
      </c>
      <c r="H69" t="n">
        <v>1.03</v>
      </c>
      <c r="I69" t="n">
        <v>18</v>
      </c>
      <c r="J69" t="n">
        <v>308.29</v>
      </c>
      <c r="K69" t="n">
        <v>60.56</v>
      </c>
      <c r="L69" t="n">
        <v>17.75</v>
      </c>
      <c r="M69" t="n">
        <v>8</v>
      </c>
      <c r="N69" t="n">
        <v>89.98</v>
      </c>
      <c r="O69" t="n">
        <v>38256.26</v>
      </c>
      <c r="P69" t="n">
        <v>407.98</v>
      </c>
      <c r="Q69" t="n">
        <v>2238.38</v>
      </c>
      <c r="R69" t="n">
        <v>100.92</v>
      </c>
      <c r="S69" t="n">
        <v>80.06999999999999</v>
      </c>
      <c r="T69" t="n">
        <v>8332.459999999999</v>
      </c>
      <c r="U69" t="n">
        <v>0.79</v>
      </c>
      <c r="V69" t="n">
        <v>0.88</v>
      </c>
      <c r="W69" t="n">
        <v>6.67</v>
      </c>
      <c r="X69" t="n">
        <v>0.5</v>
      </c>
      <c r="Y69" t="n">
        <v>1</v>
      </c>
      <c r="Z69" t="n">
        <v>10</v>
      </c>
      <c r="AA69" t="n">
        <v>454.3481489026575</v>
      </c>
      <c r="AB69" t="n">
        <v>621.659181754282</v>
      </c>
      <c r="AC69" t="n">
        <v>562.3289019517939</v>
      </c>
      <c r="AD69" t="n">
        <v>454348.1489026575</v>
      </c>
      <c r="AE69" t="n">
        <v>621659.181754282</v>
      </c>
      <c r="AF69" t="n">
        <v>1.507987419755e-06</v>
      </c>
      <c r="AG69" t="n">
        <v>0.3434375</v>
      </c>
      <c r="AH69" t="n">
        <v>562328.9019517939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3.0325</v>
      </c>
      <c r="E70" t="n">
        <v>32.98</v>
      </c>
      <c r="F70" t="n">
        <v>29.14</v>
      </c>
      <c r="G70" t="n">
        <v>97.12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406.71</v>
      </c>
      <c r="Q70" t="n">
        <v>2238.41</v>
      </c>
      <c r="R70" t="n">
        <v>100.8</v>
      </c>
      <c r="S70" t="n">
        <v>80.06999999999999</v>
      </c>
      <c r="T70" t="n">
        <v>8274.24</v>
      </c>
      <c r="U70" t="n">
        <v>0.79</v>
      </c>
      <c r="V70" t="n">
        <v>0.88</v>
      </c>
      <c r="W70" t="n">
        <v>6.68</v>
      </c>
      <c r="X70" t="n">
        <v>0.51</v>
      </c>
      <c r="Y70" t="n">
        <v>1</v>
      </c>
      <c r="Z70" t="n">
        <v>10</v>
      </c>
      <c r="AA70" t="n">
        <v>453.4533820849052</v>
      </c>
      <c r="AB70" t="n">
        <v>620.4349223199072</v>
      </c>
      <c r="AC70" t="n">
        <v>561.2214841195769</v>
      </c>
      <c r="AD70" t="n">
        <v>453453.3820849052</v>
      </c>
      <c r="AE70" t="n">
        <v>620434.9223199072</v>
      </c>
      <c r="AF70" t="n">
        <v>1.50773882308178e-06</v>
      </c>
      <c r="AG70" t="n">
        <v>0.3435416666666666</v>
      </c>
      <c r="AH70" t="n">
        <v>561221.4841195769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3.0317</v>
      </c>
      <c r="E71" t="n">
        <v>32.99</v>
      </c>
      <c r="F71" t="n">
        <v>29.14</v>
      </c>
      <c r="G71" t="n">
        <v>97.15000000000001</v>
      </c>
      <c r="H71" t="n">
        <v>1.05</v>
      </c>
      <c r="I71" t="n">
        <v>18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404.82</v>
      </c>
      <c r="Q71" t="n">
        <v>2238.38</v>
      </c>
      <c r="R71" t="n">
        <v>101.06</v>
      </c>
      <c r="S71" t="n">
        <v>80.06999999999999</v>
      </c>
      <c r="T71" t="n">
        <v>8404.6</v>
      </c>
      <c r="U71" t="n">
        <v>0.79</v>
      </c>
      <c r="V71" t="n">
        <v>0.88</v>
      </c>
      <c r="W71" t="n">
        <v>6.68</v>
      </c>
      <c r="X71" t="n">
        <v>0.52</v>
      </c>
      <c r="Y71" t="n">
        <v>1</v>
      </c>
      <c r="Z71" t="n">
        <v>10</v>
      </c>
      <c r="AA71" t="n">
        <v>452.0648347412301</v>
      </c>
      <c r="AB71" t="n">
        <v>618.5350505859055</v>
      </c>
      <c r="AC71" t="n">
        <v>559.5029334773816</v>
      </c>
      <c r="AD71" t="n">
        <v>452064.8347412301</v>
      </c>
      <c r="AE71" t="n">
        <v>618535.0505859056</v>
      </c>
      <c r="AF71" t="n">
        <v>1.507341068404627e-06</v>
      </c>
      <c r="AG71" t="n">
        <v>0.3436458333333334</v>
      </c>
      <c r="AH71" t="n">
        <v>559502.9334773816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3.0324</v>
      </c>
      <c r="E72" t="n">
        <v>32.98</v>
      </c>
      <c r="F72" t="n">
        <v>29.14</v>
      </c>
      <c r="G72" t="n">
        <v>97.12</v>
      </c>
      <c r="H72" t="n">
        <v>1.06</v>
      </c>
      <c r="I72" t="n">
        <v>18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404.25</v>
      </c>
      <c r="Q72" t="n">
        <v>2238.5</v>
      </c>
      <c r="R72" t="n">
        <v>100.79</v>
      </c>
      <c r="S72" t="n">
        <v>80.06999999999999</v>
      </c>
      <c r="T72" t="n">
        <v>8266.610000000001</v>
      </c>
      <c r="U72" t="n">
        <v>0.79</v>
      </c>
      <c r="V72" t="n">
        <v>0.88</v>
      </c>
      <c r="W72" t="n">
        <v>6.68</v>
      </c>
      <c r="X72" t="n">
        <v>0.51</v>
      </c>
      <c r="Y72" t="n">
        <v>1</v>
      </c>
      <c r="Z72" t="n">
        <v>10</v>
      </c>
      <c r="AA72" t="n">
        <v>451.5061450942548</v>
      </c>
      <c r="AB72" t="n">
        <v>617.7706267632661</v>
      </c>
      <c r="AC72" t="n">
        <v>558.8114651914995</v>
      </c>
      <c r="AD72" t="n">
        <v>451506.1450942548</v>
      </c>
      <c r="AE72" t="n">
        <v>617770.6267632662</v>
      </c>
      <c r="AF72" t="n">
        <v>1.507689103747136e-06</v>
      </c>
      <c r="AG72" t="n">
        <v>0.3435416666666666</v>
      </c>
      <c r="AH72" t="n">
        <v>558811.4651914994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3.0337</v>
      </c>
      <c r="E73" t="n">
        <v>32.96</v>
      </c>
      <c r="F73" t="n">
        <v>29.12</v>
      </c>
      <c r="G73" t="n">
        <v>97.06999999999999</v>
      </c>
      <c r="H73" t="n">
        <v>1.08</v>
      </c>
      <c r="I73" t="n">
        <v>18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404.04</v>
      </c>
      <c r="Q73" t="n">
        <v>2238.4</v>
      </c>
      <c r="R73" t="n">
        <v>100.39</v>
      </c>
      <c r="S73" t="n">
        <v>80.06999999999999</v>
      </c>
      <c r="T73" t="n">
        <v>8068.21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451.0590620014824</v>
      </c>
      <c r="AB73" t="n">
        <v>617.158907951821</v>
      </c>
      <c r="AC73" t="n">
        <v>558.2581279648659</v>
      </c>
      <c r="AD73" t="n">
        <v>451059.0620014824</v>
      </c>
      <c r="AE73" t="n">
        <v>617158.907951821</v>
      </c>
      <c r="AF73" t="n">
        <v>1.508335455097509e-06</v>
      </c>
      <c r="AG73" t="n">
        <v>0.3433333333333333</v>
      </c>
      <c r="AH73" t="n">
        <v>558258.1279648659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3.0338</v>
      </c>
      <c r="E74" t="n">
        <v>32.96</v>
      </c>
      <c r="F74" t="n">
        <v>29.12</v>
      </c>
      <c r="G74" t="n">
        <v>97.06999999999999</v>
      </c>
      <c r="H74" t="n">
        <v>1.09</v>
      </c>
      <c r="I74" t="n">
        <v>18</v>
      </c>
      <c r="J74" t="n">
        <v>311.01</v>
      </c>
      <c r="K74" t="n">
        <v>60.56</v>
      </c>
      <c r="L74" t="n">
        <v>19</v>
      </c>
      <c r="M74" t="n">
        <v>1</v>
      </c>
      <c r="N74" t="n">
        <v>91.45</v>
      </c>
      <c r="O74" t="n">
        <v>38591.62</v>
      </c>
      <c r="P74" t="n">
        <v>404.02</v>
      </c>
      <c r="Q74" t="n">
        <v>2238.54</v>
      </c>
      <c r="R74" t="n">
        <v>100.31</v>
      </c>
      <c r="S74" t="n">
        <v>80.06999999999999</v>
      </c>
      <c r="T74" t="n">
        <v>8025.96</v>
      </c>
      <c r="U74" t="n">
        <v>0.8</v>
      </c>
      <c r="V74" t="n">
        <v>0.88</v>
      </c>
      <c r="W74" t="n">
        <v>6.68</v>
      </c>
      <c r="X74" t="n">
        <v>0.49</v>
      </c>
      <c r="Y74" t="n">
        <v>1</v>
      </c>
      <c r="Z74" t="n">
        <v>10</v>
      </c>
      <c r="AA74" t="n">
        <v>451.0283391956146</v>
      </c>
      <c r="AB74" t="n">
        <v>617.1168716534381</v>
      </c>
      <c r="AC74" t="n">
        <v>558.2201035518025</v>
      </c>
      <c r="AD74" t="n">
        <v>451028.3391956146</v>
      </c>
      <c r="AE74" t="n">
        <v>617116.8716534381</v>
      </c>
      <c r="AF74" t="n">
        <v>1.508385174432153e-06</v>
      </c>
      <c r="AG74" t="n">
        <v>0.3433333333333333</v>
      </c>
      <c r="AH74" t="n">
        <v>558220.1035518025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3.033</v>
      </c>
      <c r="E75" t="n">
        <v>32.97</v>
      </c>
      <c r="F75" t="n">
        <v>29.13</v>
      </c>
      <c r="G75" t="n">
        <v>97.09999999999999</v>
      </c>
      <c r="H75" t="n">
        <v>1.1</v>
      </c>
      <c r="I75" t="n">
        <v>18</v>
      </c>
      <c r="J75" t="n">
        <v>311.55</v>
      </c>
      <c r="K75" t="n">
        <v>60.56</v>
      </c>
      <c r="L75" t="n">
        <v>19.25</v>
      </c>
      <c r="M75" t="n">
        <v>1</v>
      </c>
      <c r="N75" t="n">
        <v>91.75</v>
      </c>
      <c r="O75" t="n">
        <v>38659.08</v>
      </c>
      <c r="P75" t="n">
        <v>404.61</v>
      </c>
      <c r="Q75" t="n">
        <v>2238.52</v>
      </c>
      <c r="R75" t="n">
        <v>100.49</v>
      </c>
      <c r="S75" t="n">
        <v>80.06999999999999</v>
      </c>
      <c r="T75" t="n">
        <v>8116.44</v>
      </c>
      <c r="U75" t="n">
        <v>0.8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451.6607619560113</v>
      </c>
      <c r="AB75" t="n">
        <v>617.9821803747361</v>
      </c>
      <c r="AC75" t="n">
        <v>559.002828423208</v>
      </c>
      <c r="AD75" t="n">
        <v>451660.7619560113</v>
      </c>
      <c r="AE75" t="n">
        <v>617982.1803747361</v>
      </c>
      <c r="AF75" t="n">
        <v>1.507987419755e-06</v>
      </c>
      <c r="AG75" t="n">
        <v>0.3434375</v>
      </c>
      <c r="AH75" t="n">
        <v>559002.828423208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3.0333</v>
      </c>
      <c r="E76" t="n">
        <v>32.97</v>
      </c>
      <c r="F76" t="n">
        <v>29.13</v>
      </c>
      <c r="G76" t="n">
        <v>97.09</v>
      </c>
      <c r="H76" t="n">
        <v>1.11</v>
      </c>
      <c r="I76" t="n">
        <v>18</v>
      </c>
      <c r="J76" t="n">
        <v>312.1</v>
      </c>
      <c r="K76" t="n">
        <v>60.56</v>
      </c>
      <c r="L76" t="n">
        <v>19.5</v>
      </c>
      <c r="M76" t="n">
        <v>1</v>
      </c>
      <c r="N76" t="n">
        <v>92.05</v>
      </c>
      <c r="O76" t="n">
        <v>38726.8</v>
      </c>
      <c r="P76" t="n">
        <v>404.87</v>
      </c>
      <c r="Q76" t="n">
        <v>2238.46</v>
      </c>
      <c r="R76" t="n">
        <v>100.42</v>
      </c>
      <c r="S76" t="n">
        <v>80.06999999999999</v>
      </c>
      <c r="T76" t="n">
        <v>8080.46</v>
      </c>
      <c r="U76" t="n">
        <v>0.8</v>
      </c>
      <c r="V76" t="n">
        <v>0.88</v>
      </c>
      <c r="W76" t="n">
        <v>6.68</v>
      </c>
      <c r="X76" t="n">
        <v>0.5</v>
      </c>
      <c r="Y76" t="n">
        <v>1</v>
      </c>
      <c r="Z76" t="n">
        <v>10</v>
      </c>
      <c r="AA76" t="n">
        <v>451.8236757740636</v>
      </c>
      <c r="AB76" t="n">
        <v>618.2050862478455</v>
      </c>
      <c r="AC76" t="n">
        <v>559.2044604726384</v>
      </c>
      <c r="AD76" t="n">
        <v>451823.6757740636</v>
      </c>
      <c r="AE76" t="n">
        <v>618205.0862478456</v>
      </c>
      <c r="AF76" t="n">
        <v>1.508136577758933e-06</v>
      </c>
      <c r="AG76" t="n">
        <v>0.3434375</v>
      </c>
      <c r="AH76" t="n">
        <v>559204.4604726384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3.0414</v>
      </c>
      <c r="E77" t="n">
        <v>32.88</v>
      </c>
      <c r="F77" t="n">
        <v>29.09</v>
      </c>
      <c r="G77" t="n">
        <v>102.67</v>
      </c>
      <c r="H77" t="n">
        <v>1.13</v>
      </c>
      <c r="I77" t="n">
        <v>17</v>
      </c>
      <c r="J77" t="n">
        <v>312.65</v>
      </c>
      <c r="K77" t="n">
        <v>60.56</v>
      </c>
      <c r="L77" t="n">
        <v>19.75</v>
      </c>
      <c r="M77" t="n">
        <v>0</v>
      </c>
      <c r="N77" t="n">
        <v>92.34999999999999</v>
      </c>
      <c r="O77" t="n">
        <v>38794.53</v>
      </c>
      <c r="P77" t="n">
        <v>405.15</v>
      </c>
      <c r="Q77" t="n">
        <v>2238.57</v>
      </c>
      <c r="R77" t="n">
        <v>99.23999999999999</v>
      </c>
      <c r="S77" t="n">
        <v>80.06999999999999</v>
      </c>
      <c r="T77" t="n">
        <v>7495.33</v>
      </c>
      <c r="U77" t="n">
        <v>0.8100000000000001</v>
      </c>
      <c r="V77" t="n">
        <v>0.88</v>
      </c>
      <c r="W77" t="n">
        <v>6.68</v>
      </c>
      <c r="X77" t="n">
        <v>0.46</v>
      </c>
      <c r="Y77" t="n">
        <v>1</v>
      </c>
      <c r="Z77" t="n">
        <v>10</v>
      </c>
      <c r="AA77" t="n">
        <v>450.6743698543207</v>
      </c>
      <c r="AB77" t="n">
        <v>616.6325551846545</v>
      </c>
      <c r="AC77" t="n">
        <v>557.7820095670571</v>
      </c>
      <c r="AD77" t="n">
        <v>450674.3698543207</v>
      </c>
      <c r="AE77" t="n">
        <v>616632.5551846545</v>
      </c>
      <c r="AF77" t="n">
        <v>1.512163843865103e-06</v>
      </c>
      <c r="AG77" t="n">
        <v>0.3425</v>
      </c>
      <c r="AH77" t="n">
        <v>557782.0095670571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32.48</v>
      </c>
      <c r="G2" t="n">
        <v>14.55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184.97</v>
      </c>
      <c r="Q2" t="n">
        <v>2238.92</v>
      </c>
      <c r="R2" t="n">
        <v>210.39</v>
      </c>
      <c r="S2" t="n">
        <v>80.06999999999999</v>
      </c>
      <c r="T2" t="n">
        <v>62487.59</v>
      </c>
      <c r="U2" t="n">
        <v>0.38</v>
      </c>
      <c r="V2" t="n">
        <v>0.79</v>
      </c>
      <c r="W2" t="n">
        <v>6.85</v>
      </c>
      <c r="X2" t="n">
        <v>3.85</v>
      </c>
      <c r="Y2" t="n">
        <v>1</v>
      </c>
      <c r="Z2" t="n">
        <v>10</v>
      </c>
      <c r="AA2" t="n">
        <v>241.2831489740904</v>
      </c>
      <c r="AB2" t="n">
        <v>330.1342490874663</v>
      </c>
      <c r="AC2" t="n">
        <v>298.6266997009853</v>
      </c>
      <c r="AD2" t="n">
        <v>241283.1489740903</v>
      </c>
      <c r="AE2" t="n">
        <v>330134.2490874663</v>
      </c>
      <c r="AF2" t="n">
        <v>1.742122574394425e-06</v>
      </c>
      <c r="AG2" t="n">
        <v>0.3764583333333333</v>
      </c>
      <c r="AH2" t="n">
        <v>298626.6997009853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2.8772</v>
      </c>
      <c r="E3" t="n">
        <v>34.76</v>
      </c>
      <c r="F3" t="n">
        <v>31.56</v>
      </c>
      <c r="G3" t="n">
        <v>18.75</v>
      </c>
      <c r="H3" t="n">
        <v>0.35</v>
      </c>
      <c r="I3" t="n">
        <v>101</v>
      </c>
      <c r="J3" t="n">
        <v>62.05</v>
      </c>
      <c r="K3" t="n">
        <v>28.92</v>
      </c>
      <c r="L3" t="n">
        <v>1.25</v>
      </c>
      <c r="M3" t="n">
        <v>68</v>
      </c>
      <c r="N3" t="n">
        <v>6.88</v>
      </c>
      <c r="O3" t="n">
        <v>7887.12</v>
      </c>
      <c r="P3" t="n">
        <v>170.9</v>
      </c>
      <c r="Q3" t="n">
        <v>2238.8</v>
      </c>
      <c r="R3" t="n">
        <v>178.61</v>
      </c>
      <c r="S3" t="n">
        <v>80.06999999999999</v>
      </c>
      <c r="T3" t="n">
        <v>46763.69</v>
      </c>
      <c r="U3" t="n">
        <v>0.45</v>
      </c>
      <c r="V3" t="n">
        <v>0.8100000000000001</v>
      </c>
      <c r="W3" t="n">
        <v>6.85</v>
      </c>
      <c r="X3" t="n">
        <v>2.93</v>
      </c>
      <c r="Y3" t="n">
        <v>1</v>
      </c>
      <c r="Z3" t="n">
        <v>10</v>
      </c>
      <c r="AA3" t="n">
        <v>218.1699684457715</v>
      </c>
      <c r="AB3" t="n">
        <v>298.5097758070769</v>
      </c>
      <c r="AC3" t="n">
        <v>270.0204217652392</v>
      </c>
      <c r="AD3" t="n">
        <v>218169.9684457715</v>
      </c>
      <c r="AE3" t="n">
        <v>298509.7758070769</v>
      </c>
      <c r="AF3" t="n">
        <v>1.811570736581604e-06</v>
      </c>
      <c r="AG3" t="n">
        <v>0.3620833333333333</v>
      </c>
      <c r="AH3" t="n">
        <v>270020.4217652392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31.35</v>
      </c>
      <c r="G4" t="n">
        <v>20.45</v>
      </c>
      <c r="H4" t="n">
        <v>0.42</v>
      </c>
      <c r="I4" t="n">
        <v>92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167.02</v>
      </c>
      <c r="Q4" t="n">
        <v>2238.94</v>
      </c>
      <c r="R4" t="n">
        <v>169.69</v>
      </c>
      <c r="S4" t="n">
        <v>80.06999999999999</v>
      </c>
      <c r="T4" t="n">
        <v>42347.86</v>
      </c>
      <c r="U4" t="n">
        <v>0.47</v>
      </c>
      <c r="V4" t="n">
        <v>0.82</v>
      </c>
      <c r="W4" t="n">
        <v>6.89</v>
      </c>
      <c r="X4" t="n">
        <v>2.72</v>
      </c>
      <c r="Y4" t="n">
        <v>1</v>
      </c>
      <c r="Z4" t="n">
        <v>10</v>
      </c>
      <c r="AA4" t="n">
        <v>212.385520598234</v>
      </c>
      <c r="AB4" t="n">
        <v>290.5952390702515</v>
      </c>
      <c r="AC4" t="n">
        <v>262.8612373064519</v>
      </c>
      <c r="AD4" t="n">
        <v>212385.520598234</v>
      </c>
      <c r="AE4" t="n">
        <v>290595.2390702515</v>
      </c>
      <c r="AF4" t="n">
        <v>1.829137406799394e-06</v>
      </c>
      <c r="AG4" t="n">
        <v>0.3585416666666667</v>
      </c>
      <c r="AH4" t="n">
        <v>262861.2373064519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2.9072</v>
      </c>
      <c r="E5" t="n">
        <v>34.4</v>
      </c>
      <c r="F5" t="n">
        <v>31.34</v>
      </c>
      <c r="G5" t="n">
        <v>20.66</v>
      </c>
      <c r="H5" t="n">
        <v>0.49</v>
      </c>
      <c r="I5" t="n">
        <v>91</v>
      </c>
      <c r="J5" t="n">
        <v>62.63</v>
      </c>
      <c r="K5" t="n">
        <v>28.92</v>
      </c>
      <c r="L5" t="n">
        <v>1.75</v>
      </c>
      <c r="M5" t="n">
        <v>1</v>
      </c>
      <c r="N5" t="n">
        <v>6.96</v>
      </c>
      <c r="O5" t="n">
        <v>7958.6</v>
      </c>
      <c r="P5" t="n">
        <v>167.56</v>
      </c>
      <c r="Q5" t="n">
        <v>2238.96</v>
      </c>
      <c r="R5" t="n">
        <v>168.82</v>
      </c>
      <c r="S5" t="n">
        <v>80.06999999999999</v>
      </c>
      <c r="T5" t="n">
        <v>41917.33</v>
      </c>
      <c r="U5" t="n">
        <v>0.47</v>
      </c>
      <c r="V5" t="n">
        <v>0.82</v>
      </c>
      <c r="W5" t="n">
        <v>6.91</v>
      </c>
      <c r="X5" t="n">
        <v>2.71</v>
      </c>
      <c r="Y5" t="n">
        <v>1</v>
      </c>
      <c r="Z5" t="n">
        <v>10</v>
      </c>
      <c r="AA5" t="n">
        <v>212.6600876175531</v>
      </c>
      <c r="AB5" t="n">
        <v>290.9709137791258</v>
      </c>
      <c r="AC5" t="n">
        <v>263.2010581483742</v>
      </c>
      <c r="AD5" t="n">
        <v>212660.0876175531</v>
      </c>
      <c r="AE5" t="n">
        <v>290970.9137791258</v>
      </c>
      <c r="AF5" t="n">
        <v>1.830459629288905e-06</v>
      </c>
      <c r="AG5" t="n">
        <v>0.3583333333333333</v>
      </c>
      <c r="AH5" t="n">
        <v>263201.0581483741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2.9078</v>
      </c>
      <c r="E6" t="n">
        <v>34.39</v>
      </c>
      <c r="F6" t="n">
        <v>31.33</v>
      </c>
      <c r="G6" t="n">
        <v>20.66</v>
      </c>
      <c r="H6" t="n">
        <v>0.55</v>
      </c>
      <c r="I6" t="n">
        <v>91</v>
      </c>
      <c r="J6" t="n">
        <v>62.92</v>
      </c>
      <c r="K6" t="n">
        <v>28.92</v>
      </c>
      <c r="L6" t="n">
        <v>2</v>
      </c>
      <c r="M6" t="n">
        <v>0</v>
      </c>
      <c r="N6" t="n">
        <v>7</v>
      </c>
      <c r="O6" t="n">
        <v>7994.37</v>
      </c>
      <c r="P6" t="n">
        <v>168.2</v>
      </c>
      <c r="Q6" t="n">
        <v>2239.04</v>
      </c>
      <c r="R6" t="n">
        <v>168.73</v>
      </c>
      <c r="S6" t="n">
        <v>80.06999999999999</v>
      </c>
      <c r="T6" t="n">
        <v>41872.06</v>
      </c>
      <c r="U6" t="n">
        <v>0.47</v>
      </c>
      <c r="V6" t="n">
        <v>0.82</v>
      </c>
      <c r="W6" t="n">
        <v>6.9</v>
      </c>
      <c r="X6" t="n">
        <v>2.7</v>
      </c>
      <c r="Y6" t="n">
        <v>1</v>
      </c>
      <c r="Z6" t="n">
        <v>10</v>
      </c>
      <c r="AA6" t="n">
        <v>213.1262389312805</v>
      </c>
      <c r="AB6" t="n">
        <v>291.6087225717118</v>
      </c>
      <c r="AC6" t="n">
        <v>263.7779953649662</v>
      </c>
      <c r="AD6" t="n">
        <v>213126.2389312805</v>
      </c>
      <c r="AE6" t="n">
        <v>291608.7225717118</v>
      </c>
      <c r="AF6" t="n">
        <v>1.830837407143051e-06</v>
      </c>
      <c r="AG6" t="n">
        <v>0.3582291666666667</v>
      </c>
      <c r="AH6" t="n">
        <v>263777.9953649662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1.8597</v>
      </c>
      <c r="E2" t="n">
        <v>53.77</v>
      </c>
      <c r="F2" t="n">
        <v>39.27</v>
      </c>
      <c r="G2" t="n">
        <v>6.58</v>
      </c>
      <c r="H2" t="n">
        <v>0.11</v>
      </c>
      <c r="I2" t="n">
        <v>358</v>
      </c>
      <c r="J2" t="n">
        <v>167.88</v>
      </c>
      <c r="K2" t="n">
        <v>51.39</v>
      </c>
      <c r="L2" t="n">
        <v>1</v>
      </c>
      <c r="M2" t="n">
        <v>356</v>
      </c>
      <c r="N2" t="n">
        <v>30.49</v>
      </c>
      <c r="O2" t="n">
        <v>20939.59</v>
      </c>
      <c r="P2" t="n">
        <v>494.26</v>
      </c>
      <c r="Q2" t="n">
        <v>2239.46</v>
      </c>
      <c r="R2" t="n">
        <v>431.37</v>
      </c>
      <c r="S2" t="n">
        <v>80.06999999999999</v>
      </c>
      <c r="T2" t="n">
        <v>171857.56</v>
      </c>
      <c r="U2" t="n">
        <v>0.19</v>
      </c>
      <c r="V2" t="n">
        <v>0.65</v>
      </c>
      <c r="W2" t="n">
        <v>7.24</v>
      </c>
      <c r="X2" t="n">
        <v>10.63</v>
      </c>
      <c r="Y2" t="n">
        <v>1</v>
      </c>
      <c r="Z2" t="n">
        <v>10</v>
      </c>
      <c r="AA2" t="n">
        <v>873.1089518852534</v>
      </c>
      <c r="AB2" t="n">
        <v>1194.626186817837</v>
      </c>
      <c r="AC2" t="n">
        <v>1080.612740216326</v>
      </c>
      <c r="AD2" t="n">
        <v>873108.9518852534</v>
      </c>
      <c r="AE2" t="n">
        <v>1194626.186817837</v>
      </c>
      <c r="AF2" t="n">
        <v>1.001290474488213e-06</v>
      </c>
      <c r="AG2" t="n">
        <v>0.5601041666666667</v>
      </c>
      <c r="AH2" t="n">
        <v>1080612.740216326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2.0992</v>
      </c>
      <c r="E3" t="n">
        <v>47.64</v>
      </c>
      <c r="F3" t="n">
        <v>36.35</v>
      </c>
      <c r="G3" t="n">
        <v>8.289999999999999</v>
      </c>
      <c r="H3" t="n">
        <v>0.13</v>
      </c>
      <c r="I3" t="n">
        <v>263</v>
      </c>
      <c r="J3" t="n">
        <v>168.25</v>
      </c>
      <c r="K3" t="n">
        <v>51.39</v>
      </c>
      <c r="L3" t="n">
        <v>1.25</v>
      </c>
      <c r="M3" t="n">
        <v>261</v>
      </c>
      <c r="N3" t="n">
        <v>30.6</v>
      </c>
      <c r="O3" t="n">
        <v>20984.25</v>
      </c>
      <c r="P3" t="n">
        <v>454.71</v>
      </c>
      <c r="Q3" t="n">
        <v>2239.45</v>
      </c>
      <c r="R3" t="n">
        <v>336.11</v>
      </c>
      <c r="S3" t="n">
        <v>80.06999999999999</v>
      </c>
      <c r="T3" t="n">
        <v>124700.99</v>
      </c>
      <c r="U3" t="n">
        <v>0.24</v>
      </c>
      <c r="V3" t="n">
        <v>0.71</v>
      </c>
      <c r="W3" t="n">
        <v>7.08</v>
      </c>
      <c r="X3" t="n">
        <v>7.71</v>
      </c>
      <c r="Y3" t="n">
        <v>1</v>
      </c>
      <c r="Z3" t="n">
        <v>10</v>
      </c>
      <c r="AA3" t="n">
        <v>713.1572739519783</v>
      </c>
      <c r="AB3" t="n">
        <v>975.773244499528</v>
      </c>
      <c r="AC3" t="n">
        <v>882.6468155508425</v>
      </c>
      <c r="AD3" t="n">
        <v>713157.2739519783</v>
      </c>
      <c r="AE3" t="n">
        <v>975773.244499528</v>
      </c>
      <c r="AF3" t="n">
        <v>1.130240879736333e-06</v>
      </c>
      <c r="AG3" t="n">
        <v>0.49625</v>
      </c>
      <c r="AH3" t="n">
        <v>882646.8155508424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2.2681</v>
      </c>
      <c r="E4" t="n">
        <v>44.09</v>
      </c>
      <c r="F4" t="n">
        <v>34.67</v>
      </c>
      <c r="G4" t="n">
        <v>10</v>
      </c>
      <c r="H4" t="n">
        <v>0.16</v>
      </c>
      <c r="I4" t="n">
        <v>208</v>
      </c>
      <c r="J4" t="n">
        <v>168.61</v>
      </c>
      <c r="K4" t="n">
        <v>51.39</v>
      </c>
      <c r="L4" t="n">
        <v>1.5</v>
      </c>
      <c r="M4" t="n">
        <v>206</v>
      </c>
      <c r="N4" t="n">
        <v>30.71</v>
      </c>
      <c r="O4" t="n">
        <v>21028.94</v>
      </c>
      <c r="P4" t="n">
        <v>430.84</v>
      </c>
      <c r="Q4" t="n">
        <v>2238.98</v>
      </c>
      <c r="R4" t="n">
        <v>281.72</v>
      </c>
      <c r="S4" t="n">
        <v>80.06999999999999</v>
      </c>
      <c r="T4" t="n">
        <v>97782.78999999999</v>
      </c>
      <c r="U4" t="n">
        <v>0.28</v>
      </c>
      <c r="V4" t="n">
        <v>0.74</v>
      </c>
      <c r="W4" t="n">
        <v>6.97</v>
      </c>
      <c r="X4" t="n">
        <v>6.04</v>
      </c>
      <c r="Y4" t="n">
        <v>1</v>
      </c>
      <c r="Z4" t="n">
        <v>10</v>
      </c>
      <c r="AA4" t="n">
        <v>626.7534421222387</v>
      </c>
      <c r="AB4" t="n">
        <v>857.551709922046</v>
      </c>
      <c r="AC4" t="n">
        <v>775.7081783084693</v>
      </c>
      <c r="AD4" t="n">
        <v>626753.4421222387</v>
      </c>
      <c r="AE4" t="n">
        <v>857551.7099220461</v>
      </c>
      <c r="AF4" t="n">
        <v>1.221179182226551e-06</v>
      </c>
      <c r="AG4" t="n">
        <v>0.4592708333333334</v>
      </c>
      <c r="AH4" t="n">
        <v>775708.1783084694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2.3905</v>
      </c>
      <c r="E5" t="n">
        <v>41.83</v>
      </c>
      <c r="F5" t="n">
        <v>33.63</v>
      </c>
      <c r="G5" t="n">
        <v>11.73</v>
      </c>
      <c r="H5" t="n">
        <v>0.18</v>
      </c>
      <c r="I5" t="n">
        <v>172</v>
      </c>
      <c r="J5" t="n">
        <v>168.97</v>
      </c>
      <c r="K5" t="n">
        <v>51.39</v>
      </c>
      <c r="L5" t="n">
        <v>1.75</v>
      </c>
      <c r="M5" t="n">
        <v>170</v>
      </c>
      <c r="N5" t="n">
        <v>30.83</v>
      </c>
      <c r="O5" t="n">
        <v>21073.68</v>
      </c>
      <c r="P5" t="n">
        <v>415.18</v>
      </c>
      <c r="Q5" t="n">
        <v>2238.82</v>
      </c>
      <c r="R5" t="n">
        <v>246.85</v>
      </c>
      <c r="S5" t="n">
        <v>80.06999999999999</v>
      </c>
      <c r="T5" t="n">
        <v>80527.25</v>
      </c>
      <c r="U5" t="n">
        <v>0.32</v>
      </c>
      <c r="V5" t="n">
        <v>0.76</v>
      </c>
      <c r="W5" t="n">
        <v>6.94</v>
      </c>
      <c r="X5" t="n">
        <v>5</v>
      </c>
      <c r="Y5" t="n">
        <v>1</v>
      </c>
      <c r="Z5" t="n">
        <v>10</v>
      </c>
      <c r="AA5" t="n">
        <v>574.2235612482568</v>
      </c>
      <c r="AB5" t="n">
        <v>785.6780094554778</v>
      </c>
      <c r="AC5" t="n">
        <v>710.6940029390582</v>
      </c>
      <c r="AD5" t="n">
        <v>574223.5612482568</v>
      </c>
      <c r="AE5" t="n">
        <v>785678.0094554778</v>
      </c>
      <c r="AF5" t="n">
        <v>1.287081184741665e-06</v>
      </c>
      <c r="AG5" t="n">
        <v>0.4357291666666667</v>
      </c>
      <c r="AH5" t="n">
        <v>710694.0029390582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2.4881</v>
      </c>
      <c r="E6" t="n">
        <v>40.19</v>
      </c>
      <c r="F6" t="n">
        <v>32.87</v>
      </c>
      <c r="G6" t="n">
        <v>13.51</v>
      </c>
      <c r="H6" t="n">
        <v>0.21</v>
      </c>
      <c r="I6" t="n">
        <v>146</v>
      </c>
      <c r="J6" t="n">
        <v>169.33</v>
      </c>
      <c r="K6" t="n">
        <v>51.39</v>
      </c>
      <c r="L6" t="n">
        <v>2</v>
      </c>
      <c r="M6" t="n">
        <v>144</v>
      </c>
      <c r="N6" t="n">
        <v>30.94</v>
      </c>
      <c r="O6" t="n">
        <v>21118.46</v>
      </c>
      <c r="P6" t="n">
        <v>403.14</v>
      </c>
      <c r="Q6" t="n">
        <v>2238.83</v>
      </c>
      <c r="R6" t="n">
        <v>221.94</v>
      </c>
      <c r="S6" t="n">
        <v>80.06999999999999</v>
      </c>
      <c r="T6" t="n">
        <v>68200.28999999999</v>
      </c>
      <c r="U6" t="n">
        <v>0.36</v>
      </c>
      <c r="V6" t="n">
        <v>0.78</v>
      </c>
      <c r="W6" t="n">
        <v>6.9</v>
      </c>
      <c r="X6" t="n">
        <v>4.24</v>
      </c>
      <c r="Y6" t="n">
        <v>1</v>
      </c>
      <c r="Z6" t="n">
        <v>10</v>
      </c>
      <c r="AA6" t="n">
        <v>536.7746792086716</v>
      </c>
      <c r="AB6" t="n">
        <v>734.4387969208428</v>
      </c>
      <c r="AC6" t="n">
        <v>664.3449889340425</v>
      </c>
      <c r="AD6" t="n">
        <v>536774.6792086716</v>
      </c>
      <c r="AE6" t="n">
        <v>734438.7969208428</v>
      </c>
      <c r="AF6" t="n">
        <v>1.339630493936723e-06</v>
      </c>
      <c r="AG6" t="n">
        <v>0.4186458333333333</v>
      </c>
      <c r="AH6" t="n">
        <v>664344.9889340425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2.5667</v>
      </c>
      <c r="E7" t="n">
        <v>38.96</v>
      </c>
      <c r="F7" t="n">
        <v>32.28</v>
      </c>
      <c r="G7" t="n">
        <v>15.25</v>
      </c>
      <c r="H7" t="n">
        <v>0.24</v>
      </c>
      <c r="I7" t="n">
        <v>127</v>
      </c>
      <c r="J7" t="n">
        <v>169.7</v>
      </c>
      <c r="K7" t="n">
        <v>51.39</v>
      </c>
      <c r="L7" t="n">
        <v>2.25</v>
      </c>
      <c r="M7" t="n">
        <v>125</v>
      </c>
      <c r="N7" t="n">
        <v>31.05</v>
      </c>
      <c r="O7" t="n">
        <v>21163.27</v>
      </c>
      <c r="P7" t="n">
        <v>393.12</v>
      </c>
      <c r="Q7" t="n">
        <v>2238.87</v>
      </c>
      <c r="R7" t="n">
        <v>203.7</v>
      </c>
      <c r="S7" t="n">
        <v>80.06999999999999</v>
      </c>
      <c r="T7" t="n">
        <v>59177.66</v>
      </c>
      <c r="U7" t="n">
        <v>0.39</v>
      </c>
      <c r="V7" t="n">
        <v>0.79</v>
      </c>
      <c r="W7" t="n">
        <v>6.85</v>
      </c>
      <c r="X7" t="n">
        <v>3.65</v>
      </c>
      <c r="Y7" t="n">
        <v>1</v>
      </c>
      <c r="Z7" t="n">
        <v>10</v>
      </c>
      <c r="AA7" t="n">
        <v>508.473585998832</v>
      </c>
      <c r="AB7" t="n">
        <v>695.7159926350269</v>
      </c>
      <c r="AC7" t="n">
        <v>629.3178347414678</v>
      </c>
      <c r="AD7" t="n">
        <v>508473.5859988321</v>
      </c>
      <c r="AE7" t="n">
        <v>695715.9926350268</v>
      </c>
      <c r="AF7" t="n">
        <v>1.381949917120448e-06</v>
      </c>
      <c r="AG7" t="n">
        <v>0.4058333333333333</v>
      </c>
      <c r="AH7" t="n">
        <v>629317.8347414677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2.632</v>
      </c>
      <c r="E8" t="n">
        <v>37.99</v>
      </c>
      <c r="F8" t="n">
        <v>31.83</v>
      </c>
      <c r="G8" t="n">
        <v>17.05</v>
      </c>
      <c r="H8" t="n">
        <v>0.26</v>
      </c>
      <c r="I8" t="n">
        <v>112</v>
      </c>
      <c r="J8" t="n">
        <v>170.06</v>
      </c>
      <c r="K8" t="n">
        <v>51.39</v>
      </c>
      <c r="L8" t="n">
        <v>2.5</v>
      </c>
      <c r="M8" t="n">
        <v>110</v>
      </c>
      <c r="N8" t="n">
        <v>31.17</v>
      </c>
      <c r="O8" t="n">
        <v>21208.12</v>
      </c>
      <c r="P8" t="n">
        <v>384.71</v>
      </c>
      <c r="Q8" t="n">
        <v>2238.56</v>
      </c>
      <c r="R8" t="n">
        <v>188.56</v>
      </c>
      <c r="S8" t="n">
        <v>80.06999999999999</v>
      </c>
      <c r="T8" t="n">
        <v>51680.45</v>
      </c>
      <c r="U8" t="n">
        <v>0.42</v>
      </c>
      <c r="V8" t="n">
        <v>0.8100000000000001</v>
      </c>
      <c r="W8" t="n">
        <v>6.83</v>
      </c>
      <c r="X8" t="n">
        <v>3.2</v>
      </c>
      <c r="Y8" t="n">
        <v>1</v>
      </c>
      <c r="Z8" t="n">
        <v>10</v>
      </c>
      <c r="AA8" t="n">
        <v>486.3322323532246</v>
      </c>
      <c r="AB8" t="n">
        <v>665.4212157695234</v>
      </c>
      <c r="AC8" t="n">
        <v>601.9143488610214</v>
      </c>
      <c r="AD8" t="n">
        <v>486332.2323532246</v>
      </c>
      <c r="AE8" t="n">
        <v>665421.2157695234</v>
      </c>
      <c r="AF8" t="n">
        <v>1.41710842009624e-06</v>
      </c>
      <c r="AG8" t="n">
        <v>0.3957291666666667</v>
      </c>
      <c r="AH8" t="n">
        <v>601914.3488610213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2.6852</v>
      </c>
      <c r="E9" t="n">
        <v>37.24</v>
      </c>
      <c r="F9" t="n">
        <v>31.48</v>
      </c>
      <c r="G9" t="n">
        <v>18.89</v>
      </c>
      <c r="H9" t="n">
        <v>0.29</v>
      </c>
      <c r="I9" t="n">
        <v>100</v>
      </c>
      <c r="J9" t="n">
        <v>170.42</v>
      </c>
      <c r="K9" t="n">
        <v>51.39</v>
      </c>
      <c r="L9" t="n">
        <v>2.75</v>
      </c>
      <c r="M9" t="n">
        <v>98</v>
      </c>
      <c r="N9" t="n">
        <v>31.28</v>
      </c>
      <c r="O9" t="n">
        <v>21253.01</v>
      </c>
      <c r="P9" t="n">
        <v>377.65</v>
      </c>
      <c r="Q9" t="n">
        <v>2238.47</v>
      </c>
      <c r="R9" t="n">
        <v>177.77</v>
      </c>
      <c r="S9" t="n">
        <v>80.06999999999999</v>
      </c>
      <c r="T9" t="n">
        <v>46347.81</v>
      </c>
      <c r="U9" t="n">
        <v>0.45</v>
      </c>
      <c r="V9" t="n">
        <v>0.82</v>
      </c>
      <c r="W9" t="n">
        <v>6.8</v>
      </c>
      <c r="X9" t="n">
        <v>2.85</v>
      </c>
      <c r="Y9" t="n">
        <v>1</v>
      </c>
      <c r="Z9" t="n">
        <v>10</v>
      </c>
      <c r="AA9" t="n">
        <v>468.9687128638724</v>
      </c>
      <c r="AB9" t="n">
        <v>641.6636823797754</v>
      </c>
      <c r="AC9" t="n">
        <v>580.4242011140833</v>
      </c>
      <c r="AD9" t="n">
        <v>468968.7128638725</v>
      </c>
      <c r="AE9" t="n">
        <v>641663.6823797754</v>
      </c>
      <c r="AF9" t="n">
        <v>1.445752100927973e-06</v>
      </c>
      <c r="AG9" t="n">
        <v>0.3879166666666667</v>
      </c>
      <c r="AH9" t="n">
        <v>580424.2011140833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2.7313</v>
      </c>
      <c r="E10" t="n">
        <v>36.61</v>
      </c>
      <c r="F10" t="n">
        <v>31.19</v>
      </c>
      <c r="G10" t="n">
        <v>20.79</v>
      </c>
      <c r="H10" t="n">
        <v>0.31</v>
      </c>
      <c r="I10" t="n">
        <v>90</v>
      </c>
      <c r="J10" t="n">
        <v>170.79</v>
      </c>
      <c r="K10" t="n">
        <v>51.39</v>
      </c>
      <c r="L10" t="n">
        <v>3</v>
      </c>
      <c r="M10" t="n">
        <v>88</v>
      </c>
      <c r="N10" t="n">
        <v>31.4</v>
      </c>
      <c r="O10" t="n">
        <v>21297.94</v>
      </c>
      <c r="P10" t="n">
        <v>371.41</v>
      </c>
      <c r="Q10" t="n">
        <v>2238.46</v>
      </c>
      <c r="R10" t="n">
        <v>168.2</v>
      </c>
      <c r="S10" t="n">
        <v>80.06999999999999</v>
      </c>
      <c r="T10" t="n">
        <v>41613.04</v>
      </c>
      <c r="U10" t="n">
        <v>0.48</v>
      </c>
      <c r="V10" t="n">
        <v>0.82</v>
      </c>
      <c r="W10" t="n">
        <v>6.78</v>
      </c>
      <c r="X10" t="n">
        <v>2.56</v>
      </c>
      <c r="Y10" t="n">
        <v>1</v>
      </c>
      <c r="Z10" t="n">
        <v>10</v>
      </c>
      <c r="AA10" t="n">
        <v>454.413502847257</v>
      </c>
      <c r="AB10" t="n">
        <v>621.7486019044956</v>
      </c>
      <c r="AC10" t="n">
        <v>562.4097879683731</v>
      </c>
      <c r="AD10" t="n">
        <v>454413.502847257</v>
      </c>
      <c r="AE10" t="n">
        <v>621748.6019044955</v>
      </c>
      <c r="AF10" t="n">
        <v>1.470573034881786e-06</v>
      </c>
      <c r="AG10" t="n">
        <v>0.3813541666666667</v>
      </c>
      <c r="AH10" t="n">
        <v>562409.787968373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2.7726</v>
      </c>
      <c r="E11" t="n">
        <v>36.07</v>
      </c>
      <c r="F11" t="n">
        <v>30.92</v>
      </c>
      <c r="G11" t="n">
        <v>22.62</v>
      </c>
      <c r="H11" t="n">
        <v>0.34</v>
      </c>
      <c r="I11" t="n">
        <v>82</v>
      </c>
      <c r="J11" t="n">
        <v>171.15</v>
      </c>
      <c r="K11" t="n">
        <v>51.39</v>
      </c>
      <c r="L11" t="n">
        <v>3.25</v>
      </c>
      <c r="M11" t="n">
        <v>80</v>
      </c>
      <c r="N11" t="n">
        <v>31.51</v>
      </c>
      <c r="O11" t="n">
        <v>21342.91</v>
      </c>
      <c r="P11" t="n">
        <v>365.29</v>
      </c>
      <c r="Q11" t="n">
        <v>2238.74</v>
      </c>
      <c r="R11" t="n">
        <v>159.63</v>
      </c>
      <c r="S11" t="n">
        <v>80.06999999999999</v>
      </c>
      <c r="T11" t="n">
        <v>37367.06</v>
      </c>
      <c r="U11" t="n">
        <v>0.5</v>
      </c>
      <c r="V11" t="n">
        <v>0.83</v>
      </c>
      <c r="W11" t="n">
        <v>6.76</v>
      </c>
      <c r="X11" t="n">
        <v>2.29</v>
      </c>
      <c r="Y11" t="n">
        <v>1</v>
      </c>
      <c r="Z11" t="n">
        <v>10</v>
      </c>
      <c r="AA11" t="n">
        <v>441.2834210507427</v>
      </c>
      <c r="AB11" t="n">
        <v>603.7834447321779</v>
      </c>
      <c r="AC11" t="n">
        <v>546.1592001823251</v>
      </c>
      <c r="AD11" t="n">
        <v>441283.4210507427</v>
      </c>
      <c r="AE11" t="n">
        <v>603783.4447321779</v>
      </c>
      <c r="AF11" t="n">
        <v>1.492809576580105e-06</v>
      </c>
      <c r="AG11" t="n">
        <v>0.3757291666666667</v>
      </c>
      <c r="AH11" t="n">
        <v>546159.2001823251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2.8023</v>
      </c>
      <c r="E12" t="n">
        <v>35.68</v>
      </c>
      <c r="F12" t="n">
        <v>30.77</v>
      </c>
      <c r="G12" t="n">
        <v>24.62</v>
      </c>
      <c r="H12" t="n">
        <v>0.36</v>
      </c>
      <c r="I12" t="n">
        <v>75</v>
      </c>
      <c r="J12" t="n">
        <v>171.52</v>
      </c>
      <c r="K12" t="n">
        <v>51.39</v>
      </c>
      <c r="L12" t="n">
        <v>3.5</v>
      </c>
      <c r="M12" t="n">
        <v>73</v>
      </c>
      <c r="N12" t="n">
        <v>31.63</v>
      </c>
      <c r="O12" t="n">
        <v>21387.92</v>
      </c>
      <c r="P12" t="n">
        <v>360.54</v>
      </c>
      <c r="Q12" t="n">
        <v>2238.64</v>
      </c>
      <c r="R12" t="n">
        <v>154.52</v>
      </c>
      <c r="S12" t="n">
        <v>80.06999999999999</v>
      </c>
      <c r="T12" t="n">
        <v>34844.71</v>
      </c>
      <c r="U12" t="n">
        <v>0.52</v>
      </c>
      <c r="V12" t="n">
        <v>0.83</v>
      </c>
      <c r="W12" t="n">
        <v>6.76</v>
      </c>
      <c r="X12" t="n">
        <v>2.14</v>
      </c>
      <c r="Y12" t="n">
        <v>1</v>
      </c>
      <c r="Z12" t="n">
        <v>10</v>
      </c>
      <c r="AA12" t="n">
        <v>431.9483739909407</v>
      </c>
      <c r="AB12" t="n">
        <v>591.010821511746</v>
      </c>
      <c r="AC12" t="n">
        <v>534.605578195562</v>
      </c>
      <c r="AD12" t="n">
        <v>431948.3739909407</v>
      </c>
      <c r="AE12" t="n">
        <v>591010.821511746</v>
      </c>
      <c r="AF12" t="n">
        <v>1.508800503660978e-06</v>
      </c>
      <c r="AG12" t="n">
        <v>0.3716666666666666</v>
      </c>
      <c r="AH12" t="n">
        <v>534605.578195562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2.8326</v>
      </c>
      <c r="E13" t="n">
        <v>35.3</v>
      </c>
      <c r="F13" t="n">
        <v>30.59</v>
      </c>
      <c r="G13" t="n">
        <v>26.6</v>
      </c>
      <c r="H13" t="n">
        <v>0.39</v>
      </c>
      <c r="I13" t="n">
        <v>69</v>
      </c>
      <c r="J13" t="n">
        <v>171.88</v>
      </c>
      <c r="K13" t="n">
        <v>51.39</v>
      </c>
      <c r="L13" t="n">
        <v>3.75</v>
      </c>
      <c r="M13" t="n">
        <v>67</v>
      </c>
      <c r="N13" t="n">
        <v>31.74</v>
      </c>
      <c r="O13" t="n">
        <v>21432.96</v>
      </c>
      <c r="P13" t="n">
        <v>355.92</v>
      </c>
      <c r="Q13" t="n">
        <v>2238.6</v>
      </c>
      <c r="R13" t="n">
        <v>148.53</v>
      </c>
      <c r="S13" t="n">
        <v>80.06999999999999</v>
      </c>
      <c r="T13" t="n">
        <v>31881.06</v>
      </c>
      <c r="U13" t="n">
        <v>0.54</v>
      </c>
      <c r="V13" t="n">
        <v>0.84</v>
      </c>
      <c r="W13" t="n">
        <v>6.75</v>
      </c>
      <c r="X13" t="n">
        <v>1.96</v>
      </c>
      <c r="Y13" t="n">
        <v>1</v>
      </c>
      <c r="Z13" t="n">
        <v>10</v>
      </c>
      <c r="AA13" t="n">
        <v>422.717325220462</v>
      </c>
      <c r="AB13" t="n">
        <v>578.3804933388475</v>
      </c>
      <c r="AC13" t="n">
        <v>523.1806708167079</v>
      </c>
      <c r="AD13" t="n">
        <v>422717.3252204621</v>
      </c>
      <c r="AE13" t="n">
        <v>578380.4933388475</v>
      </c>
      <c r="AF13" t="n">
        <v>1.525114479773788e-06</v>
      </c>
      <c r="AG13" t="n">
        <v>0.3677083333333333</v>
      </c>
      <c r="AH13" t="n">
        <v>523180.6708167079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2.8595</v>
      </c>
      <c r="E14" t="n">
        <v>34.97</v>
      </c>
      <c r="F14" t="n">
        <v>30.43</v>
      </c>
      <c r="G14" t="n">
        <v>28.53</v>
      </c>
      <c r="H14" t="n">
        <v>0.41</v>
      </c>
      <c r="I14" t="n">
        <v>64</v>
      </c>
      <c r="J14" t="n">
        <v>172.25</v>
      </c>
      <c r="K14" t="n">
        <v>51.39</v>
      </c>
      <c r="L14" t="n">
        <v>4</v>
      </c>
      <c r="M14" t="n">
        <v>62</v>
      </c>
      <c r="N14" t="n">
        <v>31.86</v>
      </c>
      <c r="O14" t="n">
        <v>21478.05</v>
      </c>
      <c r="P14" t="n">
        <v>350.92</v>
      </c>
      <c r="Q14" t="n">
        <v>2238.51</v>
      </c>
      <c r="R14" t="n">
        <v>143.5</v>
      </c>
      <c r="S14" t="n">
        <v>80.06999999999999</v>
      </c>
      <c r="T14" t="n">
        <v>29393.31</v>
      </c>
      <c r="U14" t="n">
        <v>0.5600000000000001</v>
      </c>
      <c r="V14" t="n">
        <v>0.84</v>
      </c>
      <c r="W14" t="n">
        <v>6.74</v>
      </c>
      <c r="X14" t="n">
        <v>1.8</v>
      </c>
      <c r="Y14" t="n">
        <v>1</v>
      </c>
      <c r="Z14" t="n">
        <v>10</v>
      </c>
      <c r="AA14" t="n">
        <v>413.9254045038144</v>
      </c>
      <c r="AB14" t="n">
        <v>566.3509995421628</v>
      </c>
      <c r="AC14" t="n">
        <v>512.2992550244782</v>
      </c>
      <c r="AD14" t="n">
        <v>413925.4045038144</v>
      </c>
      <c r="AE14" t="n">
        <v>566350.9995421628</v>
      </c>
      <c r="AF14" t="n">
        <v>1.539597844705623e-06</v>
      </c>
      <c r="AG14" t="n">
        <v>0.3642708333333333</v>
      </c>
      <c r="AH14" t="n">
        <v>512299.2550244781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2.879</v>
      </c>
      <c r="E15" t="n">
        <v>34.73</v>
      </c>
      <c r="F15" t="n">
        <v>30.33</v>
      </c>
      <c r="G15" t="n">
        <v>30.33</v>
      </c>
      <c r="H15" t="n">
        <v>0.44</v>
      </c>
      <c r="I15" t="n">
        <v>60</v>
      </c>
      <c r="J15" t="n">
        <v>172.61</v>
      </c>
      <c r="K15" t="n">
        <v>51.39</v>
      </c>
      <c r="L15" t="n">
        <v>4.25</v>
      </c>
      <c r="M15" t="n">
        <v>58</v>
      </c>
      <c r="N15" t="n">
        <v>31.97</v>
      </c>
      <c r="O15" t="n">
        <v>21523.17</v>
      </c>
      <c r="P15" t="n">
        <v>346.27</v>
      </c>
      <c r="Q15" t="n">
        <v>2238.56</v>
      </c>
      <c r="R15" t="n">
        <v>139.94</v>
      </c>
      <c r="S15" t="n">
        <v>80.06999999999999</v>
      </c>
      <c r="T15" t="n">
        <v>27634.51</v>
      </c>
      <c r="U15" t="n">
        <v>0.57</v>
      </c>
      <c r="V15" t="n">
        <v>0.85</v>
      </c>
      <c r="W15" t="n">
        <v>6.74</v>
      </c>
      <c r="X15" t="n">
        <v>1.7</v>
      </c>
      <c r="Y15" t="n">
        <v>1</v>
      </c>
      <c r="Z15" t="n">
        <v>10</v>
      </c>
      <c r="AA15" t="n">
        <v>406.852859328164</v>
      </c>
      <c r="AB15" t="n">
        <v>556.6740312141661</v>
      </c>
      <c r="AC15" t="n">
        <v>503.5458429719951</v>
      </c>
      <c r="AD15" t="n">
        <v>406852.859328164</v>
      </c>
      <c r="AE15" t="n">
        <v>556674.0312141661</v>
      </c>
      <c r="AF15" t="n">
        <v>1.55009693824357e-06</v>
      </c>
      <c r="AG15" t="n">
        <v>0.3617708333333333</v>
      </c>
      <c r="AH15" t="n">
        <v>503545.8429719951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2.9025</v>
      </c>
      <c r="E16" t="n">
        <v>34.45</v>
      </c>
      <c r="F16" t="n">
        <v>30.18</v>
      </c>
      <c r="G16" t="n">
        <v>32.34</v>
      </c>
      <c r="H16" t="n">
        <v>0.46</v>
      </c>
      <c r="I16" t="n">
        <v>56</v>
      </c>
      <c r="J16" t="n">
        <v>172.98</v>
      </c>
      <c r="K16" t="n">
        <v>51.39</v>
      </c>
      <c r="L16" t="n">
        <v>4.5</v>
      </c>
      <c r="M16" t="n">
        <v>54</v>
      </c>
      <c r="N16" t="n">
        <v>32.09</v>
      </c>
      <c r="O16" t="n">
        <v>21568.34</v>
      </c>
      <c r="P16" t="n">
        <v>342.17</v>
      </c>
      <c r="Q16" t="n">
        <v>2238.57</v>
      </c>
      <c r="R16" t="n">
        <v>135.54</v>
      </c>
      <c r="S16" t="n">
        <v>80.06999999999999</v>
      </c>
      <c r="T16" t="n">
        <v>25451.03</v>
      </c>
      <c r="U16" t="n">
        <v>0.59</v>
      </c>
      <c r="V16" t="n">
        <v>0.85</v>
      </c>
      <c r="W16" t="n">
        <v>6.72</v>
      </c>
      <c r="X16" t="n">
        <v>1.55</v>
      </c>
      <c r="Y16" t="n">
        <v>1</v>
      </c>
      <c r="Z16" t="n">
        <v>10</v>
      </c>
      <c r="AA16" t="n">
        <v>399.599880781669</v>
      </c>
      <c r="AB16" t="n">
        <v>546.7501859880208</v>
      </c>
      <c r="AC16" t="n">
        <v>494.569115606029</v>
      </c>
      <c r="AD16" t="n">
        <v>399599.8807816689</v>
      </c>
      <c r="AE16" t="n">
        <v>546750.1859880209</v>
      </c>
      <c r="AF16" t="n">
        <v>1.562749691994429e-06</v>
      </c>
      <c r="AG16" t="n">
        <v>0.3588541666666667</v>
      </c>
      <c r="AH16" t="n">
        <v>494569.1156060289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2.9221</v>
      </c>
      <c r="E17" t="n">
        <v>34.22</v>
      </c>
      <c r="F17" t="n">
        <v>30.09</v>
      </c>
      <c r="G17" t="n">
        <v>34.72</v>
      </c>
      <c r="H17" t="n">
        <v>0.49</v>
      </c>
      <c r="I17" t="n">
        <v>52</v>
      </c>
      <c r="J17" t="n">
        <v>173.35</v>
      </c>
      <c r="K17" t="n">
        <v>51.39</v>
      </c>
      <c r="L17" t="n">
        <v>4.75</v>
      </c>
      <c r="M17" t="n">
        <v>50</v>
      </c>
      <c r="N17" t="n">
        <v>32.2</v>
      </c>
      <c r="O17" t="n">
        <v>21613.54</v>
      </c>
      <c r="P17" t="n">
        <v>337.87</v>
      </c>
      <c r="Q17" t="n">
        <v>2238.46</v>
      </c>
      <c r="R17" t="n">
        <v>132.29</v>
      </c>
      <c r="S17" t="n">
        <v>80.06999999999999</v>
      </c>
      <c r="T17" t="n">
        <v>23847.53</v>
      </c>
      <c r="U17" t="n">
        <v>0.61</v>
      </c>
      <c r="V17" t="n">
        <v>0.85</v>
      </c>
      <c r="W17" t="n">
        <v>6.72</v>
      </c>
      <c r="X17" t="n">
        <v>1.46</v>
      </c>
      <c r="Y17" t="n">
        <v>1</v>
      </c>
      <c r="Z17" t="n">
        <v>10</v>
      </c>
      <c r="AA17" t="n">
        <v>393.0402508552851</v>
      </c>
      <c r="AB17" t="n">
        <v>537.7750109322943</v>
      </c>
      <c r="AC17" t="n">
        <v>486.4505186608837</v>
      </c>
      <c r="AD17" t="n">
        <v>393040.2508552851</v>
      </c>
      <c r="AE17" t="n">
        <v>537775.0109322943</v>
      </c>
      <c r="AF17" t="n">
        <v>1.573302627037699e-06</v>
      </c>
      <c r="AG17" t="n">
        <v>0.3564583333333333</v>
      </c>
      <c r="AH17" t="n">
        <v>486450.5186608838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2.9376</v>
      </c>
      <c r="E18" t="n">
        <v>34.04</v>
      </c>
      <c r="F18" t="n">
        <v>30.01</v>
      </c>
      <c r="G18" t="n">
        <v>36.74</v>
      </c>
      <c r="H18" t="n">
        <v>0.51</v>
      </c>
      <c r="I18" t="n">
        <v>49</v>
      </c>
      <c r="J18" t="n">
        <v>173.71</v>
      </c>
      <c r="K18" t="n">
        <v>51.39</v>
      </c>
      <c r="L18" t="n">
        <v>5</v>
      </c>
      <c r="M18" t="n">
        <v>47</v>
      </c>
      <c r="N18" t="n">
        <v>32.32</v>
      </c>
      <c r="O18" t="n">
        <v>21658.78</v>
      </c>
      <c r="P18" t="n">
        <v>332.91</v>
      </c>
      <c r="Q18" t="n">
        <v>2238.44</v>
      </c>
      <c r="R18" t="n">
        <v>129.56</v>
      </c>
      <c r="S18" t="n">
        <v>80.06999999999999</v>
      </c>
      <c r="T18" t="n">
        <v>22496.85</v>
      </c>
      <c r="U18" t="n">
        <v>0.62</v>
      </c>
      <c r="V18" t="n">
        <v>0.86</v>
      </c>
      <c r="W18" t="n">
        <v>6.72</v>
      </c>
      <c r="X18" t="n">
        <v>1.38</v>
      </c>
      <c r="Y18" t="n">
        <v>1</v>
      </c>
      <c r="Z18" t="n">
        <v>10</v>
      </c>
      <c r="AA18" t="n">
        <v>386.598464342412</v>
      </c>
      <c r="AB18" t="n">
        <v>528.9610744338178</v>
      </c>
      <c r="AC18" t="n">
        <v>478.477771891384</v>
      </c>
      <c r="AD18" t="n">
        <v>386598.464342412</v>
      </c>
      <c r="AE18" t="n">
        <v>528961.0744338178</v>
      </c>
      <c r="AF18" t="n">
        <v>1.581648060362734e-06</v>
      </c>
      <c r="AG18" t="n">
        <v>0.3545833333333333</v>
      </c>
      <c r="AH18" t="n">
        <v>478477.771891384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2.9527</v>
      </c>
      <c r="E19" t="n">
        <v>33.87</v>
      </c>
      <c r="F19" t="n">
        <v>29.94</v>
      </c>
      <c r="G19" t="n">
        <v>39.05</v>
      </c>
      <c r="H19" t="n">
        <v>0.53</v>
      </c>
      <c r="I19" t="n">
        <v>46</v>
      </c>
      <c r="J19" t="n">
        <v>174.08</v>
      </c>
      <c r="K19" t="n">
        <v>51.39</v>
      </c>
      <c r="L19" t="n">
        <v>5.25</v>
      </c>
      <c r="M19" t="n">
        <v>44</v>
      </c>
      <c r="N19" t="n">
        <v>32.44</v>
      </c>
      <c r="O19" t="n">
        <v>21704.07</v>
      </c>
      <c r="P19" t="n">
        <v>329.97</v>
      </c>
      <c r="Q19" t="n">
        <v>2238.39</v>
      </c>
      <c r="R19" t="n">
        <v>127.3</v>
      </c>
      <c r="S19" t="n">
        <v>80.06999999999999</v>
      </c>
      <c r="T19" t="n">
        <v>21379.82</v>
      </c>
      <c r="U19" t="n">
        <v>0.63</v>
      </c>
      <c r="V19" t="n">
        <v>0.86</v>
      </c>
      <c r="W19" t="n">
        <v>6.72</v>
      </c>
      <c r="X19" t="n">
        <v>1.31</v>
      </c>
      <c r="Y19" t="n">
        <v>1</v>
      </c>
      <c r="Z19" t="n">
        <v>10</v>
      </c>
      <c r="AA19" t="n">
        <v>381.9667518694819</v>
      </c>
      <c r="AB19" t="n">
        <v>522.6237610916219</v>
      </c>
      <c r="AC19" t="n">
        <v>472.7452828400923</v>
      </c>
      <c r="AD19" t="n">
        <v>381966.7518694819</v>
      </c>
      <c r="AE19" t="n">
        <v>522623.7610916218</v>
      </c>
      <c r="AF19" t="n">
        <v>1.589778127666477e-06</v>
      </c>
      <c r="AG19" t="n">
        <v>0.3528125</v>
      </c>
      <c r="AH19" t="n">
        <v>472745.2828400923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2.9654</v>
      </c>
      <c r="E20" t="n">
        <v>33.72</v>
      </c>
      <c r="F20" t="n">
        <v>29.86</v>
      </c>
      <c r="G20" t="n">
        <v>40.72</v>
      </c>
      <c r="H20" t="n">
        <v>0.5600000000000001</v>
      </c>
      <c r="I20" t="n">
        <v>44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325.37</v>
      </c>
      <c r="Q20" t="n">
        <v>2238.56</v>
      </c>
      <c r="R20" t="n">
        <v>124.63</v>
      </c>
      <c r="S20" t="n">
        <v>80.06999999999999</v>
      </c>
      <c r="T20" t="n">
        <v>20057.81</v>
      </c>
      <c r="U20" t="n">
        <v>0.64</v>
      </c>
      <c r="V20" t="n">
        <v>0.86</v>
      </c>
      <c r="W20" t="n">
        <v>6.71</v>
      </c>
      <c r="X20" t="n">
        <v>1.23</v>
      </c>
      <c r="Y20" t="n">
        <v>1</v>
      </c>
      <c r="Z20" t="n">
        <v>10</v>
      </c>
      <c r="AA20" t="n">
        <v>376.2958144553681</v>
      </c>
      <c r="AB20" t="n">
        <v>514.8645343375297</v>
      </c>
      <c r="AC20" t="n">
        <v>465.7265857972674</v>
      </c>
      <c r="AD20" t="n">
        <v>376295.8144553681</v>
      </c>
      <c r="AE20" t="n">
        <v>514864.5343375296</v>
      </c>
      <c r="AF20" t="n">
        <v>1.596615998842473e-06</v>
      </c>
      <c r="AG20" t="n">
        <v>0.35125</v>
      </c>
      <c r="AH20" t="n">
        <v>465726.5857972674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2.9833</v>
      </c>
      <c r="E21" t="n">
        <v>33.52</v>
      </c>
      <c r="F21" t="n">
        <v>29.76</v>
      </c>
      <c r="G21" t="n">
        <v>43.55</v>
      </c>
      <c r="H21" t="n">
        <v>0.58</v>
      </c>
      <c r="I21" t="n">
        <v>41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320.99</v>
      </c>
      <c r="Q21" t="n">
        <v>2238.46</v>
      </c>
      <c r="R21" t="n">
        <v>121.5</v>
      </c>
      <c r="S21" t="n">
        <v>80.06999999999999</v>
      </c>
      <c r="T21" t="n">
        <v>18509.39</v>
      </c>
      <c r="U21" t="n">
        <v>0.66</v>
      </c>
      <c r="V21" t="n">
        <v>0.86</v>
      </c>
      <c r="W21" t="n">
        <v>6.7</v>
      </c>
      <c r="X21" t="n">
        <v>1.13</v>
      </c>
      <c r="Y21" t="n">
        <v>1</v>
      </c>
      <c r="Z21" t="n">
        <v>10</v>
      </c>
      <c r="AA21" t="n">
        <v>370.1364937965623</v>
      </c>
      <c r="AB21" t="n">
        <v>506.4370800821019</v>
      </c>
      <c r="AC21" t="n">
        <v>458.1034359479714</v>
      </c>
      <c r="AD21" t="n">
        <v>370136.4937965623</v>
      </c>
      <c r="AE21" t="n">
        <v>506437.0800821019</v>
      </c>
      <c r="AF21" t="n">
        <v>1.606253628295256e-06</v>
      </c>
      <c r="AG21" t="n">
        <v>0.3491666666666667</v>
      </c>
      <c r="AH21" t="n">
        <v>458103.4359479714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2.9941</v>
      </c>
      <c r="E22" t="n">
        <v>33.4</v>
      </c>
      <c r="F22" t="n">
        <v>29.71</v>
      </c>
      <c r="G22" t="n">
        <v>45.7</v>
      </c>
      <c r="H22" t="n">
        <v>0.61</v>
      </c>
      <c r="I22" t="n">
        <v>39</v>
      </c>
      <c r="J22" t="n">
        <v>175.18</v>
      </c>
      <c r="K22" t="n">
        <v>51.39</v>
      </c>
      <c r="L22" t="n">
        <v>6</v>
      </c>
      <c r="M22" t="n">
        <v>37</v>
      </c>
      <c r="N22" t="n">
        <v>32.79</v>
      </c>
      <c r="O22" t="n">
        <v>21840.16</v>
      </c>
      <c r="P22" t="n">
        <v>317.4</v>
      </c>
      <c r="Q22" t="n">
        <v>2238.41</v>
      </c>
      <c r="R22" t="n">
        <v>119.61</v>
      </c>
      <c r="S22" t="n">
        <v>80.06999999999999</v>
      </c>
      <c r="T22" t="n">
        <v>17570.54</v>
      </c>
      <c r="U22" t="n">
        <v>0.67</v>
      </c>
      <c r="V22" t="n">
        <v>0.86</v>
      </c>
      <c r="W22" t="n">
        <v>6.71</v>
      </c>
      <c r="X22" t="n">
        <v>1.08</v>
      </c>
      <c r="Y22" t="n">
        <v>1</v>
      </c>
      <c r="Z22" t="n">
        <v>10</v>
      </c>
      <c r="AA22" t="n">
        <v>365.7277277227241</v>
      </c>
      <c r="AB22" t="n">
        <v>500.4048118388445</v>
      </c>
      <c r="AC22" t="n">
        <v>452.6468789195088</v>
      </c>
      <c r="AD22" t="n">
        <v>365727.7277227241</v>
      </c>
      <c r="AE22" t="n">
        <v>500404.8118388445</v>
      </c>
      <c r="AF22" t="n">
        <v>1.612068510870119e-06</v>
      </c>
      <c r="AG22" t="n">
        <v>0.3479166666666667</v>
      </c>
      <c r="AH22" t="n">
        <v>452646.8789195088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3.0023</v>
      </c>
      <c r="E23" t="n">
        <v>33.31</v>
      </c>
      <c r="F23" t="n">
        <v>29.68</v>
      </c>
      <c r="G23" t="n">
        <v>48.13</v>
      </c>
      <c r="H23" t="n">
        <v>0.63</v>
      </c>
      <c r="I23" t="n">
        <v>37</v>
      </c>
      <c r="J23" t="n">
        <v>175.55</v>
      </c>
      <c r="K23" t="n">
        <v>51.39</v>
      </c>
      <c r="L23" t="n">
        <v>6.25</v>
      </c>
      <c r="M23" t="n">
        <v>35</v>
      </c>
      <c r="N23" t="n">
        <v>32.91</v>
      </c>
      <c r="O23" t="n">
        <v>21885.6</v>
      </c>
      <c r="P23" t="n">
        <v>312.92</v>
      </c>
      <c r="Q23" t="n">
        <v>2238.46</v>
      </c>
      <c r="R23" t="n">
        <v>119</v>
      </c>
      <c r="S23" t="n">
        <v>80.06999999999999</v>
      </c>
      <c r="T23" t="n">
        <v>17277.4</v>
      </c>
      <c r="U23" t="n">
        <v>0.67</v>
      </c>
      <c r="V23" t="n">
        <v>0.86</v>
      </c>
      <c r="W23" t="n">
        <v>6.7</v>
      </c>
      <c r="X23" t="n">
        <v>1.05</v>
      </c>
      <c r="Y23" t="n">
        <v>1</v>
      </c>
      <c r="Z23" t="n">
        <v>10</v>
      </c>
      <c r="AA23" t="n">
        <v>361.0168192551108</v>
      </c>
      <c r="AB23" t="n">
        <v>493.9591390428423</v>
      </c>
      <c r="AC23" t="n">
        <v>446.8163720885985</v>
      </c>
      <c r="AD23" t="n">
        <v>361016.8192551108</v>
      </c>
      <c r="AE23" t="n">
        <v>493959.1390428423</v>
      </c>
      <c r="AF23" t="n">
        <v>1.616483514306589e-06</v>
      </c>
      <c r="AG23" t="n">
        <v>0.3469791666666667</v>
      </c>
      <c r="AH23" t="n">
        <v>446816.3720885986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3.0092</v>
      </c>
      <c r="E24" t="n">
        <v>33.23</v>
      </c>
      <c r="F24" t="n">
        <v>29.64</v>
      </c>
      <c r="G24" t="n">
        <v>49.4</v>
      </c>
      <c r="H24" t="n">
        <v>0.66</v>
      </c>
      <c r="I24" t="n">
        <v>36</v>
      </c>
      <c r="J24" t="n">
        <v>175.92</v>
      </c>
      <c r="K24" t="n">
        <v>51.39</v>
      </c>
      <c r="L24" t="n">
        <v>6.5</v>
      </c>
      <c r="M24" t="n">
        <v>34</v>
      </c>
      <c r="N24" t="n">
        <v>33.03</v>
      </c>
      <c r="O24" t="n">
        <v>21931.08</v>
      </c>
      <c r="P24" t="n">
        <v>309.74</v>
      </c>
      <c r="Q24" t="n">
        <v>2238.4</v>
      </c>
      <c r="R24" t="n">
        <v>117.36</v>
      </c>
      <c r="S24" t="n">
        <v>80.06999999999999</v>
      </c>
      <c r="T24" t="n">
        <v>16464.44</v>
      </c>
      <c r="U24" t="n">
        <v>0.68</v>
      </c>
      <c r="V24" t="n">
        <v>0.87</v>
      </c>
      <c r="W24" t="n">
        <v>6.7</v>
      </c>
      <c r="X24" t="n">
        <v>1.01</v>
      </c>
      <c r="Y24" t="n">
        <v>1</v>
      </c>
      <c r="Z24" t="n">
        <v>10</v>
      </c>
      <c r="AA24" t="n">
        <v>357.493807679593</v>
      </c>
      <c r="AB24" t="n">
        <v>489.1387991809174</v>
      </c>
      <c r="AC24" t="n">
        <v>442.4560786977062</v>
      </c>
      <c r="AD24" t="n">
        <v>357493.807679593</v>
      </c>
      <c r="AE24" t="n">
        <v>489138.7991809174</v>
      </c>
      <c r="AF24" t="n">
        <v>1.620198578173862e-06</v>
      </c>
      <c r="AG24" t="n">
        <v>0.3461458333333333</v>
      </c>
      <c r="AH24" t="n">
        <v>442456.0786977062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3.0231</v>
      </c>
      <c r="E25" t="n">
        <v>33.08</v>
      </c>
      <c r="F25" t="n">
        <v>29.55</v>
      </c>
      <c r="G25" t="n">
        <v>52.15</v>
      </c>
      <c r="H25" t="n">
        <v>0.68</v>
      </c>
      <c r="I25" t="n">
        <v>34</v>
      </c>
      <c r="J25" t="n">
        <v>176.29</v>
      </c>
      <c r="K25" t="n">
        <v>51.39</v>
      </c>
      <c r="L25" t="n">
        <v>6.75</v>
      </c>
      <c r="M25" t="n">
        <v>32</v>
      </c>
      <c r="N25" t="n">
        <v>33.15</v>
      </c>
      <c r="O25" t="n">
        <v>21976.61</v>
      </c>
      <c r="P25" t="n">
        <v>304.32</v>
      </c>
      <c r="Q25" t="n">
        <v>2238.53</v>
      </c>
      <c r="R25" t="n">
        <v>115.01</v>
      </c>
      <c r="S25" t="n">
        <v>80.06999999999999</v>
      </c>
      <c r="T25" t="n">
        <v>15294.88</v>
      </c>
      <c r="U25" t="n">
        <v>0.7</v>
      </c>
      <c r="V25" t="n">
        <v>0.87</v>
      </c>
      <c r="W25" t="n">
        <v>6.69</v>
      </c>
      <c r="X25" t="n">
        <v>0.93</v>
      </c>
      <c r="Y25" t="n">
        <v>1</v>
      </c>
      <c r="Z25" t="n">
        <v>10</v>
      </c>
      <c r="AA25" t="n">
        <v>351.2012822285564</v>
      </c>
      <c r="AB25" t="n">
        <v>480.5290882521787</v>
      </c>
      <c r="AC25" t="n">
        <v>434.6680664962012</v>
      </c>
      <c r="AD25" t="n">
        <v>351201.2822285564</v>
      </c>
      <c r="AE25" t="n">
        <v>480529.0882521787</v>
      </c>
      <c r="AF25" t="n">
        <v>1.627682547413732e-06</v>
      </c>
      <c r="AG25" t="n">
        <v>0.3445833333333333</v>
      </c>
      <c r="AH25" t="n">
        <v>434668.0664962012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3.0323</v>
      </c>
      <c r="E26" t="n">
        <v>32.98</v>
      </c>
      <c r="F26" t="n">
        <v>29.52</v>
      </c>
      <c r="G26" t="n">
        <v>55.35</v>
      </c>
      <c r="H26" t="n">
        <v>0.7</v>
      </c>
      <c r="I26" t="n">
        <v>32</v>
      </c>
      <c r="J26" t="n">
        <v>176.66</v>
      </c>
      <c r="K26" t="n">
        <v>51.39</v>
      </c>
      <c r="L26" t="n">
        <v>7</v>
      </c>
      <c r="M26" t="n">
        <v>30</v>
      </c>
      <c r="N26" t="n">
        <v>33.27</v>
      </c>
      <c r="O26" t="n">
        <v>22022.17</v>
      </c>
      <c r="P26" t="n">
        <v>300.97</v>
      </c>
      <c r="Q26" t="n">
        <v>2238.43</v>
      </c>
      <c r="R26" t="n">
        <v>113.67</v>
      </c>
      <c r="S26" t="n">
        <v>80.06999999999999</v>
      </c>
      <c r="T26" t="n">
        <v>14636.12</v>
      </c>
      <c r="U26" t="n">
        <v>0.7</v>
      </c>
      <c r="V26" t="n">
        <v>0.87</v>
      </c>
      <c r="W26" t="n">
        <v>6.69</v>
      </c>
      <c r="X26" t="n">
        <v>0.89</v>
      </c>
      <c r="Y26" t="n">
        <v>1</v>
      </c>
      <c r="Z26" t="n">
        <v>10</v>
      </c>
      <c r="AA26" t="n">
        <v>347.3622764335316</v>
      </c>
      <c r="AB26" t="n">
        <v>475.2763911584432</v>
      </c>
      <c r="AC26" t="n">
        <v>429.9166794408852</v>
      </c>
      <c r="AD26" t="n">
        <v>347362.2764335316</v>
      </c>
      <c r="AE26" t="n">
        <v>475276.3911584432</v>
      </c>
      <c r="AF26" t="n">
        <v>1.632635965903431e-06</v>
      </c>
      <c r="AG26" t="n">
        <v>0.3435416666666666</v>
      </c>
      <c r="AH26" t="n">
        <v>429916.6794408851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3.0369</v>
      </c>
      <c r="E27" t="n">
        <v>32.93</v>
      </c>
      <c r="F27" t="n">
        <v>29.51</v>
      </c>
      <c r="G27" t="n">
        <v>57.11</v>
      </c>
      <c r="H27" t="n">
        <v>0.73</v>
      </c>
      <c r="I27" t="n">
        <v>31</v>
      </c>
      <c r="J27" t="n">
        <v>177.03</v>
      </c>
      <c r="K27" t="n">
        <v>51.39</v>
      </c>
      <c r="L27" t="n">
        <v>7.25</v>
      </c>
      <c r="M27" t="n">
        <v>25</v>
      </c>
      <c r="N27" t="n">
        <v>33.39</v>
      </c>
      <c r="O27" t="n">
        <v>22067.77</v>
      </c>
      <c r="P27" t="n">
        <v>297.89</v>
      </c>
      <c r="Q27" t="n">
        <v>2238.33</v>
      </c>
      <c r="R27" t="n">
        <v>113.18</v>
      </c>
      <c r="S27" t="n">
        <v>80.06999999999999</v>
      </c>
      <c r="T27" t="n">
        <v>14395.33</v>
      </c>
      <c r="U27" t="n">
        <v>0.71</v>
      </c>
      <c r="V27" t="n">
        <v>0.87</v>
      </c>
      <c r="W27" t="n">
        <v>6.7</v>
      </c>
      <c r="X27" t="n">
        <v>0.88</v>
      </c>
      <c r="Y27" t="n">
        <v>1</v>
      </c>
      <c r="Z27" t="n">
        <v>10</v>
      </c>
      <c r="AA27" t="n">
        <v>344.3502204912176</v>
      </c>
      <c r="AB27" t="n">
        <v>471.1551633356395</v>
      </c>
      <c r="AC27" t="n">
        <v>426.1887758173102</v>
      </c>
      <c r="AD27" t="n">
        <v>344350.2204912176</v>
      </c>
      <c r="AE27" t="n">
        <v>471155.1633356395</v>
      </c>
      <c r="AF27" t="n">
        <v>1.63511267514828e-06</v>
      </c>
      <c r="AG27" t="n">
        <v>0.3430208333333333</v>
      </c>
      <c r="AH27" t="n">
        <v>426188.7758173102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3.0427</v>
      </c>
      <c r="E28" t="n">
        <v>32.87</v>
      </c>
      <c r="F28" t="n">
        <v>29.48</v>
      </c>
      <c r="G28" t="n">
        <v>58.95</v>
      </c>
      <c r="H28" t="n">
        <v>0.75</v>
      </c>
      <c r="I28" t="n">
        <v>30</v>
      </c>
      <c r="J28" t="n">
        <v>177.4</v>
      </c>
      <c r="K28" t="n">
        <v>51.39</v>
      </c>
      <c r="L28" t="n">
        <v>7.5</v>
      </c>
      <c r="M28" t="n">
        <v>21</v>
      </c>
      <c r="N28" t="n">
        <v>33.51</v>
      </c>
      <c r="O28" t="n">
        <v>22113.42</v>
      </c>
      <c r="P28" t="n">
        <v>294.01</v>
      </c>
      <c r="Q28" t="n">
        <v>2238.51</v>
      </c>
      <c r="R28" t="n">
        <v>111.89</v>
      </c>
      <c r="S28" t="n">
        <v>80.06999999999999</v>
      </c>
      <c r="T28" t="n">
        <v>13755.45</v>
      </c>
      <c r="U28" t="n">
        <v>0.72</v>
      </c>
      <c r="V28" t="n">
        <v>0.87</v>
      </c>
      <c r="W28" t="n">
        <v>6.7</v>
      </c>
      <c r="X28" t="n">
        <v>0.85</v>
      </c>
      <c r="Y28" t="n">
        <v>1</v>
      </c>
      <c r="Z28" t="n">
        <v>10</v>
      </c>
      <c r="AA28" t="n">
        <v>340.5067886133102</v>
      </c>
      <c r="AB28" t="n">
        <v>465.896410280039</v>
      </c>
      <c r="AC28" t="n">
        <v>421.43191077263</v>
      </c>
      <c r="AD28" t="n">
        <v>340506.7886133102</v>
      </c>
      <c r="AE28" t="n">
        <v>465896.4102800391</v>
      </c>
      <c r="AF28" t="n">
        <v>1.638235482457002e-06</v>
      </c>
      <c r="AG28" t="n">
        <v>0.3423958333333333</v>
      </c>
      <c r="AH28" t="n">
        <v>421431.91077263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3.049</v>
      </c>
      <c r="E29" t="n">
        <v>32.8</v>
      </c>
      <c r="F29" t="n">
        <v>29.44</v>
      </c>
      <c r="G29" t="n">
        <v>60.91</v>
      </c>
      <c r="H29" t="n">
        <v>0.77</v>
      </c>
      <c r="I29" t="n">
        <v>29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292.02</v>
      </c>
      <c r="Q29" t="n">
        <v>2238.47</v>
      </c>
      <c r="R29" t="n">
        <v>110.77</v>
      </c>
      <c r="S29" t="n">
        <v>80.06999999999999</v>
      </c>
      <c r="T29" t="n">
        <v>13199.64</v>
      </c>
      <c r="U29" t="n">
        <v>0.72</v>
      </c>
      <c r="V29" t="n">
        <v>0.87</v>
      </c>
      <c r="W29" t="n">
        <v>6.7</v>
      </c>
      <c r="X29" t="n">
        <v>0.8100000000000001</v>
      </c>
      <c r="Y29" t="n">
        <v>1</v>
      </c>
      <c r="Z29" t="n">
        <v>10</v>
      </c>
      <c r="AA29" t="n">
        <v>338.0868890473698</v>
      </c>
      <c r="AB29" t="n">
        <v>462.5853969354852</v>
      </c>
      <c r="AC29" t="n">
        <v>418.436895894644</v>
      </c>
      <c r="AD29" t="n">
        <v>338086.8890473698</v>
      </c>
      <c r="AE29" t="n">
        <v>462585.3969354852</v>
      </c>
      <c r="AF29" t="n">
        <v>1.641627497292339e-06</v>
      </c>
      <c r="AG29" t="n">
        <v>0.3416666666666666</v>
      </c>
      <c r="AH29" t="n">
        <v>418436.895894644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3.053</v>
      </c>
      <c r="E30" t="n">
        <v>32.75</v>
      </c>
      <c r="F30" t="n">
        <v>29.43</v>
      </c>
      <c r="G30" t="n">
        <v>63.07</v>
      </c>
      <c r="H30" t="n">
        <v>0.8</v>
      </c>
      <c r="I30" t="n">
        <v>28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289.7</v>
      </c>
      <c r="Q30" t="n">
        <v>2238.63</v>
      </c>
      <c r="R30" t="n">
        <v>110.25</v>
      </c>
      <c r="S30" t="n">
        <v>80.06999999999999</v>
      </c>
      <c r="T30" t="n">
        <v>12947.29</v>
      </c>
      <c r="U30" t="n">
        <v>0.73</v>
      </c>
      <c r="V30" t="n">
        <v>0.87</v>
      </c>
      <c r="W30" t="n">
        <v>6.71</v>
      </c>
      <c r="X30" t="n">
        <v>0.8100000000000001</v>
      </c>
      <c r="Y30" t="n">
        <v>1</v>
      </c>
      <c r="Z30" t="n">
        <v>10</v>
      </c>
      <c r="AA30" t="n">
        <v>335.7726912752655</v>
      </c>
      <c r="AB30" t="n">
        <v>459.4190094484919</v>
      </c>
      <c r="AC30" t="n">
        <v>415.5727039853566</v>
      </c>
      <c r="AD30" t="n">
        <v>335772.6912752655</v>
      </c>
      <c r="AE30" t="n">
        <v>459419.0094484919</v>
      </c>
      <c r="AF30" t="n">
        <v>1.643781157505251e-06</v>
      </c>
      <c r="AG30" t="n">
        <v>0.3411458333333333</v>
      </c>
      <c r="AH30" t="n">
        <v>415572.7039853566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3.0523</v>
      </c>
      <c r="E31" t="n">
        <v>32.76</v>
      </c>
      <c r="F31" t="n">
        <v>29.44</v>
      </c>
      <c r="G31" t="n">
        <v>63.09</v>
      </c>
      <c r="H31" t="n">
        <v>0.82</v>
      </c>
      <c r="I31" t="n">
        <v>28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289.72</v>
      </c>
      <c r="Q31" t="n">
        <v>2238.47</v>
      </c>
      <c r="R31" t="n">
        <v>110.41</v>
      </c>
      <c r="S31" t="n">
        <v>80.06999999999999</v>
      </c>
      <c r="T31" t="n">
        <v>13028.92</v>
      </c>
      <c r="U31" t="n">
        <v>0.73</v>
      </c>
      <c r="V31" t="n">
        <v>0.87</v>
      </c>
      <c r="W31" t="n">
        <v>6.71</v>
      </c>
      <c r="X31" t="n">
        <v>0.8100000000000001</v>
      </c>
      <c r="Y31" t="n">
        <v>1</v>
      </c>
      <c r="Z31" t="n">
        <v>10</v>
      </c>
      <c r="AA31" t="n">
        <v>335.9004694137278</v>
      </c>
      <c r="AB31" t="n">
        <v>459.5938411347097</v>
      </c>
      <c r="AC31" t="n">
        <v>415.7308499808196</v>
      </c>
      <c r="AD31" t="n">
        <v>335900.4694137278</v>
      </c>
      <c r="AE31" t="n">
        <v>459593.8411347097</v>
      </c>
      <c r="AF31" t="n">
        <v>1.643404266967992e-06</v>
      </c>
      <c r="AG31" t="n">
        <v>0.34125</v>
      </c>
      <c r="AH31" t="n">
        <v>415730.8499808196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3.052</v>
      </c>
      <c r="E32" t="n">
        <v>32.76</v>
      </c>
      <c r="F32" t="n">
        <v>29.44</v>
      </c>
      <c r="G32" t="n">
        <v>63.09</v>
      </c>
      <c r="H32" t="n">
        <v>0.84</v>
      </c>
      <c r="I32" t="n">
        <v>28</v>
      </c>
      <c r="J32" t="n">
        <v>178.88</v>
      </c>
      <c r="K32" t="n">
        <v>51.39</v>
      </c>
      <c r="L32" t="n">
        <v>8.5</v>
      </c>
      <c r="M32" t="n">
        <v>2</v>
      </c>
      <c r="N32" t="n">
        <v>33.99</v>
      </c>
      <c r="O32" t="n">
        <v>22296.41</v>
      </c>
      <c r="P32" t="n">
        <v>290.87</v>
      </c>
      <c r="Q32" t="n">
        <v>2238.57</v>
      </c>
      <c r="R32" t="n">
        <v>110.2</v>
      </c>
      <c r="S32" t="n">
        <v>80.06999999999999</v>
      </c>
      <c r="T32" t="n">
        <v>12922.96</v>
      </c>
      <c r="U32" t="n">
        <v>0.73</v>
      </c>
      <c r="V32" t="n">
        <v>0.87</v>
      </c>
      <c r="W32" t="n">
        <v>6.72</v>
      </c>
      <c r="X32" t="n">
        <v>0.82</v>
      </c>
      <c r="Y32" t="n">
        <v>1</v>
      </c>
      <c r="Z32" t="n">
        <v>10</v>
      </c>
      <c r="AA32" t="n">
        <v>336.8445809330587</v>
      </c>
      <c r="AB32" t="n">
        <v>460.8856161667188</v>
      </c>
      <c r="AC32" t="n">
        <v>416.8993398167914</v>
      </c>
      <c r="AD32" t="n">
        <v>336844.5809330587</v>
      </c>
      <c r="AE32" t="n">
        <v>460885.6161667188</v>
      </c>
      <c r="AF32" t="n">
        <v>1.643242742452023e-06</v>
      </c>
      <c r="AG32" t="n">
        <v>0.34125</v>
      </c>
      <c r="AH32" t="n">
        <v>416899.3398167914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3.0527</v>
      </c>
      <c r="E33" t="n">
        <v>32.76</v>
      </c>
      <c r="F33" t="n">
        <v>29.44</v>
      </c>
      <c r="G33" t="n">
        <v>63.08</v>
      </c>
      <c r="H33" t="n">
        <v>0.87</v>
      </c>
      <c r="I33" t="n">
        <v>28</v>
      </c>
      <c r="J33" t="n">
        <v>179.26</v>
      </c>
      <c r="K33" t="n">
        <v>51.39</v>
      </c>
      <c r="L33" t="n">
        <v>8.75</v>
      </c>
      <c r="M33" t="n">
        <v>1</v>
      </c>
      <c r="N33" t="n">
        <v>34.11</v>
      </c>
      <c r="O33" t="n">
        <v>22342.26</v>
      </c>
      <c r="P33" t="n">
        <v>291</v>
      </c>
      <c r="Q33" t="n">
        <v>2238.57</v>
      </c>
      <c r="R33" t="n">
        <v>109.98</v>
      </c>
      <c r="S33" t="n">
        <v>80.06999999999999</v>
      </c>
      <c r="T33" t="n">
        <v>12812.53</v>
      </c>
      <c r="U33" t="n">
        <v>0.73</v>
      </c>
      <c r="V33" t="n">
        <v>0.87</v>
      </c>
      <c r="W33" t="n">
        <v>6.72</v>
      </c>
      <c r="X33" t="n">
        <v>0.8100000000000001</v>
      </c>
      <c r="Y33" t="n">
        <v>1</v>
      </c>
      <c r="Z33" t="n">
        <v>10</v>
      </c>
      <c r="AA33" t="n">
        <v>336.8709412166926</v>
      </c>
      <c r="AB33" t="n">
        <v>460.9216834697202</v>
      </c>
      <c r="AC33" t="n">
        <v>416.9319649070151</v>
      </c>
      <c r="AD33" t="n">
        <v>336870.9412166926</v>
      </c>
      <c r="AE33" t="n">
        <v>460921.6834697202</v>
      </c>
      <c r="AF33" t="n">
        <v>1.643619632989283e-06</v>
      </c>
      <c r="AG33" t="n">
        <v>0.34125</v>
      </c>
      <c r="AH33" t="n">
        <v>416931.9649070151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3.0528</v>
      </c>
      <c r="E34" t="n">
        <v>32.76</v>
      </c>
      <c r="F34" t="n">
        <v>29.44</v>
      </c>
      <c r="G34" t="n">
        <v>63.08</v>
      </c>
      <c r="H34" t="n">
        <v>0.89</v>
      </c>
      <c r="I34" t="n">
        <v>28</v>
      </c>
      <c r="J34" t="n">
        <v>179.63</v>
      </c>
      <c r="K34" t="n">
        <v>51.39</v>
      </c>
      <c r="L34" t="n">
        <v>9</v>
      </c>
      <c r="M34" t="n">
        <v>0</v>
      </c>
      <c r="N34" t="n">
        <v>34.24</v>
      </c>
      <c r="O34" t="n">
        <v>22388.15</v>
      </c>
      <c r="P34" t="n">
        <v>291.44</v>
      </c>
      <c r="Q34" t="n">
        <v>2238.57</v>
      </c>
      <c r="R34" t="n">
        <v>109.93</v>
      </c>
      <c r="S34" t="n">
        <v>80.06999999999999</v>
      </c>
      <c r="T34" t="n">
        <v>12784.72</v>
      </c>
      <c r="U34" t="n">
        <v>0.73</v>
      </c>
      <c r="V34" t="n">
        <v>0.87</v>
      </c>
      <c r="W34" t="n">
        <v>6.72</v>
      </c>
      <c r="X34" t="n">
        <v>0.8100000000000001</v>
      </c>
      <c r="Y34" t="n">
        <v>1</v>
      </c>
      <c r="Z34" t="n">
        <v>10</v>
      </c>
      <c r="AA34" t="n">
        <v>337.2085920818934</v>
      </c>
      <c r="AB34" t="n">
        <v>461.3836722795929</v>
      </c>
      <c r="AC34" t="n">
        <v>417.3498621532789</v>
      </c>
      <c r="AD34" t="n">
        <v>337208.5920818934</v>
      </c>
      <c r="AE34" t="n">
        <v>461383.672279593</v>
      </c>
      <c r="AF34" t="n">
        <v>1.643673474494606e-06</v>
      </c>
      <c r="AG34" t="n">
        <v>0.34125</v>
      </c>
      <c r="AH34" t="n">
        <v>417349.862153279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2.8326</v>
      </c>
      <c r="E2" t="n">
        <v>35.3</v>
      </c>
      <c r="F2" t="n">
        <v>32.11</v>
      </c>
      <c r="G2" t="n">
        <v>16.33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151.77</v>
      </c>
      <c r="Q2" t="n">
        <v>2238.97</v>
      </c>
      <c r="R2" t="n">
        <v>194.63</v>
      </c>
      <c r="S2" t="n">
        <v>80.06999999999999</v>
      </c>
      <c r="T2" t="n">
        <v>54685.52</v>
      </c>
      <c r="U2" t="n">
        <v>0.41</v>
      </c>
      <c r="V2" t="n">
        <v>0.8</v>
      </c>
      <c r="W2" t="n">
        <v>6.94</v>
      </c>
      <c r="X2" t="n">
        <v>3.48</v>
      </c>
      <c r="Y2" t="n">
        <v>1</v>
      </c>
      <c r="Z2" t="n">
        <v>10</v>
      </c>
      <c r="AA2" t="n">
        <v>200.0926784857366</v>
      </c>
      <c r="AB2" t="n">
        <v>273.7756301700222</v>
      </c>
      <c r="AC2" t="n">
        <v>247.6468682731858</v>
      </c>
      <c r="AD2" t="n">
        <v>200092.6784857366</v>
      </c>
      <c r="AE2" t="n">
        <v>273775.6301700222</v>
      </c>
      <c r="AF2" t="n">
        <v>1.825190451485563e-06</v>
      </c>
      <c r="AG2" t="n">
        <v>0.3677083333333333</v>
      </c>
      <c r="AH2" t="n">
        <v>247646.8682731858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2.8492</v>
      </c>
      <c r="E3" t="n">
        <v>35.1</v>
      </c>
      <c r="F3" t="n">
        <v>31.97</v>
      </c>
      <c r="G3" t="n">
        <v>16.97</v>
      </c>
      <c r="H3" t="n">
        <v>0.42</v>
      </c>
      <c r="I3" t="n">
        <v>113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150.62</v>
      </c>
      <c r="Q3" t="n">
        <v>2239.4</v>
      </c>
      <c r="R3" t="n">
        <v>188.25</v>
      </c>
      <c r="S3" t="n">
        <v>80.06999999999999</v>
      </c>
      <c r="T3" t="n">
        <v>51523.3</v>
      </c>
      <c r="U3" t="n">
        <v>0.43</v>
      </c>
      <c r="V3" t="n">
        <v>0.8</v>
      </c>
      <c r="W3" t="n">
        <v>6.97</v>
      </c>
      <c r="X3" t="n">
        <v>3.34</v>
      </c>
      <c r="Y3" t="n">
        <v>1</v>
      </c>
      <c r="Z3" t="n">
        <v>10</v>
      </c>
      <c r="AA3" t="n">
        <v>197.6656144540858</v>
      </c>
      <c r="AB3" t="n">
        <v>270.454814087411</v>
      </c>
      <c r="AC3" t="n">
        <v>244.6429862167033</v>
      </c>
      <c r="AD3" t="n">
        <v>197665.6144540858</v>
      </c>
      <c r="AE3" t="n">
        <v>270454.814087411</v>
      </c>
      <c r="AF3" t="n">
        <v>1.835886688686248e-06</v>
      </c>
      <c r="AG3" t="n">
        <v>0.365625</v>
      </c>
      <c r="AH3" t="n">
        <v>244642.9862167033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1.46</v>
      </c>
      <c r="E2" t="n">
        <v>68.48999999999999</v>
      </c>
      <c r="F2" t="n">
        <v>43.41</v>
      </c>
      <c r="G2" t="n">
        <v>5.31</v>
      </c>
      <c r="H2" t="n">
        <v>0.08</v>
      </c>
      <c r="I2" t="n">
        <v>491</v>
      </c>
      <c r="J2" t="n">
        <v>232.68</v>
      </c>
      <c r="K2" t="n">
        <v>57.72</v>
      </c>
      <c r="L2" t="n">
        <v>1</v>
      </c>
      <c r="M2" t="n">
        <v>489</v>
      </c>
      <c r="N2" t="n">
        <v>53.95</v>
      </c>
      <c r="O2" t="n">
        <v>28931.02</v>
      </c>
      <c r="P2" t="n">
        <v>677.13</v>
      </c>
      <c r="Q2" t="n">
        <v>2240.15</v>
      </c>
      <c r="R2" t="n">
        <v>568.47</v>
      </c>
      <c r="S2" t="n">
        <v>80.06999999999999</v>
      </c>
      <c r="T2" t="n">
        <v>239740.24</v>
      </c>
      <c r="U2" t="n">
        <v>0.14</v>
      </c>
      <c r="V2" t="n">
        <v>0.59</v>
      </c>
      <c r="W2" t="n">
        <v>7.43</v>
      </c>
      <c r="X2" t="n">
        <v>14.77</v>
      </c>
      <c r="Y2" t="n">
        <v>1</v>
      </c>
      <c r="Z2" t="n">
        <v>10</v>
      </c>
      <c r="AA2" t="n">
        <v>1492.954463796947</v>
      </c>
      <c r="AB2" t="n">
        <v>2042.726161869442</v>
      </c>
      <c r="AC2" t="n">
        <v>1847.771243964797</v>
      </c>
      <c r="AD2" t="n">
        <v>1492954.463796947</v>
      </c>
      <c r="AE2" t="n">
        <v>2042726.161869442</v>
      </c>
      <c r="AF2" t="n">
        <v>7.447569010560317e-07</v>
      </c>
      <c r="AG2" t="n">
        <v>0.7134374999999999</v>
      </c>
      <c r="AH2" t="n">
        <v>1847771.243964797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1.7301</v>
      </c>
      <c r="E3" t="n">
        <v>57.8</v>
      </c>
      <c r="F3" t="n">
        <v>39.05</v>
      </c>
      <c r="G3" t="n">
        <v>6.66</v>
      </c>
      <c r="H3" t="n">
        <v>0.1</v>
      </c>
      <c r="I3" t="n">
        <v>352</v>
      </c>
      <c r="J3" t="n">
        <v>233.1</v>
      </c>
      <c r="K3" t="n">
        <v>57.72</v>
      </c>
      <c r="L3" t="n">
        <v>1.25</v>
      </c>
      <c r="M3" t="n">
        <v>350</v>
      </c>
      <c r="N3" t="n">
        <v>54.13</v>
      </c>
      <c r="O3" t="n">
        <v>28983.75</v>
      </c>
      <c r="P3" t="n">
        <v>607.23</v>
      </c>
      <c r="Q3" t="n">
        <v>2239.75</v>
      </c>
      <c r="R3" t="n">
        <v>424.87</v>
      </c>
      <c r="S3" t="n">
        <v>80.06999999999999</v>
      </c>
      <c r="T3" t="n">
        <v>168638.12</v>
      </c>
      <c r="U3" t="n">
        <v>0.19</v>
      </c>
      <c r="V3" t="n">
        <v>0.66</v>
      </c>
      <c r="W3" t="n">
        <v>7.22</v>
      </c>
      <c r="X3" t="n">
        <v>10.41</v>
      </c>
      <c r="Y3" t="n">
        <v>1</v>
      </c>
      <c r="Z3" t="n">
        <v>10</v>
      </c>
      <c r="AA3" t="n">
        <v>1131.2746378159</v>
      </c>
      <c r="AB3" t="n">
        <v>1547.859867774383</v>
      </c>
      <c r="AC3" t="n">
        <v>1400.134294428964</v>
      </c>
      <c r="AD3" t="n">
        <v>1131274.6378159</v>
      </c>
      <c r="AE3" t="n">
        <v>1547859.867774383</v>
      </c>
      <c r="AF3" t="n">
        <v>8.825369277513976e-07</v>
      </c>
      <c r="AG3" t="n">
        <v>0.6020833333333333</v>
      </c>
      <c r="AH3" t="n">
        <v>1400134.294428964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1.928</v>
      </c>
      <c r="E4" t="n">
        <v>51.87</v>
      </c>
      <c r="F4" t="n">
        <v>36.67</v>
      </c>
      <c r="G4" t="n">
        <v>8.029999999999999</v>
      </c>
      <c r="H4" t="n">
        <v>0.11</v>
      </c>
      <c r="I4" t="n">
        <v>274</v>
      </c>
      <c r="J4" t="n">
        <v>233.53</v>
      </c>
      <c r="K4" t="n">
        <v>57.72</v>
      </c>
      <c r="L4" t="n">
        <v>1.5</v>
      </c>
      <c r="M4" t="n">
        <v>272</v>
      </c>
      <c r="N4" t="n">
        <v>54.31</v>
      </c>
      <c r="O4" t="n">
        <v>29036.54</v>
      </c>
      <c r="P4" t="n">
        <v>568.34</v>
      </c>
      <c r="Q4" t="n">
        <v>2239.13</v>
      </c>
      <c r="R4" t="n">
        <v>346.96</v>
      </c>
      <c r="S4" t="n">
        <v>80.06999999999999</v>
      </c>
      <c r="T4" t="n">
        <v>130072.08</v>
      </c>
      <c r="U4" t="n">
        <v>0.23</v>
      </c>
      <c r="V4" t="n">
        <v>0.7</v>
      </c>
      <c r="W4" t="n">
        <v>7.09</v>
      </c>
      <c r="X4" t="n">
        <v>8.039999999999999</v>
      </c>
      <c r="Y4" t="n">
        <v>1</v>
      </c>
      <c r="Z4" t="n">
        <v>10</v>
      </c>
      <c r="AA4" t="n">
        <v>951.2824895808963</v>
      </c>
      <c r="AB4" t="n">
        <v>1301.586669866097</v>
      </c>
      <c r="AC4" t="n">
        <v>1177.36506488244</v>
      </c>
      <c r="AD4" t="n">
        <v>951282.4895808962</v>
      </c>
      <c r="AE4" t="n">
        <v>1301586.669866097</v>
      </c>
      <c r="AF4" t="n">
        <v>9.834871953671433e-07</v>
      </c>
      <c r="AG4" t="n">
        <v>0.5403125</v>
      </c>
      <c r="AH4" t="n">
        <v>1177365.06488244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2.0766</v>
      </c>
      <c r="E5" t="n">
        <v>48.16</v>
      </c>
      <c r="F5" t="n">
        <v>35.2</v>
      </c>
      <c r="G5" t="n">
        <v>9.390000000000001</v>
      </c>
      <c r="H5" t="n">
        <v>0.13</v>
      </c>
      <c r="I5" t="n">
        <v>225</v>
      </c>
      <c r="J5" t="n">
        <v>233.96</v>
      </c>
      <c r="K5" t="n">
        <v>57.72</v>
      </c>
      <c r="L5" t="n">
        <v>1.75</v>
      </c>
      <c r="M5" t="n">
        <v>223</v>
      </c>
      <c r="N5" t="n">
        <v>54.49</v>
      </c>
      <c r="O5" t="n">
        <v>29089.39</v>
      </c>
      <c r="P5" t="n">
        <v>543.45</v>
      </c>
      <c r="Q5" t="n">
        <v>2238.76</v>
      </c>
      <c r="R5" t="n">
        <v>298.75</v>
      </c>
      <c r="S5" t="n">
        <v>80.06999999999999</v>
      </c>
      <c r="T5" t="n">
        <v>106211.41</v>
      </c>
      <c r="U5" t="n">
        <v>0.27</v>
      </c>
      <c r="V5" t="n">
        <v>0.73</v>
      </c>
      <c r="W5" t="n">
        <v>7</v>
      </c>
      <c r="X5" t="n">
        <v>6.56</v>
      </c>
      <c r="Y5" t="n">
        <v>1</v>
      </c>
      <c r="Z5" t="n">
        <v>10</v>
      </c>
      <c r="AA5" t="n">
        <v>845.5897449043367</v>
      </c>
      <c r="AB5" t="n">
        <v>1156.97319376482</v>
      </c>
      <c r="AC5" t="n">
        <v>1046.553295973981</v>
      </c>
      <c r="AD5" t="n">
        <v>845589.7449043368</v>
      </c>
      <c r="AE5" t="n">
        <v>1156973.19376482</v>
      </c>
      <c r="AF5" t="n">
        <v>1.059289164885586e-06</v>
      </c>
      <c r="AG5" t="n">
        <v>0.5016666666666666</v>
      </c>
      <c r="AH5" t="n">
        <v>1046553.295973981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2.1987</v>
      </c>
      <c r="E6" t="n">
        <v>45.48</v>
      </c>
      <c r="F6" t="n">
        <v>34.12</v>
      </c>
      <c r="G6" t="n">
        <v>10.77</v>
      </c>
      <c r="H6" t="n">
        <v>0.15</v>
      </c>
      <c r="I6" t="n">
        <v>190</v>
      </c>
      <c r="J6" t="n">
        <v>234.39</v>
      </c>
      <c r="K6" t="n">
        <v>57.72</v>
      </c>
      <c r="L6" t="n">
        <v>2</v>
      </c>
      <c r="M6" t="n">
        <v>188</v>
      </c>
      <c r="N6" t="n">
        <v>54.67</v>
      </c>
      <c r="O6" t="n">
        <v>29142.31</v>
      </c>
      <c r="P6" t="n">
        <v>525.15</v>
      </c>
      <c r="Q6" t="n">
        <v>2238.91</v>
      </c>
      <c r="R6" t="n">
        <v>263.8</v>
      </c>
      <c r="S6" t="n">
        <v>80.06999999999999</v>
      </c>
      <c r="T6" t="n">
        <v>88913.95</v>
      </c>
      <c r="U6" t="n">
        <v>0.3</v>
      </c>
      <c r="V6" t="n">
        <v>0.75</v>
      </c>
      <c r="W6" t="n">
        <v>6.93</v>
      </c>
      <c r="X6" t="n">
        <v>5.48</v>
      </c>
      <c r="Y6" t="n">
        <v>1</v>
      </c>
      <c r="Z6" t="n">
        <v>10</v>
      </c>
      <c r="AA6" t="n">
        <v>772.5222673862309</v>
      </c>
      <c r="AB6" t="n">
        <v>1056.999047514943</v>
      </c>
      <c r="AC6" t="n">
        <v>956.1205419275966</v>
      </c>
      <c r="AD6" t="n">
        <v>772522.2673862309</v>
      </c>
      <c r="AE6" t="n">
        <v>1056999.047514943</v>
      </c>
      <c r="AF6" t="n">
        <v>1.121573286542395e-06</v>
      </c>
      <c r="AG6" t="n">
        <v>0.4737499999999999</v>
      </c>
      <c r="AH6" t="n">
        <v>956120.5419275966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2.2917</v>
      </c>
      <c r="E7" t="n">
        <v>43.64</v>
      </c>
      <c r="F7" t="n">
        <v>33.41</v>
      </c>
      <c r="G7" t="n">
        <v>12.15</v>
      </c>
      <c r="H7" t="n">
        <v>0.17</v>
      </c>
      <c r="I7" t="n">
        <v>165</v>
      </c>
      <c r="J7" t="n">
        <v>234.82</v>
      </c>
      <c r="K7" t="n">
        <v>57.72</v>
      </c>
      <c r="L7" t="n">
        <v>2.25</v>
      </c>
      <c r="M7" t="n">
        <v>163</v>
      </c>
      <c r="N7" t="n">
        <v>54.85</v>
      </c>
      <c r="O7" t="n">
        <v>29195.29</v>
      </c>
      <c r="P7" t="n">
        <v>512.36</v>
      </c>
      <c r="Q7" t="n">
        <v>2238.81</v>
      </c>
      <c r="R7" t="n">
        <v>240.8</v>
      </c>
      <c r="S7" t="n">
        <v>80.06999999999999</v>
      </c>
      <c r="T7" t="n">
        <v>77537.92999999999</v>
      </c>
      <c r="U7" t="n">
        <v>0.33</v>
      </c>
      <c r="V7" t="n">
        <v>0.77</v>
      </c>
      <c r="W7" t="n">
        <v>6.9</v>
      </c>
      <c r="X7" t="n">
        <v>4.78</v>
      </c>
      <c r="Y7" t="n">
        <v>1</v>
      </c>
      <c r="Z7" t="n">
        <v>10</v>
      </c>
      <c r="AA7" t="n">
        <v>723.9121965257997</v>
      </c>
      <c r="AB7" t="n">
        <v>990.4886040387275</v>
      </c>
      <c r="AC7" t="n">
        <v>895.9577618287577</v>
      </c>
      <c r="AD7" t="n">
        <v>723912.1965257997</v>
      </c>
      <c r="AE7" t="n">
        <v>990488.6040387276</v>
      </c>
      <c r="AF7" t="n">
        <v>1.169013280924732e-06</v>
      </c>
      <c r="AG7" t="n">
        <v>0.4545833333333333</v>
      </c>
      <c r="AH7" t="n">
        <v>895957.7618287577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2.3736</v>
      </c>
      <c r="E8" t="n">
        <v>42.13</v>
      </c>
      <c r="F8" t="n">
        <v>32.82</v>
      </c>
      <c r="G8" t="n">
        <v>13.58</v>
      </c>
      <c r="H8" t="n">
        <v>0.19</v>
      </c>
      <c r="I8" t="n">
        <v>145</v>
      </c>
      <c r="J8" t="n">
        <v>235.25</v>
      </c>
      <c r="K8" t="n">
        <v>57.72</v>
      </c>
      <c r="L8" t="n">
        <v>2.5</v>
      </c>
      <c r="M8" t="n">
        <v>143</v>
      </c>
      <c r="N8" t="n">
        <v>55.03</v>
      </c>
      <c r="O8" t="n">
        <v>29248.33</v>
      </c>
      <c r="P8" t="n">
        <v>501.24</v>
      </c>
      <c r="Q8" t="n">
        <v>2238.75</v>
      </c>
      <c r="R8" t="n">
        <v>220.76</v>
      </c>
      <c r="S8" t="n">
        <v>80.06999999999999</v>
      </c>
      <c r="T8" t="n">
        <v>67619.42</v>
      </c>
      <c r="U8" t="n">
        <v>0.36</v>
      </c>
      <c r="V8" t="n">
        <v>0.78</v>
      </c>
      <c r="W8" t="n">
        <v>6.88</v>
      </c>
      <c r="X8" t="n">
        <v>4.18</v>
      </c>
      <c r="Y8" t="n">
        <v>1</v>
      </c>
      <c r="Z8" t="n">
        <v>10</v>
      </c>
      <c r="AA8" t="n">
        <v>684.5877466985249</v>
      </c>
      <c r="AB8" t="n">
        <v>936.6831569127653</v>
      </c>
      <c r="AC8" t="n">
        <v>847.2874310600776</v>
      </c>
      <c r="AD8" t="n">
        <v>684587.7466985249</v>
      </c>
      <c r="AE8" t="n">
        <v>936683.1569127653</v>
      </c>
      <c r="AF8" t="n">
        <v>1.210791082429176e-06</v>
      </c>
      <c r="AG8" t="n">
        <v>0.4388541666666667</v>
      </c>
      <c r="AH8" t="n">
        <v>847287.4310600775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2.4388</v>
      </c>
      <c r="E9" t="n">
        <v>41</v>
      </c>
      <c r="F9" t="n">
        <v>32.37</v>
      </c>
      <c r="G9" t="n">
        <v>14.94</v>
      </c>
      <c r="H9" t="n">
        <v>0.21</v>
      </c>
      <c r="I9" t="n">
        <v>130</v>
      </c>
      <c r="J9" t="n">
        <v>235.68</v>
      </c>
      <c r="K9" t="n">
        <v>57.72</v>
      </c>
      <c r="L9" t="n">
        <v>2.75</v>
      </c>
      <c r="M9" t="n">
        <v>128</v>
      </c>
      <c r="N9" t="n">
        <v>55.21</v>
      </c>
      <c r="O9" t="n">
        <v>29301.44</v>
      </c>
      <c r="P9" t="n">
        <v>492.73</v>
      </c>
      <c r="Q9" t="n">
        <v>2238.62</v>
      </c>
      <c r="R9" t="n">
        <v>206.24</v>
      </c>
      <c r="S9" t="n">
        <v>80.06999999999999</v>
      </c>
      <c r="T9" t="n">
        <v>60432.82</v>
      </c>
      <c r="U9" t="n">
        <v>0.39</v>
      </c>
      <c r="V9" t="n">
        <v>0.79</v>
      </c>
      <c r="W9" t="n">
        <v>6.86</v>
      </c>
      <c r="X9" t="n">
        <v>3.74</v>
      </c>
      <c r="Y9" t="n">
        <v>1</v>
      </c>
      <c r="Z9" t="n">
        <v>10</v>
      </c>
      <c r="AA9" t="n">
        <v>655.6095917599763</v>
      </c>
      <c r="AB9" t="n">
        <v>897.0339668998739</v>
      </c>
      <c r="AC9" t="n">
        <v>811.4223040940288</v>
      </c>
      <c r="AD9" t="n">
        <v>655609.5917599763</v>
      </c>
      <c r="AE9" t="n">
        <v>897033.9668998739</v>
      </c>
      <c r="AF9" t="n">
        <v>1.244050089243459e-06</v>
      </c>
      <c r="AG9" t="n">
        <v>0.4270833333333333</v>
      </c>
      <c r="AH9" t="n">
        <v>811422.3040940289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2.4975</v>
      </c>
      <c r="E10" t="n">
        <v>40.04</v>
      </c>
      <c r="F10" t="n">
        <v>32</v>
      </c>
      <c r="G10" t="n">
        <v>16.41</v>
      </c>
      <c r="H10" t="n">
        <v>0.23</v>
      </c>
      <c r="I10" t="n">
        <v>117</v>
      </c>
      <c r="J10" t="n">
        <v>236.11</v>
      </c>
      <c r="K10" t="n">
        <v>57.72</v>
      </c>
      <c r="L10" t="n">
        <v>3</v>
      </c>
      <c r="M10" t="n">
        <v>115</v>
      </c>
      <c r="N10" t="n">
        <v>55.39</v>
      </c>
      <c r="O10" t="n">
        <v>29354.61</v>
      </c>
      <c r="P10" t="n">
        <v>485.09</v>
      </c>
      <c r="Q10" t="n">
        <v>2238.65</v>
      </c>
      <c r="R10" t="n">
        <v>194.03</v>
      </c>
      <c r="S10" t="n">
        <v>80.06999999999999</v>
      </c>
      <c r="T10" t="n">
        <v>54391.79</v>
      </c>
      <c r="U10" t="n">
        <v>0.41</v>
      </c>
      <c r="V10" t="n">
        <v>0.8</v>
      </c>
      <c r="W10" t="n">
        <v>6.84</v>
      </c>
      <c r="X10" t="n">
        <v>3.37</v>
      </c>
      <c r="Y10" t="n">
        <v>1</v>
      </c>
      <c r="Z10" t="n">
        <v>10</v>
      </c>
      <c r="AA10" t="n">
        <v>631.0096310659112</v>
      </c>
      <c r="AB10" t="n">
        <v>863.3752154045832</v>
      </c>
      <c r="AC10" t="n">
        <v>780.9758966010943</v>
      </c>
      <c r="AD10" t="n">
        <v>631009.6310659113</v>
      </c>
      <c r="AE10" t="n">
        <v>863375.2154045831</v>
      </c>
      <c r="AF10" t="n">
        <v>1.273993397525644e-06</v>
      </c>
      <c r="AG10" t="n">
        <v>0.4170833333333333</v>
      </c>
      <c r="AH10" t="n">
        <v>780975.8966010943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2.5473</v>
      </c>
      <c r="E11" t="n">
        <v>39.26</v>
      </c>
      <c r="F11" t="n">
        <v>31.67</v>
      </c>
      <c r="G11" t="n">
        <v>17.76</v>
      </c>
      <c r="H11" t="n">
        <v>0.24</v>
      </c>
      <c r="I11" t="n">
        <v>107</v>
      </c>
      <c r="J11" t="n">
        <v>236.54</v>
      </c>
      <c r="K11" t="n">
        <v>57.72</v>
      </c>
      <c r="L11" t="n">
        <v>3.25</v>
      </c>
      <c r="M11" t="n">
        <v>105</v>
      </c>
      <c r="N11" t="n">
        <v>55.57</v>
      </c>
      <c r="O11" t="n">
        <v>29407.85</v>
      </c>
      <c r="P11" t="n">
        <v>478.3</v>
      </c>
      <c r="Q11" t="n">
        <v>2238.55</v>
      </c>
      <c r="R11" t="n">
        <v>183.64</v>
      </c>
      <c r="S11" t="n">
        <v>80.06999999999999</v>
      </c>
      <c r="T11" t="n">
        <v>49248.32</v>
      </c>
      <c r="U11" t="n">
        <v>0.44</v>
      </c>
      <c r="V11" t="n">
        <v>0.8100000000000001</v>
      </c>
      <c r="W11" t="n">
        <v>6.82</v>
      </c>
      <c r="X11" t="n">
        <v>3.04</v>
      </c>
      <c r="Y11" t="n">
        <v>1</v>
      </c>
      <c r="Z11" t="n">
        <v>10</v>
      </c>
      <c r="AA11" t="n">
        <v>610.6575340478794</v>
      </c>
      <c r="AB11" t="n">
        <v>835.5285783933601</v>
      </c>
      <c r="AC11" t="n">
        <v>755.7869035432219</v>
      </c>
      <c r="AD11" t="n">
        <v>610657.5340478794</v>
      </c>
      <c r="AE11" t="n">
        <v>835528.5783933601</v>
      </c>
      <c r="AF11" t="n">
        <v>1.299396749356185e-06</v>
      </c>
      <c r="AG11" t="n">
        <v>0.4089583333333333</v>
      </c>
      <c r="AH11" t="n">
        <v>755786.9035432219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2.5901</v>
      </c>
      <c r="E12" t="n">
        <v>38.61</v>
      </c>
      <c r="F12" t="n">
        <v>31.43</v>
      </c>
      <c r="G12" t="n">
        <v>19.25</v>
      </c>
      <c r="H12" t="n">
        <v>0.26</v>
      </c>
      <c r="I12" t="n">
        <v>98</v>
      </c>
      <c r="J12" t="n">
        <v>236.98</v>
      </c>
      <c r="K12" t="n">
        <v>57.72</v>
      </c>
      <c r="L12" t="n">
        <v>3.5</v>
      </c>
      <c r="M12" t="n">
        <v>96</v>
      </c>
      <c r="N12" t="n">
        <v>55.75</v>
      </c>
      <c r="O12" t="n">
        <v>29461.15</v>
      </c>
      <c r="P12" t="n">
        <v>473.05</v>
      </c>
      <c r="Q12" t="n">
        <v>2238.62</v>
      </c>
      <c r="R12" t="n">
        <v>175.6</v>
      </c>
      <c r="S12" t="n">
        <v>80.06999999999999</v>
      </c>
      <c r="T12" t="n">
        <v>45271.09</v>
      </c>
      <c r="U12" t="n">
        <v>0.46</v>
      </c>
      <c r="V12" t="n">
        <v>0.82</v>
      </c>
      <c r="W12" t="n">
        <v>6.81</v>
      </c>
      <c r="X12" t="n">
        <v>2.81</v>
      </c>
      <c r="Y12" t="n">
        <v>1</v>
      </c>
      <c r="Z12" t="n">
        <v>10</v>
      </c>
      <c r="AA12" t="n">
        <v>594.5462846865896</v>
      </c>
      <c r="AB12" t="n">
        <v>813.4844562390856</v>
      </c>
      <c r="AC12" t="n">
        <v>735.8466414682317</v>
      </c>
      <c r="AD12" t="n">
        <v>594546.2846865896</v>
      </c>
      <c r="AE12" t="n">
        <v>813484.4562390856</v>
      </c>
      <c r="AF12" t="n">
        <v>1.321229348921389e-06</v>
      </c>
      <c r="AG12" t="n">
        <v>0.4021875</v>
      </c>
      <c r="AH12" t="n">
        <v>735846.6414682317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2.628</v>
      </c>
      <c r="E13" t="n">
        <v>38.05</v>
      </c>
      <c r="F13" t="n">
        <v>31.2</v>
      </c>
      <c r="G13" t="n">
        <v>20.57</v>
      </c>
      <c r="H13" t="n">
        <v>0.28</v>
      </c>
      <c r="I13" t="n">
        <v>91</v>
      </c>
      <c r="J13" t="n">
        <v>237.41</v>
      </c>
      <c r="K13" t="n">
        <v>57.72</v>
      </c>
      <c r="L13" t="n">
        <v>3.75</v>
      </c>
      <c r="M13" t="n">
        <v>89</v>
      </c>
      <c r="N13" t="n">
        <v>55.93</v>
      </c>
      <c r="O13" t="n">
        <v>29514.51</v>
      </c>
      <c r="P13" t="n">
        <v>467.61</v>
      </c>
      <c r="Q13" t="n">
        <v>2238.55</v>
      </c>
      <c r="R13" t="n">
        <v>168.35</v>
      </c>
      <c r="S13" t="n">
        <v>80.06999999999999</v>
      </c>
      <c r="T13" t="n">
        <v>41684.15</v>
      </c>
      <c r="U13" t="n">
        <v>0.48</v>
      </c>
      <c r="V13" t="n">
        <v>0.82</v>
      </c>
      <c r="W13" t="n">
        <v>6.78</v>
      </c>
      <c r="X13" t="n">
        <v>2.57</v>
      </c>
      <c r="Y13" t="n">
        <v>1</v>
      </c>
      <c r="Z13" t="n">
        <v>10</v>
      </c>
      <c r="AA13" t="n">
        <v>579.9073747403512</v>
      </c>
      <c r="AB13" t="n">
        <v>793.4548538275154</v>
      </c>
      <c r="AC13" t="n">
        <v>717.7286361990981</v>
      </c>
      <c r="AD13" t="n">
        <v>579907.3747403512</v>
      </c>
      <c r="AE13" t="n">
        <v>793454.8538275154</v>
      </c>
      <c r="AF13" t="n">
        <v>1.340562421900857e-06</v>
      </c>
      <c r="AG13" t="n">
        <v>0.3963541666666666</v>
      </c>
      <c r="AH13" t="n">
        <v>717728.6361990981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2.6631</v>
      </c>
      <c r="E14" t="n">
        <v>37.55</v>
      </c>
      <c r="F14" t="n">
        <v>31.02</v>
      </c>
      <c r="G14" t="n">
        <v>22.15</v>
      </c>
      <c r="H14" t="n">
        <v>0.3</v>
      </c>
      <c r="I14" t="n">
        <v>84</v>
      </c>
      <c r="J14" t="n">
        <v>237.84</v>
      </c>
      <c r="K14" t="n">
        <v>57.72</v>
      </c>
      <c r="L14" t="n">
        <v>4</v>
      </c>
      <c r="M14" t="n">
        <v>82</v>
      </c>
      <c r="N14" t="n">
        <v>56.12</v>
      </c>
      <c r="O14" t="n">
        <v>29567.95</v>
      </c>
      <c r="P14" t="n">
        <v>462.68</v>
      </c>
      <c r="Q14" t="n">
        <v>2238.61</v>
      </c>
      <c r="R14" t="n">
        <v>162.15</v>
      </c>
      <c r="S14" t="n">
        <v>80.06999999999999</v>
      </c>
      <c r="T14" t="n">
        <v>38615.35</v>
      </c>
      <c r="U14" t="n">
        <v>0.49</v>
      </c>
      <c r="V14" t="n">
        <v>0.83</v>
      </c>
      <c r="W14" t="n">
        <v>6.78</v>
      </c>
      <c r="X14" t="n">
        <v>2.39</v>
      </c>
      <c r="Y14" t="n">
        <v>1</v>
      </c>
      <c r="Z14" t="n">
        <v>10</v>
      </c>
      <c r="AA14" t="n">
        <v>566.9730666896971</v>
      </c>
      <c r="AB14" t="n">
        <v>775.7575629312117</v>
      </c>
      <c r="AC14" t="n">
        <v>701.7203499076338</v>
      </c>
      <c r="AD14" t="n">
        <v>566973.0666896971</v>
      </c>
      <c r="AE14" t="n">
        <v>775757.5629312118</v>
      </c>
      <c r="AF14" t="n">
        <v>1.358467193974191e-06</v>
      </c>
      <c r="AG14" t="n">
        <v>0.3911458333333333</v>
      </c>
      <c r="AH14" t="n">
        <v>701720.3499076338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2.6883</v>
      </c>
      <c r="E15" t="n">
        <v>37.2</v>
      </c>
      <c r="F15" t="n">
        <v>30.89</v>
      </c>
      <c r="G15" t="n">
        <v>23.46</v>
      </c>
      <c r="H15" t="n">
        <v>0.32</v>
      </c>
      <c r="I15" t="n">
        <v>79</v>
      </c>
      <c r="J15" t="n">
        <v>238.28</v>
      </c>
      <c r="K15" t="n">
        <v>57.72</v>
      </c>
      <c r="L15" t="n">
        <v>4.25</v>
      </c>
      <c r="M15" t="n">
        <v>77</v>
      </c>
      <c r="N15" t="n">
        <v>56.3</v>
      </c>
      <c r="O15" t="n">
        <v>29621.44</v>
      </c>
      <c r="P15" t="n">
        <v>459.69</v>
      </c>
      <c r="Q15" t="n">
        <v>2238.65</v>
      </c>
      <c r="R15" t="n">
        <v>158.38</v>
      </c>
      <c r="S15" t="n">
        <v>80.06999999999999</v>
      </c>
      <c r="T15" t="n">
        <v>36758.71</v>
      </c>
      <c r="U15" t="n">
        <v>0.51</v>
      </c>
      <c r="V15" t="n">
        <v>0.83</v>
      </c>
      <c r="W15" t="n">
        <v>6.77</v>
      </c>
      <c r="X15" t="n">
        <v>2.26</v>
      </c>
      <c r="Y15" t="n">
        <v>1</v>
      </c>
      <c r="Z15" t="n">
        <v>10</v>
      </c>
      <c r="AA15" t="n">
        <v>558.3860550378872</v>
      </c>
      <c r="AB15" t="n">
        <v>764.0084347569878</v>
      </c>
      <c r="AC15" t="n">
        <v>691.0925420363529</v>
      </c>
      <c r="AD15" t="n">
        <v>558386.0550378872</v>
      </c>
      <c r="AE15" t="n">
        <v>764008.4347569877</v>
      </c>
      <c r="AF15" t="n">
        <v>1.371321902129404e-06</v>
      </c>
      <c r="AG15" t="n">
        <v>0.3875</v>
      </c>
      <c r="AH15" t="n">
        <v>691092.5420363529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2.7157</v>
      </c>
      <c r="E16" t="n">
        <v>36.82</v>
      </c>
      <c r="F16" t="n">
        <v>30.74</v>
      </c>
      <c r="G16" t="n">
        <v>24.93</v>
      </c>
      <c r="H16" t="n">
        <v>0.34</v>
      </c>
      <c r="I16" t="n">
        <v>74</v>
      </c>
      <c r="J16" t="n">
        <v>238.71</v>
      </c>
      <c r="K16" t="n">
        <v>57.72</v>
      </c>
      <c r="L16" t="n">
        <v>4.5</v>
      </c>
      <c r="M16" t="n">
        <v>72</v>
      </c>
      <c r="N16" t="n">
        <v>56.49</v>
      </c>
      <c r="O16" t="n">
        <v>29675.01</v>
      </c>
      <c r="P16" t="n">
        <v>455.3</v>
      </c>
      <c r="Q16" t="n">
        <v>2238.48</v>
      </c>
      <c r="R16" t="n">
        <v>153.3</v>
      </c>
      <c r="S16" t="n">
        <v>80.06999999999999</v>
      </c>
      <c r="T16" t="n">
        <v>34242.99</v>
      </c>
      <c r="U16" t="n">
        <v>0.52</v>
      </c>
      <c r="V16" t="n">
        <v>0.83</v>
      </c>
      <c r="W16" t="n">
        <v>6.77</v>
      </c>
      <c r="X16" t="n">
        <v>2.12</v>
      </c>
      <c r="Y16" t="n">
        <v>1</v>
      </c>
      <c r="Z16" t="n">
        <v>10</v>
      </c>
      <c r="AA16" t="n">
        <v>548.1762609440424</v>
      </c>
      <c r="AB16" t="n">
        <v>750.0389440534634</v>
      </c>
      <c r="AC16" t="n">
        <v>678.4562799192695</v>
      </c>
      <c r="AD16" t="n">
        <v>548176.2609440424</v>
      </c>
      <c r="AE16" t="n">
        <v>750038.9440534634</v>
      </c>
      <c r="AF16" t="n">
        <v>1.385298846710867e-06</v>
      </c>
      <c r="AG16" t="n">
        <v>0.3835416666666667</v>
      </c>
      <c r="AH16" t="n">
        <v>678456.2799192695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2.7376</v>
      </c>
      <c r="E17" t="n">
        <v>36.53</v>
      </c>
      <c r="F17" t="n">
        <v>30.63</v>
      </c>
      <c r="G17" t="n">
        <v>26.25</v>
      </c>
      <c r="H17" t="n">
        <v>0.35</v>
      </c>
      <c r="I17" t="n">
        <v>70</v>
      </c>
      <c r="J17" t="n">
        <v>239.14</v>
      </c>
      <c r="K17" t="n">
        <v>57.72</v>
      </c>
      <c r="L17" t="n">
        <v>4.75</v>
      </c>
      <c r="M17" t="n">
        <v>68</v>
      </c>
      <c r="N17" t="n">
        <v>56.67</v>
      </c>
      <c r="O17" t="n">
        <v>29728.63</v>
      </c>
      <c r="P17" t="n">
        <v>452</v>
      </c>
      <c r="Q17" t="n">
        <v>2238.33</v>
      </c>
      <c r="R17" t="n">
        <v>150.03</v>
      </c>
      <c r="S17" t="n">
        <v>80.06999999999999</v>
      </c>
      <c r="T17" t="n">
        <v>32628.23</v>
      </c>
      <c r="U17" t="n">
        <v>0.53</v>
      </c>
      <c r="V17" t="n">
        <v>0.84</v>
      </c>
      <c r="W17" t="n">
        <v>6.75</v>
      </c>
      <c r="X17" t="n">
        <v>2</v>
      </c>
      <c r="Y17" t="n">
        <v>1</v>
      </c>
      <c r="Z17" t="n">
        <v>10</v>
      </c>
      <c r="AA17" t="n">
        <v>540.392209140392</v>
      </c>
      <c r="AB17" t="n">
        <v>739.3884609675799</v>
      </c>
      <c r="AC17" t="n">
        <v>668.8222639910558</v>
      </c>
      <c r="AD17" t="n">
        <v>540392.209140392</v>
      </c>
      <c r="AE17" t="n">
        <v>739388.46096758</v>
      </c>
      <c r="AF17" t="n">
        <v>1.396470200226707e-06</v>
      </c>
      <c r="AG17" t="n">
        <v>0.3805208333333334</v>
      </c>
      <c r="AH17" t="n">
        <v>668822.2639910558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2.7614</v>
      </c>
      <c r="E18" t="n">
        <v>36.21</v>
      </c>
      <c r="F18" t="n">
        <v>30.5</v>
      </c>
      <c r="G18" t="n">
        <v>27.73</v>
      </c>
      <c r="H18" t="n">
        <v>0.37</v>
      </c>
      <c r="I18" t="n">
        <v>66</v>
      </c>
      <c r="J18" t="n">
        <v>239.58</v>
      </c>
      <c r="K18" t="n">
        <v>57.72</v>
      </c>
      <c r="L18" t="n">
        <v>5</v>
      </c>
      <c r="M18" t="n">
        <v>64</v>
      </c>
      <c r="N18" t="n">
        <v>56.86</v>
      </c>
      <c r="O18" t="n">
        <v>29782.33</v>
      </c>
      <c r="P18" t="n">
        <v>448.37</v>
      </c>
      <c r="Q18" t="n">
        <v>2238.61</v>
      </c>
      <c r="R18" t="n">
        <v>145.5</v>
      </c>
      <c r="S18" t="n">
        <v>80.06999999999999</v>
      </c>
      <c r="T18" t="n">
        <v>30381.52</v>
      </c>
      <c r="U18" t="n">
        <v>0.55</v>
      </c>
      <c r="V18" t="n">
        <v>0.84</v>
      </c>
      <c r="W18" t="n">
        <v>6.75</v>
      </c>
      <c r="X18" t="n">
        <v>1.87</v>
      </c>
      <c r="Y18" t="n">
        <v>1</v>
      </c>
      <c r="Z18" t="n">
        <v>10</v>
      </c>
      <c r="AA18" t="n">
        <v>531.9874412167383</v>
      </c>
      <c r="AB18" t="n">
        <v>727.8886867022454</v>
      </c>
      <c r="AC18" t="n">
        <v>658.4200120415704</v>
      </c>
      <c r="AD18" t="n">
        <v>531987.4412167383</v>
      </c>
      <c r="AE18" t="n">
        <v>727888.6867022454</v>
      </c>
      <c r="AF18" t="n">
        <v>1.408610757928853e-06</v>
      </c>
      <c r="AG18" t="n">
        <v>0.3771875</v>
      </c>
      <c r="AH18" t="n">
        <v>658420.0120415704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2.7842</v>
      </c>
      <c r="E19" t="n">
        <v>35.92</v>
      </c>
      <c r="F19" t="n">
        <v>30.38</v>
      </c>
      <c r="G19" t="n">
        <v>29.4</v>
      </c>
      <c r="H19" t="n">
        <v>0.39</v>
      </c>
      <c r="I19" t="n">
        <v>62</v>
      </c>
      <c r="J19" t="n">
        <v>240.02</v>
      </c>
      <c r="K19" t="n">
        <v>57.72</v>
      </c>
      <c r="L19" t="n">
        <v>5.25</v>
      </c>
      <c r="M19" t="n">
        <v>60</v>
      </c>
      <c r="N19" t="n">
        <v>57.04</v>
      </c>
      <c r="O19" t="n">
        <v>29836.09</v>
      </c>
      <c r="P19" t="n">
        <v>444.4</v>
      </c>
      <c r="Q19" t="n">
        <v>2238.45</v>
      </c>
      <c r="R19" t="n">
        <v>142.01</v>
      </c>
      <c r="S19" t="n">
        <v>80.06999999999999</v>
      </c>
      <c r="T19" t="n">
        <v>28656.23</v>
      </c>
      <c r="U19" t="n">
        <v>0.5600000000000001</v>
      </c>
      <c r="V19" t="n">
        <v>0.84</v>
      </c>
      <c r="W19" t="n">
        <v>6.73</v>
      </c>
      <c r="X19" t="n">
        <v>1.76</v>
      </c>
      <c r="Y19" t="n">
        <v>1</v>
      </c>
      <c r="Z19" t="n">
        <v>10</v>
      </c>
      <c r="AA19" t="n">
        <v>523.663227126203</v>
      </c>
      <c r="AB19" t="n">
        <v>716.4991297451677</v>
      </c>
      <c r="AC19" t="n">
        <v>648.1174584151325</v>
      </c>
      <c r="AD19" t="n">
        <v>523663.227126203</v>
      </c>
      <c r="AE19" t="n">
        <v>716499.1297451677</v>
      </c>
      <c r="AF19" t="n">
        <v>1.420241208164523e-06</v>
      </c>
      <c r="AG19" t="n">
        <v>0.3741666666666667</v>
      </c>
      <c r="AH19" t="n">
        <v>648117.4584151326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2.8014</v>
      </c>
      <c r="E20" t="n">
        <v>35.7</v>
      </c>
      <c r="F20" t="n">
        <v>30.3</v>
      </c>
      <c r="G20" t="n">
        <v>30.81</v>
      </c>
      <c r="H20" t="n">
        <v>0.41</v>
      </c>
      <c r="I20" t="n">
        <v>59</v>
      </c>
      <c r="J20" t="n">
        <v>240.45</v>
      </c>
      <c r="K20" t="n">
        <v>57.72</v>
      </c>
      <c r="L20" t="n">
        <v>5.5</v>
      </c>
      <c r="M20" t="n">
        <v>57</v>
      </c>
      <c r="N20" t="n">
        <v>57.23</v>
      </c>
      <c r="O20" t="n">
        <v>29890.04</v>
      </c>
      <c r="P20" t="n">
        <v>441.44</v>
      </c>
      <c r="Q20" t="n">
        <v>2238.39</v>
      </c>
      <c r="R20" t="n">
        <v>139.07</v>
      </c>
      <c r="S20" t="n">
        <v>80.06999999999999</v>
      </c>
      <c r="T20" t="n">
        <v>27203.27</v>
      </c>
      <c r="U20" t="n">
        <v>0.58</v>
      </c>
      <c r="V20" t="n">
        <v>0.85</v>
      </c>
      <c r="W20" t="n">
        <v>6.74</v>
      </c>
      <c r="X20" t="n">
        <v>1.67</v>
      </c>
      <c r="Y20" t="n">
        <v>1</v>
      </c>
      <c r="Z20" t="n">
        <v>10</v>
      </c>
      <c r="AA20" t="n">
        <v>517.5496527667893</v>
      </c>
      <c r="AB20" t="n">
        <v>708.1342675947526</v>
      </c>
      <c r="AC20" t="n">
        <v>640.5509269681952</v>
      </c>
      <c r="AD20" t="n">
        <v>517549.6527667894</v>
      </c>
      <c r="AE20" t="n">
        <v>708134.2675947526</v>
      </c>
      <c r="AF20" t="n">
        <v>1.429015056587923e-06</v>
      </c>
      <c r="AG20" t="n">
        <v>0.371875</v>
      </c>
      <c r="AH20" t="n">
        <v>640550.9269681952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2.8216</v>
      </c>
      <c r="E21" t="n">
        <v>35.44</v>
      </c>
      <c r="F21" t="n">
        <v>30.18</v>
      </c>
      <c r="G21" t="n">
        <v>32.34</v>
      </c>
      <c r="H21" t="n">
        <v>0.42</v>
      </c>
      <c r="I21" t="n">
        <v>56</v>
      </c>
      <c r="J21" t="n">
        <v>240.89</v>
      </c>
      <c r="K21" t="n">
        <v>57.72</v>
      </c>
      <c r="L21" t="n">
        <v>5.75</v>
      </c>
      <c r="M21" t="n">
        <v>54</v>
      </c>
      <c r="N21" t="n">
        <v>57.42</v>
      </c>
      <c r="O21" t="n">
        <v>29943.94</v>
      </c>
      <c r="P21" t="n">
        <v>438.37</v>
      </c>
      <c r="Q21" t="n">
        <v>2238.4</v>
      </c>
      <c r="R21" t="n">
        <v>135.3</v>
      </c>
      <c r="S21" t="n">
        <v>80.06999999999999</v>
      </c>
      <c r="T21" t="n">
        <v>25334.47</v>
      </c>
      <c r="U21" t="n">
        <v>0.59</v>
      </c>
      <c r="V21" t="n">
        <v>0.85</v>
      </c>
      <c r="W21" t="n">
        <v>6.73</v>
      </c>
      <c r="X21" t="n">
        <v>1.55</v>
      </c>
      <c r="Y21" t="n">
        <v>1</v>
      </c>
      <c r="Z21" t="n">
        <v>10</v>
      </c>
      <c r="AA21" t="n">
        <v>510.698961136857</v>
      </c>
      <c r="AB21" t="n">
        <v>698.7608490754948</v>
      </c>
      <c r="AC21" t="n">
        <v>632.07209435674</v>
      </c>
      <c r="AD21" t="n">
        <v>510698.9611368569</v>
      </c>
      <c r="AE21" t="n">
        <v>698760.8490754948</v>
      </c>
      <c r="AF21" t="n">
        <v>1.439319227410753e-06</v>
      </c>
      <c r="AG21" t="n">
        <v>0.3691666666666666</v>
      </c>
      <c r="AH21" t="n">
        <v>632072.09435674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2.8375</v>
      </c>
      <c r="E22" t="n">
        <v>35.24</v>
      </c>
      <c r="F22" t="n">
        <v>30.12</v>
      </c>
      <c r="G22" t="n">
        <v>34.1</v>
      </c>
      <c r="H22" t="n">
        <v>0.44</v>
      </c>
      <c r="I22" t="n">
        <v>53</v>
      </c>
      <c r="J22" t="n">
        <v>241.33</v>
      </c>
      <c r="K22" t="n">
        <v>57.72</v>
      </c>
      <c r="L22" t="n">
        <v>6</v>
      </c>
      <c r="M22" t="n">
        <v>51</v>
      </c>
      <c r="N22" t="n">
        <v>57.6</v>
      </c>
      <c r="O22" t="n">
        <v>29997.9</v>
      </c>
      <c r="P22" t="n">
        <v>434.75</v>
      </c>
      <c r="Q22" t="n">
        <v>2238.45</v>
      </c>
      <c r="R22" t="n">
        <v>132.82</v>
      </c>
      <c r="S22" t="n">
        <v>80.06999999999999</v>
      </c>
      <c r="T22" t="n">
        <v>24109.57</v>
      </c>
      <c r="U22" t="n">
        <v>0.6</v>
      </c>
      <c r="V22" t="n">
        <v>0.85</v>
      </c>
      <c r="W22" t="n">
        <v>6.73</v>
      </c>
      <c r="X22" t="n">
        <v>1.49</v>
      </c>
      <c r="Y22" t="n">
        <v>1</v>
      </c>
      <c r="Z22" t="n">
        <v>10</v>
      </c>
      <c r="AA22" t="n">
        <v>504.4994343163308</v>
      </c>
      <c r="AB22" t="n">
        <v>690.2783829758304</v>
      </c>
      <c r="AC22" t="n">
        <v>624.3991829164116</v>
      </c>
      <c r="AD22" t="n">
        <v>504499.4343163308</v>
      </c>
      <c r="AE22" t="n">
        <v>690278.3829758303</v>
      </c>
      <c r="AF22" t="n">
        <v>1.447429936127733e-06</v>
      </c>
      <c r="AG22" t="n">
        <v>0.3670833333333334</v>
      </c>
      <c r="AH22" t="n">
        <v>624399.1829164117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2.8498</v>
      </c>
      <c r="E23" t="n">
        <v>35.09</v>
      </c>
      <c r="F23" t="n">
        <v>30.06</v>
      </c>
      <c r="G23" t="n">
        <v>35.36</v>
      </c>
      <c r="H23" t="n">
        <v>0.46</v>
      </c>
      <c r="I23" t="n">
        <v>51</v>
      </c>
      <c r="J23" t="n">
        <v>241.77</v>
      </c>
      <c r="K23" t="n">
        <v>57.72</v>
      </c>
      <c r="L23" t="n">
        <v>6.25</v>
      </c>
      <c r="M23" t="n">
        <v>49</v>
      </c>
      <c r="N23" t="n">
        <v>57.79</v>
      </c>
      <c r="O23" t="n">
        <v>30051.93</v>
      </c>
      <c r="P23" t="n">
        <v>432.39</v>
      </c>
      <c r="Q23" t="n">
        <v>2238.68</v>
      </c>
      <c r="R23" t="n">
        <v>130.96</v>
      </c>
      <c r="S23" t="n">
        <v>80.06999999999999</v>
      </c>
      <c r="T23" t="n">
        <v>23186.49</v>
      </c>
      <c r="U23" t="n">
        <v>0.61</v>
      </c>
      <c r="V23" t="n">
        <v>0.85</v>
      </c>
      <c r="W23" t="n">
        <v>6.73</v>
      </c>
      <c r="X23" t="n">
        <v>1.43</v>
      </c>
      <c r="Y23" t="n">
        <v>1</v>
      </c>
      <c r="Z23" t="n">
        <v>10</v>
      </c>
      <c r="AA23" t="n">
        <v>500.0659836226536</v>
      </c>
      <c r="AB23" t="n">
        <v>684.2123401467006</v>
      </c>
      <c r="AC23" t="n">
        <v>618.9120747011494</v>
      </c>
      <c r="AD23" t="n">
        <v>500065.9836226536</v>
      </c>
      <c r="AE23" t="n">
        <v>684212.3401467006</v>
      </c>
      <c r="AF23" t="n">
        <v>1.453704257965397e-06</v>
      </c>
      <c r="AG23" t="n">
        <v>0.3655208333333334</v>
      </c>
      <c r="AH23" t="n">
        <v>618912.0747011495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2.8623</v>
      </c>
      <c r="E24" t="n">
        <v>34.94</v>
      </c>
      <c r="F24" t="n">
        <v>30</v>
      </c>
      <c r="G24" t="n">
        <v>36.73</v>
      </c>
      <c r="H24" t="n">
        <v>0.48</v>
      </c>
      <c r="I24" t="n">
        <v>49</v>
      </c>
      <c r="J24" t="n">
        <v>242.2</v>
      </c>
      <c r="K24" t="n">
        <v>57.72</v>
      </c>
      <c r="L24" t="n">
        <v>6.5</v>
      </c>
      <c r="M24" t="n">
        <v>47</v>
      </c>
      <c r="N24" t="n">
        <v>57.98</v>
      </c>
      <c r="O24" t="n">
        <v>30106.03</v>
      </c>
      <c r="P24" t="n">
        <v>429.46</v>
      </c>
      <c r="Q24" t="n">
        <v>2238.4</v>
      </c>
      <c r="R24" t="n">
        <v>129.36</v>
      </c>
      <c r="S24" t="n">
        <v>80.06999999999999</v>
      </c>
      <c r="T24" t="n">
        <v>22396.76</v>
      </c>
      <c r="U24" t="n">
        <v>0.62</v>
      </c>
      <c r="V24" t="n">
        <v>0.86</v>
      </c>
      <c r="W24" t="n">
        <v>6.71</v>
      </c>
      <c r="X24" t="n">
        <v>1.37</v>
      </c>
      <c r="Y24" t="n">
        <v>1</v>
      </c>
      <c r="Z24" t="n">
        <v>10</v>
      </c>
      <c r="AA24" t="n">
        <v>495.1545045151914</v>
      </c>
      <c r="AB24" t="n">
        <v>677.4922377527051</v>
      </c>
      <c r="AC24" t="n">
        <v>612.8333294479139</v>
      </c>
      <c r="AD24" t="n">
        <v>495154.5045151914</v>
      </c>
      <c r="AE24" t="n">
        <v>677492.2377527051</v>
      </c>
      <c r="AF24" t="n">
        <v>1.460080601296356e-06</v>
      </c>
      <c r="AG24" t="n">
        <v>0.3639583333333333</v>
      </c>
      <c r="AH24" t="n">
        <v>612833.3294479139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2.8747</v>
      </c>
      <c r="E25" t="n">
        <v>34.79</v>
      </c>
      <c r="F25" t="n">
        <v>29.94</v>
      </c>
      <c r="G25" t="n">
        <v>38.22</v>
      </c>
      <c r="H25" t="n">
        <v>0.49</v>
      </c>
      <c r="I25" t="n">
        <v>47</v>
      </c>
      <c r="J25" t="n">
        <v>242.64</v>
      </c>
      <c r="K25" t="n">
        <v>57.72</v>
      </c>
      <c r="L25" t="n">
        <v>6.75</v>
      </c>
      <c r="M25" t="n">
        <v>45</v>
      </c>
      <c r="N25" t="n">
        <v>58.17</v>
      </c>
      <c r="O25" t="n">
        <v>30160.2</v>
      </c>
      <c r="P25" t="n">
        <v>426.94</v>
      </c>
      <c r="Q25" t="n">
        <v>2238.39</v>
      </c>
      <c r="R25" t="n">
        <v>127.32</v>
      </c>
      <c r="S25" t="n">
        <v>80.06999999999999</v>
      </c>
      <c r="T25" t="n">
        <v>21387.84</v>
      </c>
      <c r="U25" t="n">
        <v>0.63</v>
      </c>
      <c r="V25" t="n">
        <v>0.86</v>
      </c>
      <c r="W25" t="n">
        <v>6.71</v>
      </c>
      <c r="X25" t="n">
        <v>1.31</v>
      </c>
      <c r="Y25" t="n">
        <v>1</v>
      </c>
      <c r="Z25" t="n">
        <v>10</v>
      </c>
      <c r="AA25" t="n">
        <v>490.6476108619565</v>
      </c>
      <c r="AB25" t="n">
        <v>671.3257070262338</v>
      </c>
      <c r="AC25" t="n">
        <v>607.2553237591969</v>
      </c>
      <c r="AD25" t="n">
        <v>490647.6108619565</v>
      </c>
      <c r="AE25" t="n">
        <v>671325.7070262338</v>
      </c>
      <c r="AF25" t="n">
        <v>1.466405933880667e-06</v>
      </c>
      <c r="AG25" t="n">
        <v>0.3623958333333333</v>
      </c>
      <c r="AH25" t="n">
        <v>607255.3237591969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2.8866</v>
      </c>
      <c r="E26" t="n">
        <v>34.64</v>
      </c>
      <c r="F26" t="n">
        <v>29.88</v>
      </c>
      <c r="G26" t="n">
        <v>39.85</v>
      </c>
      <c r="H26" t="n">
        <v>0.51</v>
      </c>
      <c r="I26" t="n">
        <v>45</v>
      </c>
      <c r="J26" t="n">
        <v>243.08</v>
      </c>
      <c r="K26" t="n">
        <v>57.72</v>
      </c>
      <c r="L26" t="n">
        <v>7</v>
      </c>
      <c r="M26" t="n">
        <v>43</v>
      </c>
      <c r="N26" t="n">
        <v>58.36</v>
      </c>
      <c r="O26" t="n">
        <v>30214.44</v>
      </c>
      <c r="P26" t="n">
        <v>424.13</v>
      </c>
      <c r="Q26" t="n">
        <v>2238.34</v>
      </c>
      <c r="R26" t="n">
        <v>125.44</v>
      </c>
      <c r="S26" t="n">
        <v>80.06999999999999</v>
      </c>
      <c r="T26" t="n">
        <v>20457.63</v>
      </c>
      <c r="U26" t="n">
        <v>0.64</v>
      </c>
      <c r="V26" t="n">
        <v>0.86</v>
      </c>
      <c r="W26" t="n">
        <v>6.72</v>
      </c>
      <c r="X26" t="n">
        <v>1.26</v>
      </c>
      <c r="Y26" t="n">
        <v>1</v>
      </c>
      <c r="Z26" t="n">
        <v>10</v>
      </c>
      <c r="AA26" t="n">
        <v>486.0201399736347</v>
      </c>
      <c r="AB26" t="n">
        <v>664.9941972072248</v>
      </c>
      <c r="AC26" t="n">
        <v>601.5280843509842</v>
      </c>
      <c r="AD26" t="n">
        <v>486020.1399736347</v>
      </c>
      <c r="AE26" t="n">
        <v>664994.1972072248</v>
      </c>
      <c r="AF26" t="n">
        <v>1.472476212731741e-06</v>
      </c>
      <c r="AG26" t="n">
        <v>0.3608333333333333</v>
      </c>
      <c r="AH26" t="n">
        <v>601528.0843509842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2.8993</v>
      </c>
      <c r="E27" t="n">
        <v>34.49</v>
      </c>
      <c r="F27" t="n">
        <v>29.82</v>
      </c>
      <c r="G27" t="n">
        <v>41.61</v>
      </c>
      <c r="H27" t="n">
        <v>0.53</v>
      </c>
      <c r="I27" t="n">
        <v>43</v>
      </c>
      <c r="J27" t="n">
        <v>243.52</v>
      </c>
      <c r="K27" t="n">
        <v>57.72</v>
      </c>
      <c r="L27" t="n">
        <v>7.25</v>
      </c>
      <c r="M27" t="n">
        <v>41</v>
      </c>
      <c r="N27" t="n">
        <v>58.55</v>
      </c>
      <c r="O27" t="n">
        <v>30268.74</v>
      </c>
      <c r="P27" t="n">
        <v>421.44</v>
      </c>
      <c r="Q27" t="n">
        <v>2238.36</v>
      </c>
      <c r="R27" t="n">
        <v>123.96</v>
      </c>
      <c r="S27" t="n">
        <v>80.06999999999999</v>
      </c>
      <c r="T27" t="n">
        <v>19729.36</v>
      </c>
      <c r="U27" t="n">
        <v>0.65</v>
      </c>
      <c r="V27" t="n">
        <v>0.86</v>
      </c>
      <c r="W27" t="n">
        <v>6.7</v>
      </c>
      <c r="X27" t="n">
        <v>1.2</v>
      </c>
      <c r="Y27" t="n">
        <v>1</v>
      </c>
      <c r="Z27" t="n">
        <v>10</v>
      </c>
      <c r="AA27" t="n">
        <v>481.3986479671626</v>
      </c>
      <c r="AB27" t="n">
        <v>658.6708679581316</v>
      </c>
      <c r="AC27" t="n">
        <v>595.8082447705762</v>
      </c>
      <c r="AD27" t="n">
        <v>481398.6479671625</v>
      </c>
      <c r="AE27" t="n">
        <v>658670.8679581316</v>
      </c>
      <c r="AF27" t="n">
        <v>1.478954577555995e-06</v>
      </c>
      <c r="AG27" t="n">
        <v>0.3592708333333334</v>
      </c>
      <c r="AH27" t="n">
        <v>595808.2447705761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2.9114</v>
      </c>
      <c r="E28" t="n">
        <v>34.35</v>
      </c>
      <c r="F28" t="n">
        <v>29.77</v>
      </c>
      <c r="G28" t="n">
        <v>43.57</v>
      </c>
      <c r="H28" t="n">
        <v>0.55</v>
      </c>
      <c r="I28" t="n">
        <v>41</v>
      </c>
      <c r="J28" t="n">
        <v>243.96</v>
      </c>
      <c r="K28" t="n">
        <v>57.72</v>
      </c>
      <c r="L28" t="n">
        <v>7.5</v>
      </c>
      <c r="M28" t="n">
        <v>39</v>
      </c>
      <c r="N28" t="n">
        <v>58.74</v>
      </c>
      <c r="O28" t="n">
        <v>30323.11</v>
      </c>
      <c r="P28" t="n">
        <v>418.24</v>
      </c>
      <c r="Q28" t="n">
        <v>2238.39</v>
      </c>
      <c r="R28" t="n">
        <v>121.75</v>
      </c>
      <c r="S28" t="n">
        <v>80.06999999999999</v>
      </c>
      <c r="T28" t="n">
        <v>18634.61</v>
      </c>
      <c r="U28" t="n">
        <v>0.66</v>
      </c>
      <c r="V28" t="n">
        <v>0.86</v>
      </c>
      <c r="W28" t="n">
        <v>6.71</v>
      </c>
      <c r="X28" t="n">
        <v>1.14</v>
      </c>
      <c r="Y28" t="n">
        <v>1</v>
      </c>
      <c r="Z28" t="n">
        <v>10</v>
      </c>
      <c r="AA28" t="n">
        <v>476.5342056453815</v>
      </c>
      <c r="AB28" t="n">
        <v>652.0151233694214</v>
      </c>
      <c r="AC28" t="n">
        <v>589.7877151040162</v>
      </c>
      <c r="AD28" t="n">
        <v>476534.2056453815</v>
      </c>
      <c r="AE28" t="n">
        <v>652015.1233694215</v>
      </c>
      <c r="AF28" t="n">
        <v>1.485126877900364e-06</v>
      </c>
      <c r="AG28" t="n">
        <v>0.3578125</v>
      </c>
      <c r="AH28" t="n">
        <v>589787.7151040162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2.9166</v>
      </c>
      <c r="E29" t="n">
        <v>34.29</v>
      </c>
      <c r="F29" t="n">
        <v>29.76</v>
      </c>
      <c r="G29" t="n">
        <v>44.63</v>
      </c>
      <c r="H29" t="n">
        <v>0.5600000000000001</v>
      </c>
      <c r="I29" t="n">
        <v>40</v>
      </c>
      <c r="J29" t="n">
        <v>244.41</v>
      </c>
      <c r="K29" t="n">
        <v>57.72</v>
      </c>
      <c r="L29" t="n">
        <v>7.75</v>
      </c>
      <c r="M29" t="n">
        <v>38</v>
      </c>
      <c r="N29" t="n">
        <v>58.93</v>
      </c>
      <c r="O29" t="n">
        <v>30377.55</v>
      </c>
      <c r="P29" t="n">
        <v>415.71</v>
      </c>
      <c r="Q29" t="n">
        <v>2238.5</v>
      </c>
      <c r="R29" t="n">
        <v>121.2</v>
      </c>
      <c r="S29" t="n">
        <v>80.06999999999999</v>
      </c>
      <c r="T29" t="n">
        <v>18360.2</v>
      </c>
      <c r="U29" t="n">
        <v>0.66</v>
      </c>
      <c r="V29" t="n">
        <v>0.86</v>
      </c>
      <c r="W29" t="n">
        <v>6.71</v>
      </c>
      <c r="X29" t="n">
        <v>1.13</v>
      </c>
      <c r="Y29" t="n">
        <v>1</v>
      </c>
      <c r="Z29" t="n">
        <v>10</v>
      </c>
      <c r="AA29" t="n">
        <v>473.5471272765748</v>
      </c>
      <c r="AB29" t="n">
        <v>647.9280709646232</v>
      </c>
      <c r="AC29" t="n">
        <v>586.0907252445179</v>
      </c>
      <c r="AD29" t="n">
        <v>473547.1272765748</v>
      </c>
      <c r="AE29" t="n">
        <v>647928.0709646232</v>
      </c>
      <c r="AF29" t="n">
        <v>1.487779436726043e-06</v>
      </c>
      <c r="AG29" t="n">
        <v>0.3571875</v>
      </c>
      <c r="AH29" t="n">
        <v>586090.7252445179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2.9289</v>
      </c>
      <c r="E30" t="n">
        <v>34.14</v>
      </c>
      <c r="F30" t="n">
        <v>29.7</v>
      </c>
      <c r="G30" t="n">
        <v>46.9</v>
      </c>
      <c r="H30" t="n">
        <v>0.58</v>
      </c>
      <c r="I30" t="n">
        <v>38</v>
      </c>
      <c r="J30" t="n">
        <v>244.85</v>
      </c>
      <c r="K30" t="n">
        <v>57.72</v>
      </c>
      <c r="L30" t="n">
        <v>8</v>
      </c>
      <c r="M30" t="n">
        <v>36</v>
      </c>
      <c r="N30" t="n">
        <v>59.12</v>
      </c>
      <c r="O30" t="n">
        <v>30432.06</v>
      </c>
      <c r="P30" t="n">
        <v>413.01</v>
      </c>
      <c r="Q30" t="n">
        <v>2238.44</v>
      </c>
      <c r="R30" t="n">
        <v>119.7</v>
      </c>
      <c r="S30" t="n">
        <v>80.06999999999999</v>
      </c>
      <c r="T30" t="n">
        <v>17619.69</v>
      </c>
      <c r="U30" t="n">
        <v>0.67</v>
      </c>
      <c r="V30" t="n">
        <v>0.86</v>
      </c>
      <c r="W30" t="n">
        <v>6.7</v>
      </c>
      <c r="X30" t="n">
        <v>1.07</v>
      </c>
      <c r="Y30" t="n">
        <v>1</v>
      </c>
      <c r="Z30" t="n">
        <v>10</v>
      </c>
      <c r="AA30" t="n">
        <v>469.0823689950615</v>
      </c>
      <c r="AB30" t="n">
        <v>641.8191917126229</v>
      </c>
      <c r="AC30" t="n">
        <v>580.5648688544625</v>
      </c>
      <c r="AD30" t="n">
        <v>469082.3689950615</v>
      </c>
      <c r="AE30" t="n">
        <v>641819.1917126229</v>
      </c>
      <c r="AF30" t="n">
        <v>1.494053758563706e-06</v>
      </c>
      <c r="AG30" t="n">
        <v>0.355625</v>
      </c>
      <c r="AH30" t="n">
        <v>580564.8688544625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2.9348</v>
      </c>
      <c r="E31" t="n">
        <v>34.07</v>
      </c>
      <c r="F31" t="n">
        <v>29.68</v>
      </c>
      <c r="G31" t="n">
        <v>48.13</v>
      </c>
      <c r="H31" t="n">
        <v>0.6</v>
      </c>
      <c r="I31" t="n">
        <v>37</v>
      </c>
      <c r="J31" t="n">
        <v>245.29</v>
      </c>
      <c r="K31" t="n">
        <v>57.72</v>
      </c>
      <c r="L31" t="n">
        <v>8.25</v>
      </c>
      <c r="M31" t="n">
        <v>35</v>
      </c>
      <c r="N31" t="n">
        <v>59.32</v>
      </c>
      <c r="O31" t="n">
        <v>30486.64</v>
      </c>
      <c r="P31" t="n">
        <v>411.05</v>
      </c>
      <c r="Q31" t="n">
        <v>2238.63</v>
      </c>
      <c r="R31" t="n">
        <v>119.07</v>
      </c>
      <c r="S31" t="n">
        <v>80.06999999999999</v>
      </c>
      <c r="T31" t="n">
        <v>17312.16</v>
      </c>
      <c r="U31" t="n">
        <v>0.67</v>
      </c>
      <c r="V31" t="n">
        <v>0.86</v>
      </c>
      <c r="W31" t="n">
        <v>6.7</v>
      </c>
      <c r="X31" t="n">
        <v>1.05</v>
      </c>
      <c r="Y31" t="n">
        <v>1</v>
      </c>
      <c r="Z31" t="n">
        <v>10</v>
      </c>
      <c r="AA31" t="n">
        <v>466.4430902997861</v>
      </c>
      <c r="AB31" t="n">
        <v>638.2080141649886</v>
      </c>
      <c r="AC31" t="n">
        <v>577.2983370236552</v>
      </c>
      <c r="AD31" t="n">
        <v>466443.0902997861</v>
      </c>
      <c r="AE31" t="n">
        <v>638208.0141649887</v>
      </c>
      <c r="AF31" t="n">
        <v>1.497063392615919e-06</v>
      </c>
      <c r="AG31" t="n">
        <v>0.3548958333333334</v>
      </c>
      <c r="AH31" t="n">
        <v>577298.3370236552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2.944</v>
      </c>
      <c r="E32" t="n">
        <v>33.97</v>
      </c>
      <c r="F32" t="n">
        <v>29.62</v>
      </c>
      <c r="G32" t="n">
        <v>49.36</v>
      </c>
      <c r="H32" t="n">
        <v>0.62</v>
      </c>
      <c r="I32" t="n">
        <v>36</v>
      </c>
      <c r="J32" t="n">
        <v>245.73</v>
      </c>
      <c r="K32" t="n">
        <v>57.72</v>
      </c>
      <c r="L32" t="n">
        <v>8.5</v>
      </c>
      <c r="M32" t="n">
        <v>34</v>
      </c>
      <c r="N32" t="n">
        <v>59.51</v>
      </c>
      <c r="O32" t="n">
        <v>30541.29</v>
      </c>
      <c r="P32" t="n">
        <v>408.18</v>
      </c>
      <c r="Q32" t="n">
        <v>2238.5</v>
      </c>
      <c r="R32" t="n">
        <v>116.75</v>
      </c>
      <c r="S32" t="n">
        <v>80.06999999999999</v>
      </c>
      <c r="T32" t="n">
        <v>16159.56</v>
      </c>
      <c r="U32" t="n">
        <v>0.6899999999999999</v>
      </c>
      <c r="V32" t="n">
        <v>0.87</v>
      </c>
      <c r="W32" t="n">
        <v>6.7</v>
      </c>
      <c r="X32" t="n">
        <v>0.99</v>
      </c>
      <c r="Y32" t="n">
        <v>1</v>
      </c>
      <c r="Z32" t="n">
        <v>10</v>
      </c>
      <c r="AA32" t="n">
        <v>462.3810881457978</v>
      </c>
      <c r="AB32" t="n">
        <v>632.6502036150144</v>
      </c>
      <c r="AC32" t="n">
        <v>572.2709561121343</v>
      </c>
      <c r="AD32" t="n">
        <v>462381.0881457978</v>
      </c>
      <c r="AE32" t="n">
        <v>632650.2036150144</v>
      </c>
      <c r="AF32" t="n">
        <v>1.501756381307505e-06</v>
      </c>
      <c r="AG32" t="n">
        <v>0.3538541666666666</v>
      </c>
      <c r="AH32" t="n">
        <v>572270.9561121343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2.9464</v>
      </c>
      <c r="E33" t="n">
        <v>33.94</v>
      </c>
      <c r="F33" t="n">
        <v>29.64</v>
      </c>
      <c r="G33" t="n">
        <v>50.8</v>
      </c>
      <c r="H33" t="n">
        <v>0.63</v>
      </c>
      <c r="I33" t="n">
        <v>35</v>
      </c>
      <c r="J33" t="n">
        <v>246.18</v>
      </c>
      <c r="K33" t="n">
        <v>57.72</v>
      </c>
      <c r="L33" t="n">
        <v>8.75</v>
      </c>
      <c r="M33" t="n">
        <v>33</v>
      </c>
      <c r="N33" t="n">
        <v>59.7</v>
      </c>
      <c r="O33" t="n">
        <v>30596.01</v>
      </c>
      <c r="P33" t="n">
        <v>406.3</v>
      </c>
      <c r="Q33" t="n">
        <v>2238.48</v>
      </c>
      <c r="R33" t="n">
        <v>117.39</v>
      </c>
      <c r="S33" t="n">
        <v>80.06999999999999</v>
      </c>
      <c r="T33" t="n">
        <v>16483</v>
      </c>
      <c r="U33" t="n">
        <v>0.68</v>
      </c>
      <c r="V33" t="n">
        <v>0.87</v>
      </c>
      <c r="W33" t="n">
        <v>6.7</v>
      </c>
      <c r="X33" t="n">
        <v>1.01</v>
      </c>
      <c r="Y33" t="n">
        <v>1</v>
      </c>
      <c r="Z33" t="n">
        <v>10</v>
      </c>
      <c r="AA33" t="n">
        <v>460.5463232211428</v>
      </c>
      <c r="AB33" t="n">
        <v>630.1397973009858</v>
      </c>
      <c r="AC33" t="n">
        <v>570.0001394533391</v>
      </c>
      <c r="AD33" t="n">
        <v>460546.3232211428</v>
      </c>
      <c r="AE33" t="n">
        <v>630139.7973009858</v>
      </c>
      <c r="AF33" t="n">
        <v>1.50298063922705e-06</v>
      </c>
      <c r="AG33" t="n">
        <v>0.3535416666666666</v>
      </c>
      <c r="AH33" t="n">
        <v>570000.1394533392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2.9635</v>
      </c>
      <c r="E34" t="n">
        <v>33.74</v>
      </c>
      <c r="F34" t="n">
        <v>29.53</v>
      </c>
      <c r="G34" t="n">
        <v>53.69</v>
      </c>
      <c r="H34" t="n">
        <v>0.65</v>
      </c>
      <c r="I34" t="n">
        <v>33</v>
      </c>
      <c r="J34" t="n">
        <v>246.62</v>
      </c>
      <c r="K34" t="n">
        <v>57.72</v>
      </c>
      <c r="L34" t="n">
        <v>9</v>
      </c>
      <c r="M34" t="n">
        <v>31</v>
      </c>
      <c r="N34" t="n">
        <v>59.9</v>
      </c>
      <c r="O34" t="n">
        <v>30650.8</v>
      </c>
      <c r="P34" t="n">
        <v>402.2</v>
      </c>
      <c r="Q34" t="n">
        <v>2238.47</v>
      </c>
      <c r="R34" t="n">
        <v>114.17</v>
      </c>
      <c r="S34" t="n">
        <v>80.06999999999999</v>
      </c>
      <c r="T34" t="n">
        <v>14881.12</v>
      </c>
      <c r="U34" t="n">
        <v>0.7</v>
      </c>
      <c r="V34" t="n">
        <v>0.87</v>
      </c>
      <c r="W34" t="n">
        <v>6.69</v>
      </c>
      <c r="X34" t="n">
        <v>0.9</v>
      </c>
      <c r="Y34" t="n">
        <v>1</v>
      </c>
      <c r="Z34" t="n">
        <v>10</v>
      </c>
      <c r="AA34" t="n">
        <v>454.0933272670278</v>
      </c>
      <c r="AB34" t="n">
        <v>621.3105235504761</v>
      </c>
      <c r="AC34" t="n">
        <v>562.0135191976146</v>
      </c>
      <c r="AD34" t="n">
        <v>454093.3272670278</v>
      </c>
      <c r="AE34" t="n">
        <v>621310.5235504761</v>
      </c>
      <c r="AF34" t="n">
        <v>1.511703476903801e-06</v>
      </c>
      <c r="AG34" t="n">
        <v>0.3514583333333334</v>
      </c>
      <c r="AH34" t="n">
        <v>562013.5191976146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2.9691</v>
      </c>
      <c r="E35" t="n">
        <v>33.68</v>
      </c>
      <c r="F35" t="n">
        <v>29.51</v>
      </c>
      <c r="G35" t="n">
        <v>55.34</v>
      </c>
      <c r="H35" t="n">
        <v>0.67</v>
      </c>
      <c r="I35" t="n">
        <v>32</v>
      </c>
      <c r="J35" t="n">
        <v>247.07</v>
      </c>
      <c r="K35" t="n">
        <v>57.72</v>
      </c>
      <c r="L35" t="n">
        <v>9.25</v>
      </c>
      <c r="M35" t="n">
        <v>30</v>
      </c>
      <c r="N35" t="n">
        <v>60.09</v>
      </c>
      <c r="O35" t="n">
        <v>30705.66</v>
      </c>
      <c r="P35" t="n">
        <v>399.92</v>
      </c>
      <c r="Q35" t="n">
        <v>2238.42</v>
      </c>
      <c r="R35" t="n">
        <v>113.48</v>
      </c>
      <c r="S35" t="n">
        <v>80.06999999999999</v>
      </c>
      <c r="T35" t="n">
        <v>14543.95</v>
      </c>
      <c r="U35" t="n">
        <v>0.71</v>
      </c>
      <c r="V35" t="n">
        <v>0.87</v>
      </c>
      <c r="W35" t="n">
        <v>6.69</v>
      </c>
      <c r="X35" t="n">
        <v>0.89</v>
      </c>
      <c r="Y35" t="n">
        <v>1</v>
      </c>
      <c r="Z35" t="n">
        <v>10</v>
      </c>
      <c r="AA35" t="n">
        <v>451.2995264961854</v>
      </c>
      <c r="AB35" t="n">
        <v>617.4879220820185</v>
      </c>
      <c r="AC35" t="n">
        <v>558.5557414482516</v>
      </c>
      <c r="AD35" t="n">
        <v>451299.5264961853</v>
      </c>
      <c r="AE35" t="n">
        <v>617487.9220820185</v>
      </c>
      <c r="AF35" t="n">
        <v>1.514560078716071e-06</v>
      </c>
      <c r="AG35" t="n">
        <v>0.3508333333333333</v>
      </c>
      <c r="AH35" t="n">
        <v>558555.7414482516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2.9742</v>
      </c>
      <c r="E36" t="n">
        <v>33.62</v>
      </c>
      <c r="F36" t="n">
        <v>29.5</v>
      </c>
      <c r="G36" t="n">
        <v>57.1</v>
      </c>
      <c r="H36" t="n">
        <v>0.68</v>
      </c>
      <c r="I36" t="n">
        <v>31</v>
      </c>
      <c r="J36" t="n">
        <v>247.51</v>
      </c>
      <c r="K36" t="n">
        <v>57.72</v>
      </c>
      <c r="L36" t="n">
        <v>9.5</v>
      </c>
      <c r="M36" t="n">
        <v>29</v>
      </c>
      <c r="N36" t="n">
        <v>60.29</v>
      </c>
      <c r="O36" t="n">
        <v>30760.6</v>
      </c>
      <c r="P36" t="n">
        <v>398.07</v>
      </c>
      <c r="Q36" t="n">
        <v>2238.41</v>
      </c>
      <c r="R36" t="n">
        <v>113.05</v>
      </c>
      <c r="S36" t="n">
        <v>80.06999999999999</v>
      </c>
      <c r="T36" t="n">
        <v>14333.23</v>
      </c>
      <c r="U36" t="n">
        <v>0.71</v>
      </c>
      <c r="V36" t="n">
        <v>0.87</v>
      </c>
      <c r="W36" t="n">
        <v>6.69</v>
      </c>
      <c r="X36" t="n">
        <v>0.87</v>
      </c>
      <c r="Y36" t="n">
        <v>1</v>
      </c>
      <c r="Z36" t="n">
        <v>10</v>
      </c>
      <c r="AA36" t="n">
        <v>448.9824073590537</v>
      </c>
      <c r="AB36" t="n">
        <v>614.3175374545131</v>
      </c>
      <c r="AC36" t="n">
        <v>555.6879338799326</v>
      </c>
      <c r="AD36" t="n">
        <v>448982.4073590537</v>
      </c>
      <c r="AE36" t="n">
        <v>614317.537454513</v>
      </c>
      <c r="AF36" t="n">
        <v>1.517161626795103e-06</v>
      </c>
      <c r="AG36" t="n">
        <v>0.3502083333333333</v>
      </c>
      <c r="AH36" t="n">
        <v>555687.9338799326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2.9834</v>
      </c>
      <c r="E37" t="n">
        <v>33.52</v>
      </c>
      <c r="F37" t="n">
        <v>29.44</v>
      </c>
      <c r="G37" t="n">
        <v>58.89</v>
      </c>
      <c r="H37" t="n">
        <v>0.7</v>
      </c>
      <c r="I37" t="n">
        <v>30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394.91</v>
      </c>
      <c r="Q37" t="n">
        <v>2238.34</v>
      </c>
      <c r="R37" t="n">
        <v>111.29</v>
      </c>
      <c r="S37" t="n">
        <v>80.06999999999999</v>
      </c>
      <c r="T37" t="n">
        <v>13454.95</v>
      </c>
      <c r="U37" t="n">
        <v>0.72</v>
      </c>
      <c r="V37" t="n">
        <v>0.87</v>
      </c>
      <c r="W37" t="n">
        <v>6.68</v>
      </c>
      <c r="X37" t="n">
        <v>0.82</v>
      </c>
      <c r="Y37" t="n">
        <v>1</v>
      </c>
      <c r="Z37" t="n">
        <v>10</v>
      </c>
      <c r="AA37" t="n">
        <v>444.7927032171525</v>
      </c>
      <c r="AB37" t="n">
        <v>608.5849994108622</v>
      </c>
      <c r="AC37" t="n">
        <v>550.5025012215</v>
      </c>
      <c r="AD37" t="n">
        <v>444792.7032171524</v>
      </c>
      <c r="AE37" t="n">
        <v>608584.9994108622</v>
      </c>
      <c r="AF37" t="n">
        <v>1.521854615486689e-06</v>
      </c>
      <c r="AG37" t="n">
        <v>0.3491666666666667</v>
      </c>
      <c r="AH37" t="n">
        <v>550502.5012215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2.9822</v>
      </c>
      <c r="E38" t="n">
        <v>33.53</v>
      </c>
      <c r="F38" t="n">
        <v>29.46</v>
      </c>
      <c r="G38" t="n">
        <v>58.91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28</v>
      </c>
      <c r="N38" t="n">
        <v>60.68</v>
      </c>
      <c r="O38" t="n">
        <v>30870.67</v>
      </c>
      <c r="P38" t="n">
        <v>393.05</v>
      </c>
      <c r="Q38" t="n">
        <v>2238.35</v>
      </c>
      <c r="R38" t="n">
        <v>111.69</v>
      </c>
      <c r="S38" t="n">
        <v>80.06999999999999</v>
      </c>
      <c r="T38" t="n">
        <v>13657.06</v>
      </c>
      <c r="U38" t="n">
        <v>0.72</v>
      </c>
      <c r="V38" t="n">
        <v>0.87</v>
      </c>
      <c r="W38" t="n">
        <v>6.68</v>
      </c>
      <c r="X38" t="n">
        <v>0.83</v>
      </c>
      <c r="Y38" t="n">
        <v>1</v>
      </c>
      <c r="Z38" t="n">
        <v>10</v>
      </c>
      <c r="AA38" t="n">
        <v>443.5452670267248</v>
      </c>
      <c r="AB38" t="n">
        <v>606.8782021821186</v>
      </c>
      <c r="AC38" t="n">
        <v>548.9585983247626</v>
      </c>
      <c r="AD38" t="n">
        <v>443545.2670267248</v>
      </c>
      <c r="AE38" t="n">
        <v>606878.2021821185</v>
      </c>
      <c r="AF38" t="n">
        <v>1.521242486526917e-06</v>
      </c>
      <c r="AG38" t="n">
        <v>0.3492708333333334</v>
      </c>
      <c r="AH38" t="n">
        <v>548958.5983247627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2.9889</v>
      </c>
      <c r="E39" t="n">
        <v>33.46</v>
      </c>
      <c r="F39" t="n">
        <v>29.43</v>
      </c>
      <c r="G39" t="n">
        <v>60.88</v>
      </c>
      <c r="H39" t="n">
        <v>0.73</v>
      </c>
      <c r="I39" t="n">
        <v>29</v>
      </c>
      <c r="J39" t="n">
        <v>248.85</v>
      </c>
      <c r="K39" t="n">
        <v>57.72</v>
      </c>
      <c r="L39" t="n">
        <v>10.25</v>
      </c>
      <c r="M39" t="n">
        <v>27</v>
      </c>
      <c r="N39" t="n">
        <v>60.88</v>
      </c>
      <c r="O39" t="n">
        <v>30925.82</v>
      </c>
      <c r="P39" t="n">
        <v>390.63</v>
      </c>
      <c r="Q39" t="n">
        <v>2238.36</v>
      </c>
      <c r="R39" t="n">
        <v>110.69</v>
      </c>
      <c r="S39" t="n">
        <v>80.06999999999999</v>
      </c>
      <c r="T39" t="n">
        <v>13161.1</v>
      </c>
      <c r="U39" t="n">
        <v>0.72</v>
      </c>
      <c r="V39" t="n">
        <v>0.87</v>
      </c>
      <c r="W39" t="n">
        <v>6.69</v>
      </c>
      <c r="X39" t="n">
        <v>0.8</v>
      </c>
      <c r="Y39" t="n">
        <v>1</v>
      </c>
      <c r="Z39" t="n">
        <v>10</v>
      </c>
      <c r="AA39" t="n">
        <v>440.4725204152692</v>
      </c>
      <c r="AB39" t="n">
        <v>602.6739347083118</v>
      </c>
      <c r="AC39" t="n">
        <v>545.1555802379296</v>
      </c>
      <c r="AD39" t="n">
        <v>440472.5204152692</v>
      </c>
      <c r="AE39" t="n">
        <v>602673.9347083118</v>
      </c>
      <c r="AF39" t="n">
        <v>1.524660206552311e-06</v>
      </c>
      <c r="AG39" t="n">
        <v>0.3485416666666667</v>
      </c>
      <c r="AH39" t="n">
        <v>545155.5802379296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2.9961</v>
      </c>
      <c r="E40" t="n">
        <v>33.38</v>
      </c>
      <c r="F40" t="n">
        <v>29.39</v>
      </c>
      <c r="G40" t="n">
        <v>62.98</v>
      </c>
      <c r="H40" t="n">
        <v>0.75</v>
      </c>
      <c r="I40" t="n">
        <v>28</v>
      </c>
      <c r="J40" t="n">
        <v>249.3</v>
      </c>
      <c r="K40" t="n">
        <v>57.72</v>
      </c>
      <c r="L40" t="n">
        <v>10.5</v>
      </c>
      <c r="M40" t="n">
        <v>26</v>
      </c>
      <c r="N40" t="n">
        <v>61.07</v>
      </c>
      <c r="O40" t="n">
        <v>30981.04</v>
      </c>
      <c r="P40" t="n">
        <v>387.87</v>
      </c>
      <c r="Q40" t="n">
        <v>2238.43</v>
      </c>
      <c r="R40" t="n">
        <v>109.54</v>
      </c>
      <c r="S40" t="n">
        <v>80.06999999999999</v>
      </c>
      <c r="T40" t="n">
        <v>12591.27</v>
      </c>
      <c r="U40" t="n">
        <v>0.73</v>
      </c>
      <c r="V40" t="n">
        <v>0.87</v>
      </c>
      <c r="W40" t="n">
        <v>6.68</v>
      </c>
      <c r="X40" t="n">
        <v>0.76</v>
      </c>
      <c r="Y40" t="n">
        <v>1</v>
      </c>
      <c r="Z40" t="n">
        <v>10</v>
      </c>
      <c r="AA40" t="n">
        <v>437.0249309679501</v>
      </c>
      <c r="AB40" t="n">
        <v>597.9567907295778</v>
      </c>
      <c r="AC40" t="n">
        <v>540.8886338599729</v>
      </c>
      <c r="AD40" t="n">
        <v>437024.9309679501</v>
      </c>
      <c r="AE40" t="n">
        <v>597956.7907295779</v>
      </c>
      <c r="AF40" t="n">
        <v>1.528332980310943e-06</v>
      </c>
      <c r="AG40" t="n">
        <v>0.3477083333333333</v>
      </c>
      <c r="AH40" t="n">
        <v>540888.6338599728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3.0023</v>
      </c>
      <c r="E41" t="n">
        <v>33.31</v>
      </c>
      <c r="F41" t="n">
        <v>29.37</v>
      </c>
      <c r="G41" t="n">
        <v>65.26000000000001</v>
      </c>
      <c r="H41" t="n">
        <v>0.77</v>
      </c>
      <c r="I41" t="n">
        <v>27</v>
      </c>
      <c r="J41" t="n">
        <v>249.75</v>
      </c>
      <c r="K41" t="n">
        <v>57.72</v>
      </c>
      <c r="L41" t="n">
        <v>10.75</v>
      </c>
      <c r="M41" t="n">
        <v>25</v>
      </c>
      <c r="N41" t="n">
        <v>61.27</v>
      </c>
      <c r="O41" t="n">
        <v>31036.33</v>
      </c>
      <c r="P41" t="n">
        <v>385.69</v>
      </c>
      <c r="Q41" t="n">
        <v>2238.39</v>
      </c>
      <c r="R41" t="n">
        <v>108.95</v>
      </c>
      <c r="S41" t="n">
        <v>80.06999999999999</v>
      </c>
      <c r="T41" t="n">
        <v>12302.7</v>
      </c>
      <c r="U41" t="n">
        <v>0.73</v>
      </c>
      <c r="V41" t="n">
        <v>0.87</v>
      </c>
      <c r="W41" t="n">
        <v>6.68</v>
      </c>
      <c r="X41" t="n">
        <v>0.74</v>
      </c>
      <c r="Y41" t="n">
        <v>1</v>
      </c>
      <c r="Z41" t="n">
        <v>10</v>
      </c>
      <c r="AA41" t="n">
        <v>434.2872596327563</v>
      </c>
      <c r="AB41" t="n">
        <v>594.2109880312303</v>
      </c>
      <c r="AC41" t="n">
        <v>537.5003253138887</v>
      </c>
      <c r="AD41" t="n">
        <v>434287.2596327563</v>
      </c>
      <c r="AE41" t="n">
        <v>594210.9880312303</v>
      </c>
      <c r="AF41" t="n">
        <v>1.531495646603099e-06</v>
      </c>
      <c r="AG41" t="n">
        <v>0.3469791666666667</v>
      </c>
      <c r="AH41" t="n">
        <v>537500.3253138886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3.0094</v>
      </c>
      <c r="E42" t="n">
        <v>33.23</v>
      </c>
      <c r="F42" t="n">
        <v>29.34</v>
      </c>
      <c r="G42" t="n">
        <v>67.7</v>
      </c>
      <c r="H42" t="n">
        <v>0.78</v>
      </c>
      <c r="I42" t="n">
        <v>26</v>
      </c>
      <c r="J42" t="n">
        <v>250.2</v>
      </c>
      <c r="K42" t="n">
        <v>57.72</v>
      </c>
      <c r="L42" t="n">
        <v>11</v>
      </c>
      <c r="M42" t="n">
        <v>24</v>
      </c>
      <c r="N42" t="n">
        <v>61.47</v>
      </c>
      <c r="O42" t="n">
        <v>31091.69</v>
      </c>
      <c r="P42" t="n">
        <v>382.11</v>
      </c>
      <c r="Q42" t="n">
        <v>2238.34</v>
      </c>
      <c r="R42" t="n">
        <v>107.62</v>
      </c>
      <c r="S42" t="n">
        <v>80.06999999999999</v>
      </c>
      <c r="T42" t="n">
        <v>11640.33</v>
      </c>
      <c r="U42" t="n">
        <v>0.74</v>
      </c>
      <c r="V42" t="n">
        <v>0.87</v>
      </c>
      <c r="W42" t="n">
        <v>6.68</v>
      </c>
      <c r="X42" t="n">
        <v>0.71</v>
      </c>
      <c r="Y42" t="n">
        <v>1</v>
      </c>
      <c r="Z42" t="n">
        <v>10</v>
      </c>
      <c r="AA42" t="n">
        <v>430.2660497755261</v>
      </c>
      <c r="AB42" t="n">
        <v>588.7089913013097</v>
      </c>
      <c r="AC42" t="n">
        <v>532.5234314297708</v>
      </c>
      <c r="AD42" t="n">
        <v>430266.0497755262</v>
      </c>
      <c r="AE42" t="n">
        <v>588708.9913013097</v>
      </c>
      <c r="AF42" t="n">
        <v>1.535117409615083e-06</v>
      </c>
      <c r="AG42" t="n">
        <v>0.3461458333333333</v>
      </c>
      <c r="AH42" t="n">
        <v>532523.4314297708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3.0101</v>
      </c>
      <c r="E43" t="n">
        <v>33.22</v>
      </c>
      <c r="F43" t="n">
        <v>29.33</v>
      </c>
      <c r="G43" t="n">
        <v>67.68000000000001</v>
      </c>
      <c r="H43" t="n">
        <v>0.8</v>
      </c>
      <c r="I43" t="n">
        <v>26</v>
      </c>
      <c r="J43" t="n">
        <v>250.65</v>
      </c>
      <c r="K43" t="n">
        <v>57.72</v>
      </c>
      <c r="L43" t="n">
        <v>11.25</v>
      </c>
      <c r="M43" t="n">
        <v>24</v>
      </c>
      <c r="N43" t="n">
        <v>61.67</v>
      </c>
      <c r="O43" t="n">
        <v>31147.12</v>
      </c>
      <c r="P43" t="n">
        <v>381.09</v>
      </c>
      <c r="Q43" t="n">
        <v>2238.35</v>
      </c>
      <c r="R43" t="n">
        <v>107.46</v>
      </c>
      <c r="S43" t="n">
        <v>80.06999999999999</v>
      </c>
      <c r="T43" t="n">
        <v>11564.16</v>
      </c>
      <c r="U43" t="n">
        <v>0.75</v>
      </c>
      <c r="V43" t="n">
        <v>0.87</v>
      </c>
      <c r="W43" t="n">
        <v>6.68</v>
      </c>
      <c r="X43" t="n">
        <v>0.7</v>
      </c>
      <c r="Y43" t="n">
        <v>1</v>
      </c>
      <c r="Z43" t="n">
        <v>10</v>
      </c>
      <c r="AA43" t="n">
        <v>429.3056678237938</v>
      </c>
      <c r="AB43" t="n">
        <v>587.394954345888</v>
      </c>
      <c r="AC43" t="n">
        <v>531.334804317112</v>
      </c>
      <c r="AD43" t="n">
        <v>429305.6678237938</v>
      </c>
      <c r="AE43" t="n">
        <v>587394.954345888</v>
      </c>
      <c r="AF43" t="n">
        <v>1.535474484841617e-06</v>
      </c>
      <c r="AG43" t="n">
        <v>0.3460416666666666</v>
      </c>
      <c r="AH43" t="n">
        <v>531334.804317112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3.0129</v>
      </c>
      <c r="E44" t="n">
        <v>33.19</v>
      </c>
      <c r="F44" t="n">
        <v>29.34</v>
      </c>
      <c r="G44" t="n">
        <v>70.42</v>
      </c>
      <c r="H44" t="n">
        <v>0.8100000000000001</v>
      </c>
      <c r="I44" t="n">
        <v>25</v>
      </c>
      <c r="J44" t="n">
        <v>251.1</v>
      </c>
      <c r="K44" t="n">
        <v>57.72</v>
      </c>
      <c r="L44" t="n">
        <v>11.5</v>
      </c>
      <c r="M44" t="n">
        <v>23</v>
      </c>
      <c r="N44" t="n">
        <v>61.87</v>
      </c>
      <c r="O44" t="n">
        <v>31202.63</v>
      </c>
      <c r="P44" t="n">
        <v>379.06</v>
      </c>
      <c r="Q44" t="n">
        <v>2238.54</v>
      </c>
      <c r="R44" t="n">
        <v>107.79</v>
      </c>
      <c r="S44" t="n">
        <v>80.06999999999999</v>
      </c>
      <c r="T44" t="n">
        <v>11729.78</v>
      </c>
      <c r="U44" t="n">
        <v>0.74</v>
      </c>
      <c r="V44" t="n">
        <v>0.87</v>
      </c>
      <c r="W44" t="n">
        <v>6.69</v>
      </c>
      <c r="X44" t="n">
        <v>0.71</v>
      </c>
      <c r="Y44" t="n">
        <v>1</v>
      </c>
      <c r="Z44" t="n">
        <v>10</v>
      </c>
      <c r="AA44" t="n">
        <v>427.3196431127802</v>
      </c>
      <c r="AB44" t="n">
        <v>584.6775877190526</v>
      </c>
      <c r="AC44" t="n">
        <v>528.8767793472938</v>
      </c>
      <c r="AD44" t="n">
        <v>427319.6431127802</v>
      </c>
      <c r="AE44" t="n">
        <v>584677.5877190526</v>
      </c>
      <c r="AF44" t="n">
        <v>1.536902785747752e-06</v>
      </c>
      <c r="AG44" t="n">
        <v>0.3457291666666666</v>
      </c>
      <c r="AH44" t="n">
        <v>528876.7793472938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3.0235</v>
      </c>
      <c r="E45" t="n">
        <v>33.07</v>
      </c>
      <c r="F45" t="n">
        <v>29.27</v>
      </c>
      <c r="G45" t="n">
        <v>73.18000000000001</v>
      </c>
      <c r="H45" t="n">
        <v>0.83</v>
      </c>
      <c r="I45" t="n">
        <v>24</v>
      </c>
      <c r="J45" t="n">
        <v>251.55</v>
      </c>
      <c r="K45" t="n">
        <v>57.72</v>
      </c>
      <c r="L45" t="n">
        <v>11.75</v>
      </c>
      <c r="M45" t="n">
        <v>22</v>
      </c>
      <c r="N45" t="n">
        <v>62.07</v>
      </c>
      <c r="O45" t="n">
        <v>31258.21</v>
      </c>
      <c r="P45" t="n">
        <v>374.8</v>
      </c>
      <c r="Q45" t="n">
        <v>2238.38</v>
      </c>
      <c r="R45" t="n">
        <v>105.57</v>
      </c>
      <c r="S45" t="n">
        <v>80.06999999999999</v>
      </c>
      <c r="T45" t="n">
        <v>10629.43</v>
      </c>
      <c r="U45" t="n">
        <v>0.76</v>
      </c>
      <c r="V45" t="n">
        <v>0.88</v>
      </c>
      <c r="W45" t="n">
        <v>6.68</v>
      </c>
      <c r="X45" t="n">
        <v>0.65</v>
      </c>
      <c r="Y45" t="n">
        <v>1</v>
      </c>
      <c r="Z45" t="n">
        <v>10</v>
      </c>
      <c r="AA45" t="n">
        <v>422.1332672915791</v>
      </c>
      <c r="AB45" t="n">
        <v>577.5813595137325</v>
      </c>
      <c r="AC45" t="n">
        <v>522.4578052022705</v>
      </c>
      <c r="AD45" t="n">
        <v>422133.2672915791</v>
      </c>
      <c r="AE45" t="n">
        <v>577581.3595137325</v>
      </c>
      <c r="AF45" t="n">
        <v>1.542309924892406e-06</v>
      </c>
      <c r="AG45" t="n">
        <v>0.3444791666666667</v>
      </c>
      <c r="AH45" t="n">
        <v>522457.8052022705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3.0219</v>
      </c>
      <c r="E46" t="n">
        <v>33.09</v>
      </c>
      <c r="F46" t="n">
        <v>29.29</v>
      </c>
      <c r="G46" t="n">
        <v>73.22</v>
      </c>
      <c r="H46" t="n">
        <v>0.85</v>
      </c>
      <c r="I46" t="n">
        <v>24</v>
      </c>
      <c r="J46" t="n">
        <v>252</v>
      </c>
      <c r="K46" t="n">
        <v>57.72</v>
      </c>
      <c r="L46" t="n">
        <v>12</v>
      </c>
      <c r="M46" t="n">
        <v>22</v>
      </c>
      <c r="N46" t="n">
        <v>62.27</v>
      </c>
      <c r="O46" t="n">
        <v>31313.87</v>
      </c>
      <c r="P46" t="n">
        <v>371.2</v>
      </c>
      <c r="Q46" t="n">
        <v>2238.32</v>
      </c>
      <c r="R46" t="n">
        <v>106.2</v>
      </c>
      <c r="S46" t="n">
        <v>80.06999999999999</v>
      </c>
      <c r="T46" t="n">
        <v>10941.95</v>
      </c>
      <c r="U46" t="n">
        <v>0.75</v>
      </c>
      <c r="V46" t="n">
        <v>0.88</v>
      </c>
      <c r="W46" t="n">
        <v>6.68</v>
      </c>
      <c r="X46" t="n">
        <v>0.66</v>
      </c>
      <c r="Y46" t="n">
        <v>1</v>
      </c>
      <c r="Z46" t="n">
        <v>10</v>
      </c>
      <c r="AA46" t="n">
        <v>419.5564222602347</v>
      </c>
      <c r="AB46" t="n">
        <v>574.0556064594675</v>
      </c>
      <c r="AC46" t="n">
        <v>519.2685450710791</v>
      </c>
      <c r="AD46" t="n">
        <v>419556.4222602347</v>
      </c>
      <c r="AE46" t="n">
        <v>574055.6064594676</v>
      </c>
      <c r="AF46" t="n">
        <v>1.541493752946043e-06</v>
      </c>
      <c r="AG46" t="n">
        <v>0.3446875</v>
      </c>
      <c r="AH46" t="n">
        <v>519268.5450710791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3.0298</v>
      </c>
      <c r="E47" t="n">
        <v>33.01</v>
      </c>
      <c r="F47" t="n">
        <v>29.25</v>
      </c>
      <c r="G47" t="n">
        <v>76.3</v>
      </c>
      <c r="H47" t="n">
        <v>0.86</v>
      </c>
      <c r="I47" t="n">
        <v>23</v>
      </c>
      <c r="J47" t="n">
        <v>252.45</v>
      </c>
      <c r="K47" t="n">
        <v>57.72</v>
      </c>
      <c r="L47" t="n">
        <v>12.25</v>
      </c>
      <c r="M47" t="n">
        <v>21</v>
      </c>
      <c r="N47" t="n">
        <v>62.48</v>
      </c>
      <c r="O47" t="n">
        <v>31369.6</v>
      </c>
      <c r="P47" t="n">
        <v>369.76</v>
      </c>
      <c r="Q47" t="n">
        <v>2238.37</v>
      </c>
      <c r="R47" t="n">
        <v>104.76</v>
      </c>
      <c r="S47" t="n">
        <v>80.06999999999999</v>
      </c>
      <c r="T47" t="n">
        <v>10226.49</v>
      </c>
      <c r="U47" t="n">
        <v>0.76</v>
      </c>
      <c r="V47" t="n">
        <v>0.88</v>
      </c>
      <c r="W47" t="n">
        <v>6.68</v>
      </c>
      <c r="X47" t="n">
        <v>0.62</v>
      </c>
      <c r="Y47" t="n">
        <v>1</v>
      </c>
      <c r="Z47" t="n">
        <v>10</v>
      </c>
      <c r="AA47" t="n">
        <v>417.154254996091</v>
      </c>
      <c r="AB47" t="n">
        <v>570.7688552325259</v>
      </c>
      <c r="AC47" t="n">
        <v>516.2954767682523</v>
      </c>
      <c r="AD47" t="n">
        <v>417154.254996091</v>
      </c>
      <c r="AE47" t="n">
        <v>570768.8552325258</v>
      </c>
      <c r="AF47" t="n">
        <v>1.545523601931209e-06</v>
      </c>
      <c r="AG47" t="n">
        <v>0.3438541666666666</v>
      </c>
      <c r="AH47" t="n">
        <v>516295.4767682524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3.0366</v>
      </c>
      <c r="E48" t="n">
        <v>32.93</v>
      </c>
      <c r="F48" t="n">
        <v>29.22</v>
      </c>
      <c r="G48" t="n">
        <v>79.69</v>
      </c>
      <c r="H48" t="n">
        <v>0.88</v>
      </c>
      <c r="I48" t="n">
        <v>22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366.79</v>
      </c>
      <c r="Q48" t="n">
        <v>2238.3</v>
      </c>
      <c r="R48" t="n">
        <v>103.9</v>
      </c>
      <c r="S48" t="n">
        <v>80.06999999999999</v>
      </c>
      <c r="T48" t="n">
        <v>9804.360000000001</v>
      </c>
      <c r="U48" t="n">
        <v>0.77</v>
      </c>
      <c r="V48" t="n">
        <v>0.88</v>
      </c>
      <c r="W48" t="n">
        <v>6.68</v>
      </c>
      <c r="X48" t="n">
        <v>0.59</v>
      </c>
      <c r="Y48" t="n">
        <v>1</v>
      </c>
      <c r="Z48" t="n">
        <v>10</v>
      </c>
      <c r="AA48" t="n">
        <v>413.7358894858122</v>
      </c>
      <c r="AB48" t="n">
        <v>566.0916967337197</v>
      </c>
      <c r="AC48" t="n">
        <v>512.064699712139</v>
      </c>
      <c r="AD48" t="n">
        <v>413735.8894858122</v>
      </c>
      <c r="AE48" t="n">
        <v>566091.6967337197</v>
      </c>
      <c r="AF48" t="n">
        <v>1.548992332703251e-06</v>
      </c>
      <c r="AG48" t="n">
        <v>0.3430208333333333</v>
      </c>
      <c r="AH48" t="n">
        <v>512064.699712139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3.0343</v>
      </c>
      <c r="E49" t="n">
        <v>32.96</v>
      </c>
      <c r="F49" t="n">
        <v>29.25</v>
      </c>
      <c r="G49" t="n">
        <v>79.76000000000001</v>
      </c>
      <c r="H49" t="n">
        <v>0.9</v>
      </c>
      <c r="I49" t="n">
        <v>22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364.78</v>
      </c>
      <c r="Q49" t="n">
        <v>2238.32</v>
      </c>
      <c r="R49" t="n">
        <v>104.57</v>
      </c>
      <c r="S49" t="n">
        <v>80.06999999999999</v>
      </c>
      <c r="T49" t="n">
        <v>10135.18</v>
      </c>
      <c r="U49" t="n">
        <v>0.77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412.5684142693219</v>
      </c>
      <c r="AB49" t="n">
        <v>564.4943056371461</v>
      </c>
      <c r="AC49" t="n">
        <v>510.61976137987</v>
      </c>
      <c r="AD49" t="n">
        <v>412568.4142693219</v>
      </c>
      <c r="AE49" t="n">
        <v>564494.3056371461</v>
      </c>
      <c r="AF49" t="n">
        <v>1.547819085530354e-06</v>
      </c>
      <c r="AG49" t="n">
        <v>0.3433333333333333</v>
      </c>
      <c r="AH49" t="n">
        <v>510619.76137987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3.0424</v>
      </c>
      <c r="E50" t="n">
        <v>32.87</v>
      </c>
      <c r="F50" t="n">
        <v>29.2</v>
      </c>
      <c r="G50" t="n">
        <v>83.44</v>
      </c>
      <c r="H50" t="n">
        <v>0.91</v>
      </c>
      <c r="I50" t="n">
        <v>21</v>
      </c>
      <c r="J50" t="n">
        <v>253.81</v>
      </c>
      <c r="K50" t="n">
        <v>57.72</v>
      </c>
      <c r="L50" t="n">
        <v>13</v>
      </c>
      <c r="M50" t="n">
        <v>16</v>
      </c>
      <c r="N50" t="n">
        <v>63.08</v>
      </c>
      <c r="O50" t="n">
        <v>31537.23</v>
      </c>
      <c r="P50" t="n">
        <v>361.75</v>
      </c>
      <c r="Q50" t="n">
        <v>2238.35</v>
      </c>
      <c r="R50" t="n">
        <v>103.2</v>
      </c>
      <c r="S50" t="n">
        <v>80.06999999999999</v>
      </c>
      <c r="T50" t="n">
        <v>9454.950000000001</v>
      </c>
      <c r="U50" t="n">
        <v>0.78</v>
      </c>
      <c r="V50" t="n">
        <v>0.88</v>
      </c>
      <c r="W50" t="n">
        <v>6.68</v>
      </c>
      <c r="X50" t="n">
        <v>0.58</v>
      </c>
      <c r="Y50" t="n">
        <v>1</v>
      </c>
      <c r="Z50" t="n">
        <v>10</v>
      </c>
      <c r="AA50" t="n">
        <v>408.8624220406576</v>
      </c>
      <c r="AB50" t="n">
        <v>559.4236035730496</v>
      </c>
      <c r="AC50" t="n">
        <v>506.0330000039958</v>
      </c>
      <c r="AD50" t="n">
        <v>408862.4220406576</v>
      </c>
      <c r="AE50" t="n">
        <v>559423.6035730497</v>
      </c>
      <c r="AF50" t="n">
        <v>1.551950956008816e-06</v>
      </c>
      <c r="AG50" t="n">
        <v>0.3423958333333333</v>
      </c>
      <c r="AH50" t="n">
        <v>506033.0000039958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3.0435</v>
      </c>
      <c r="E51" t="n">
        <v>32.86</v>
      </c>
      <c r="F51" t="n">
        <v>29.19</v>
      </c>
      <c r="G51" t="n">
        <v>83.40000000000001</v>
      </c>
      <c r="H51" t="n">
        <v>0.93</v>
      </c>
      <c r="I51" t="n">
        <v>21</v>
      </c>
      <c r="J51" t="n">
        <v>254.26</v>
      </c>
      <c r="K51" t="n">
        <v>57.72</v>
      </c>
      <c r="L51" t="n">
        <v>13.25</v>
      </c>
      <c r="M51" t="n">
        <v>12</v>
      </c>
      <c r="N51" t="n">
        <v>63.29</v>
      </c>
      <c r="O51" t="n">
        <v>31593.26</v>
      </c>
      <c r="P51" t="n">
        <v>360.7</v>
      </c>
      <c r="Q51" t="n">
        <v>2238.38</v>
      </c>
      <c r="R51" t="n">
        <v>102.76</v>
      </c>
      <c r="S51" t="n">
        <v>80.06999999999999</v>
      </c>
      <c r="T51" t="n">
        <v>9239.540000000001</v>
      </c>
      <c r="U51" t="n">
        <v>0.78</v>
      </c>
      <c r="V51" t="n">
        <v>0.88</v>
      </c>
      <c r="W51" t="n">
        <v>6.68</v>
      </c>
      <c r="X51" t="n">
        <v>0.5600000000000001</v>
      </c>
      <c r="Y51" t="n">
        <v>1</v>
      </c>
      <c r="Z51" t="n">
        <v>10</v>
      </c>
      <c r="AA51" t="n">
        <v>407.8402727541867</v>
      </c>
      <c r="AB51" t="n">
        <v>558.0250538252564</v>
      </c>
      <c r="AC51" t="n">
        <v>504.7679258812551</v>
      </c>
      <c r="AD51" t="n">
        <v>407840.2727541868</v>
      </c>
      <c r="AE51" t="n">
        <v>558025.0538252563</v>
      </c>
      <c r="AF51" t="n">
        <v>1.55251207422194e-06</v>
      </c>
      <c r="AG51" t="n">
        <v>0.3422916666666667</v>
      </c>
      <c r="AH51" t="n">
        <v>504767.9258812551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3.0416</v>
      </c>
      <c r="E52" t="n">
        <v>32.88</v>
      </c>
      <c r="F52" t="n">
        <v>29.21</v>
      </c>
      <c r="G52" t="n">
        <v>83.45999999999999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9</v>
      </c>
      <c r="N52" t="n">
        <v>63.49</v>
      </c>
      <c r="O52" t="n">
        <v>31649.36</v>
      </c>
      <c r="P52" t="n">
        <v>359.86</v>
      </c>
      <c r="Q52" t="n">
        <v>2238.3</v>
      </c>
      <c r="R52" t="n">
        <v>103.27</v>
      </c>
      <c r="S52" t="n">
        <v>80.06999999999999</v>
      </c>
      <c r="T52" t="n">
        <v>9494.4</v>
      </c>
      <c r="U52" t="n">
        <v>0.78</v>
      </c>
      <c r="V52" t="n">
        <v>0.88</v>
      </c>
      <c r="W52" t="n">
        <v>6.69</v>
      </c>
      <c r="X52" t="n">
        <v>0.59</v>
      </c>
      <c r="Y52" t="n">
        <v>1</v>
      </c>
      <c r="Z52" t="n">
        <v>10</v>
      </c>
      <c r="AA52" t="n">
        <v>407.5072906746233</v>
      </c>
      <c r="AB52" t="n">
        <v>557.5694530538649</v>
      </c>
      <c r="AC52" t="n">
        <v>504.3558070080456</v>
      </c>
      <c r="AD52" t="n">
        <v>407507.2906746233</v>
      </c>
      <c r="AE52" t="n">
        <v>557569.4530538649</v>
      </c>
      <c r="AF52" t="n">
        <v>1.551542870035634e-06</v>
      </c>
      <c r="AG52" t="n">
        <v>0.3425</v>
      </c>
      <c r="AH52" t="n">
        <v>504355.8070080456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3.0414</v>
      </c>
      <c r="E53" t="n">
        <v>32.88</v>
      </c>
      <c r="F53" t="n">
        <v>29.21</v>
      </c>
      <c r="G53" t="n">
        <v>83.47</v>
      </c>
      <c r="H53" t="n">
        <v>0.96</v>
      </c>
      <c r="I53" t="n">
        <v>21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359.46</v>
      </c>
      <c r="Q53" t="n">
        <v>2238.34</v>
      </c>
      <c r="R53" t="n">
        <v>103.58</v>
      </c>
      <c r="S53" t="n">
        <v>80.06999999999999</v>
      </c>
      <c r="T53" t="n">
        <v>9645.15</v>
      </c>
      <c r="U53" t="n">
        <v>0.77</v>
      </c>
      <c r="V53" t="n">
        <v>0.88</v>
      </c>
      <c r="W53" t="n">
        <v>6.68</v>
      </c>
      <c r="X53" t="n">
        <v>0.59</v>
      </c>
      <c r="Y53" t="n">
        <v>1</v>
      </c>
      <c r="Z53" t="n">
        <v>10</v>
      </c>
      <c r="AA53" t="n">
        <v>407.2158145690806</v>
      </c>
      <c r="AB53" t="n">
        <v>557.170642587243</v>
      </c>
      <c r="AC53" t="n">
        <v>503.9950584526242</v>
      </c>
      <c r="AD53" t="n">
        <v>407215.8145690806</v>
      </c>
      <c r="AE53" t="n">
        <v>557170.642587243</v>
      </c>
      <c r="AF53" t="n">
        <v>1.551440848542339e-06</v>
      </c>
      <c r="AG53" t="n">
        <v>0.3425</v>
      </c>
      <c r="AH53" t="n">
        <v>503995.0584526242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3.0478</v>
      </c>
      <c r="E54" t="n">
        <v>32.81</v>
      </c>
      <c r="F54" t="n">
        <v>29.19</v>
      </c>
      <c r="G54" t="n">
        <v>87.56999999999999</v>
      </c>
      <c r="H54" t="n">
        <v>0.97</v>
      </c>
      <c r="I54" t="n">
        <v>20</v>
      </c>
      <c r="J54" t="n">
        <v>255.63</v>
      </c>
      <c r="K54" t="n">
        <v>57.72</v>
      </c>
      <c r="L54" t="n">
        <v>14</v>
      </c>
      <c r="M54" t="n">
        <v>4</v>
      </c>
      <c r="N54" t="n">
        <v>63.91</v>
      </c>
      <c r="O54" t="n">
        <v>31761.8</v>
      </c>
      <c r="P54" t="n">
        <v>356.97</v>
      </c>
      <c r="Q54" t="n">
        <v>2238.38</v>
      </c>
      <c r="R54" t="n">
        <v>102.39</v>
      </c>
      <c r="S54" t="n">
        <v>80.06999999999999</v>
      </c>
      <c r="T54" t="n">
        <v>9055.58</v>
      </c>
      <c r="U54" t="n">
        <v>0.78</v>
      </c>
      <c r="V54" t="n">
        <v>0.88</v>
      </c>
      <c r="W54" t="n">
        <v>6.69</v>
      </c>
      <c r="X54" t="n">
        <v>0.5600000000000001</v>
      </c>
      <c r="Y54" t="n">
        <v>1</v>
      </c>
      <c r="Z54" t="n">
        <v>10</v>
      </c>
      <c r="AA54" t="n">
        <v>404.30703369479</v>
      </c>
      <c r="AB54" t="n">
        <v>553.1907202686834</v>
      </c>
      <c r="AC54" t="n">
        <v>500.3949743342916</v>
      </c>
      <c r="AD54" t="n">
        <v>404307.03369479</v>
      </c>
      <c r="AE54" t="n">
        <v>553190.7202686834</v>
      </c>
      <c r="AF54" t="n">
        <v>1.55470553632779e-06</v>
      </c>
      <c r="AG54" t="n">
        <v>0.3417708333333334</v>
      </c>
      <c r="AH54" t="n">
        <v>500394.9743342916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3.0467</v>
      </c>
      <c r="E55" t="n">
        <v>32.82</v>
      </c>
      <c r="F55" t="n">
        <v>29.2</v>
      </c>
      <c r="G55" t="n">
        <v>87.61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357.49</v>
      </c>
      <c r="Q55" t="n">
        <v>2238.38</v>
      </c>
      <c r="R55" t="n">
        <v>102.68</v>
      </c>
      <c r="S55" t="n">
        <v>80.06999999999999</v>
      </c>
      <c r="T55" t="n">
        <v>9200.719999999999</v>
      </c>
      <c r="U55" t="n">
        <v>0.78</v>
      </c>
      <c r="V55" t="n">
        <v>0.88</v>
      </c>
      <c r="W55" t="n">
        <v>6.7</v>
      </c>
      <c r="X55" t="n">
        <v>0.58</v>
      </c>
      <c r="Y55" t="n">
        <v>1</v>
      </c>
      <c r="Z55" t="n">
        <v>10</v>
      </c>
      <c r="AA55" t="n">
        <v>404.9057207980308</v>
      </c>
      <c r="AB55" t="n">
        <v>554.0098703755483</v>
      </c>
      <c r="AC55" t="n">
        <v>501.1359459046417</v>
      </c>
      <c r="AD55" t="n">
        <v>404905.7207980307</v>
      </c>
      <c r="AE55" t="n">
        <v>554009.8703755483</v>
      </c>
      <c r="AF55" t="n">
        <v>1.554144418114666e-06</v>
      </c>
      <c r="AG55" t="n">
        <v>0.341875</v>
      </c>
      <c r="AH55" t="n">
        <v>501135.9459046418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3.0468</v>
      </c>
      <c r="E56" t="n">
        <v>32.82</v>
      </c>
      <c r="F56" t="n">
        <v>29.2</v>
      </c>
      <c r="G56" t="n">
        <v>87.61</v>
      </c>
      <c r="H56" t="n">
        <v>1.01</v>
      </c>
      <c r="I56" t="n">
        <v>20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358.21</v>
      </c>
      <c r="Q56" t="n">
        <v>2238.35</v>
      </c>
      <c r="R56" t="n">
        <v>102.7</v>
      </c>
      <c r="S56" t="n">
        <v>80.06999999999999</v>
      </c>
      <c r="T56" t="n">
        <v>9209.969999999999</v>
      </c>
      <c r="U56" t="n">
        <v>0.78</v>
      </c>
      <c r="V56" t="n">
        <v>0.88</v>
      </c>
      <c r="W56" t="n">
        <v>6.69</v>
      </c>
      <c r="X56" t="n">
        <v>0.58</v>
      </c>
      <c r="Y56" t="n">
        <v>1</v>
      </c>
      <c r="Z56" t="n">
        <v>10</v>
      </c>
      <c r="AA56" t="n">
        <v>405.4640786715956</v>
      </c>
      <c r="AB56" t="n">
        <v>554.7738402511706</v>
      </c>
      <c r="AC56" t="n">
        <v>501.8270035675733</v>
      </c>
      <c r="AD56" t="n">
        <v>405464.0786715957</v>
      </c>
      <c r="AE56" t="n">
        <v>554773.8402511706</v>
      </c>
      <c r="AF56" t="n">
        <v>1.554195428861314e-06</v>
      </c>
      <c r="AG56" t="n">
        <v>0.341875</v>
      </c>
      <c r="AH56" t="n">
        <v>501827.0035675733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3.0463</v>
      </c>
      <c r="E57" t="n">
        <v>32.83</v>
      </c>
      <c r="F57" t="n">
        <v>29.21</v>
      </c>
      <c r="G57" t="n">
        <v>87.62</v>
      </c>
      <c r="H57" t="n">
        <v>1.02</v>
      </c>
      <c r="I57" t="n">
        <v>20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358.68</v>
      </c>
      <c r="Q57" t="n">
        <v>2238.43</v>
      </c>
      <c r="R57" t="n">
        <v>102.67</v>
      </c>
      <c r="S57" t="n">
        <v>80.06999999999999</v>
      </c>
      <c r="T57" t="n">
        <v>9199.110000000001</v>
      </c>
      <c r="U57" t="n">
        <v>0.78</v>
      </c>
      <c r="V57" t="n">
        <v>0.88</v>
      </c>
      <c r="W57" t="n">
        <v>6.7</v>
      </c>
      <c r="X57" t="n">
        <v>0.58</v>
      </c>
      <c r="Y57" t="n">
        <v>1</v>
      </c>
      <c r="Z57" t="n">
        <v>10</v>
      </c>
      <c r="AA57" t="n">
        <v>405.9442326304165</v>
      </c>
      <c r="AB57" t="n">
        <v>555.4308080805268</v>
      </c>
      <c r="AC57" t="n">
        <v>502.421271309356</v>
      </c>
      <c r="AD57" t="n">
        <v>405944.2326304165</v>
      </c>
      <c r="AE57" t="n">
        <v>555430.8080805269</v>
      </c>
      <c r="AF57" t="n">
        <v>1.553940375128075e-06</v>
      </c>
      <c r="AG57" t="n">
        <v>0.3419791666666667</v>
      </c>
      <c r="AH57" t="n">
        <v>502421.271309356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3.0474</v>
      </c>
      <c r="E58" t="n">
        <v>32.82</v>
      </c>
      <c r="F58" t="n">
        <v>29.2</v>
      </c>
      <c r="G58" t="n">
        <v>87.59</v>
      </c>
      <c r="H58" t="n">
        <v>1.04</v>
      </c>
      <c r="I58" t="n">
        <v>20</v>
      </c>
      <c r="J58" t="n">
        <v>257.46</v>
      </c>
      <c r="K58" t="n">
        <v>57.72</v>
      </c>
      <c r="L58" t="n">
        <v>15</v>
      </c>
      <c r="M58" t="n">
        <v>0</v>
      </c>
      <c r="N58" t="n">
        <v>64.73999999999999</v>
      </c>
      <c r="O58" t="n">
        <v>31987.71</v>
      </c>
      <c r="P58" t="n">
        <v>359</v>
      </c>
      <c r="Q58" t="n">
        <v>2238.61</v>
      </c>
      <c r="R58" t="n">
        <v>102.5</v>
      </c>
      <c r="S58" t="n">
        <v>80.06999999999999</v>
      </c>
      <c r="T58" t="n">
        <v>9111.299999999999</v>
      </c>
      <c r="U58" t="n">
        <v>0.78</v>
      </c>
      <c r="V58" t="n">
        <v>0.88</v>
      </c>
      <c r="W58" t="n">
        <v>6.69</v>
      </c>
      <c r="X58" t="n">
        <v>0.57</v>
      </c>
      <c r="Y58" t="n">
        <v>1</v>
      </c>
      <c r="Z58" t="n">
        <v>10</v>
      </c>
      <c r="AA58" t="n">
        <v>406.0117800796316</v>
      </c>
      <c r="AB58" t="n">
        <v>555.5232294805264</v>
      </c>
      <c r="AC58" t="n">
        <v>502.5048721406537</v>
      </c>
      <c r="AD58" t="n">
        <v>406011.7800796317</v>
      </c>
      <c r="AE58" t="n">
        <v>555523.2294805264</v>
      </c>
      <c r="AF58" t="n">
        <v>1.5545014933412e-06</v>
      </c>
      <c r="AG58" t="n">
        <v>0.341875</v>
      </c>
      <c r="AH58" t="n">
        <v>502504.8721406537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1.2029</v>
      </c>
      <c r="E2" t="n">
        <v>83.13</v>
      </c>
      <c r="F2" t="n">
        <v>47.31</v>
      </c>
      <c r="G2" t="n">
        <v>4.65</v>
      </c>
      <c r="H2" t="n">
        <v>0.06</v>
      </c>
      <c r="I2" t="n">
        <v>610</v>
      </c>
      <c r="J2" t="n">
        <v>285.18</v>
      </c>
      <c r="K2" t="n">
        <v>61.2</v>
      </c>
      <c r="L2" t="n">
        <v>1</v>
      </c>
      <c r="M2" t="n">
        <v>608</v>
      </c>
      <c r="N2" t="n">
        <v>77.98</v>
      </c>
      <c r="O2" t="n">
        <v>35406.83</v>
      </c>
      <c r="P2" t="n">
        <v>840.23</v>
      </c>
      <c r="Q2" t="n">
        <v>2241</v>
      </c>
      <c r="R2" t="n">
        <v>694.71</v>
      </c>
      <c r="S2" t="n">
        <v>80.06999999999999</v>
      </c>
      <c r="T2" t="n">
        <v>302266.52</v>
      </c>
      <c r="U2" t="n">
        <v>0.12</v>
      </c>
      <c r="V2" t="n">
        <v>0.54</v>
      </c>
      <c r="W2" t="n">
        <v>7.68</v>
      </c>
      <c r="X2" t="n">
        <v>18.66</v>
      </c>
      <c r="Y2" t="n">
        <v>1</v>
      </c>
      <c r="Z2" t="n">
        <v>10</v>
      </c>
      <c r="AA2" t="n">
        <v>2218.343949143299</v>
      </c>
      <c r="AB2" t="n">
        <v>3035.236057646007</v>
      </c>
      <c r="AC2" t="n">
        <v>2745.557388284719</v>
      </c>
      <c r="AD2" t="n">
        <v>2218343.949143299</v>
      </c>
      <c r="AE2" t="n">
        <v>3035236.057646007</v>
      </c>
      <c r="AF2" t="n">
        <v>5.945148637718067e-07</v>
      </c>
      <c r="AG2" t="n">
        <v>0.8659374999999999</v>
      </c>
      <c r="AH2" t="n">
        <v>2745557.388284719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1.4875</v>
      </c>
      <c r="E3" t="n">
        <v>67.23</v>
      </c>
      <c r="F3" t="n">
        <v>41.38</v>
      </c>
      <c r="G3" t="n">
        <v>5.84</v>
      </c>
      <c r="H3" t="n">
        <v>0.08</v>
      </c>
      <c r="I3" t="n">
        <v>425</v>
      </c>
      <c r="J3" t="n">
        <v>285.68</v>
      </c>
      <c r="K3" t="n">
        <v>61.2</v>
      </c>
      <c r="L3" t="n">
        <v>1.25</v>
      </c>
      <c r="M3" t="n">
        <v>423</v>
      </c>
      <c r="N3" t="n">
        <v>78.23999999999999</v>
      </c>
      <c r="O3" t="n">
        <v>35468.6</v>
      </c>
      <c r="P3" t="n">
        <v>733.3200000000001</v>
      </c>
      <c r="Q3" t="n">
        <v>2240.4</v>
      </c>
      <c r="R3" t="n">
        <v>499.46</v>
      </c>
      <c r="S3" t="n">
        <v>80.06999999999999</v>
      </c>
      <c r="T3" t="n">
        <v>205567.68</v>
      </c>
      <c r="U3" t="n">
        <v>0.16</v>
      </c>
      <c r="V3" t="n">
        <v>0.62</v>
      </c>
      <c r="W3" t="n">
        <v>7.37</v>
      </c>
      <c r="X3" t="n">
        <v>12.73</v>
      </c>
      <c r="Y3" t="n">
        <v>1</v>
      </c>
      <c r="Z3" t="n">
        <v>10</v>
      </c>
      <c r="AA3" t="n">
        <v>1567.226160991274</v>
      </c>
      <c r="AB3" t="n">
        <v>2144.347974606747</v>
      </c>
      <c r="AC3" t="n">
        <v>1939.694413521563</v>
      </c>
      <c r="AD3" t="n">
        <v>1567226.160991274</v>
      </c>
      <c r="AE3" t="n">
        <v>2144347.974606747</v>
      </c>
      <c r="AF3" t="n">
        <v>7.351740459394483e-07</v>
      </c>
      <c r="AG3" t="n">
        <v>0.7003125</v>
      </c>
      <c r="AH3" t="n">
        <v>1939694.413521563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1.699</v>
      </c>
      <c r="E4" t="n">
        <v>58.86</v>
      </c>
      <c r="F4" t="n">
        <v>38.29</v>
      </c>
      <c r="G4" t="n">
        <v>7.02</v>
      </c>
      <c r="H4" t="n">
        <v>0.09</v>
      </c>
      <c r="I4" t="n">
        <v>327</v>
      </c>
      <c r="J4" t="n">
        <v>286.19</v>
      </c>
      <c r="K4" t="n">
        <v>61.2</v>
      </c>
      <c r="L4" t="n">
        <v>1.5</v>
      </c>
      <c r="M4" t="n">
        <v>325</v>
      </c>
      <c r="N4" t="n">
        <v>78.48999999999999</v>
      </c>
      <c r="O4" t="n">
        <v>35530.47</v>
      </c>
      <c r="P4" t="n">
        <v>677.12</v>
      </c>
      <c r="Q4" t="n">
        <v>2239.67</v>
      </c>
      <c r="R4" t="n">
        <v>399.91</v>
      </c>
      <c r="S4" t="n">
        <v>80.06999999999999</v>
      </c>
      <c r="T4" t="n">
        <v>156283.7</v>
      </c>
      <c r="U4" t="n">
        <v>0.2</v>
      </c>
      <c r="V4" t="n">
        <v>0.67</v>
      </c>
      <c r="W4" t="n">
        <v>7.17</v>
      </c>
      <c r="X4" t="n">
        <v>9.65</v>
      </c>
      <c r="Y4" t="n">
        <v>1</v>
      </c>
      <c r="Z4" t="n">
        <v>10</v>
      </c>
      <c r="AA4" t="n">
        <v>1268.073567909017</v>
      </c>
      <c r="AB4" t="n">
        <v>1735.034199070643</v>
      </c>
      <c r="AC4" t="n">
        <v>1569.444970247132</v>
      </c>
      <c r="AD4" t="n">
        <v>1268073.567909017</v>
      </c>
      <c r="AE4" t="n">
        <v>1735034.199070643</v>
      </c>
      <c r="AF4" t="n">
        <v>8.397046749923514e-07</v>
      </c>
      <c r="AG4" t="n">
        <v>0.613125</v>
      </c>
      <c r="AH4" t="n">
        <v>1569444.970247132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1.8613</v>
      </c>
      <c r="E5" t="n">
        <v>53.73</v>
      </c>
      <c r="F5" t="n">
        <v>36.44</v>
      </c>
      <c r="G5" t="n">
        <v>8.220000000000001</v>
      </c>
      <c r="H5" t="n">
        <v>0.11</v>
      </c>
      <c r="I5" t="n">
        <v>266</v>
      </c>
      <c r="J5" t="n">
        <v>286.69</v>
      </c>
      <c r="K5" t="n">
        <v>61.2</v>
      </c>
      <c r="L5" t="n">
        <v>1.75</v>
      </c>
      <c r="M5" t="n">
        <v>264</v>
      </c>
      <c r="N5" t="n">
        <v>78.73999999999999</v>
      </c>
      <c r="O5" t="n">
        <v>35592.57</v>
      </c>
      <c r="P5" t="n">
        <v>643.11</v>
      </c>
      <c r="Q5" t="n">
        <v>2239.25</v>
      </c>
      <c r="R5" t="n">
        <v>339.4</v>
      </c>
      <c r="S5" t="n">
        <v>80.06999999999999</v>
      </c>
      <c r="T5" t="n">
        <v>126332.44</v>
      </c>
      <c r="U5" t="n">
        <v>0.24</v>
      </c>
      <c r="V5" t="n">
        <v>0.7</v>
      </c>
      <c r="W5" t="n">
        <v>7.07</v>
      </c>
      <c r="X5" t="n">
        <v>7.81</v>
      </c>
      <c r="Y5" t="n">
        <v>1</v>
      </c>
      <c r="Z5" t="n">
        <v>10</v>
      </c>
      <c r="AA5" t="n">
        <v>1100.194356828484</v>
      </c>
      <c r="AB5" t="n">
        <v>1505.334456162176</v>
      </c>
      <c r="AC5" t="n">
        <v>1361.667448416236</v>
      </c>
      <c r="AD5" t="n">
        <v>1100194.356828484</v>
      </c>
      <c r="AE5" t="n">
        <v>1505334.456162176</v>
      </c>
      <c r="AF5" t="n">
        <v>9.199189591308204e-07</v>
      </c>
      <c r="AG5" t="n">
        <v>0.5596875</v>
      </c>
      <c r="AH5" t="n">
        <v>1361667.448416236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1.9911</v>
      </c>
      <c r="E6" t="n">
        <v>50.22</v>
      </c>
      <c r="F6" t="n">
        <v>35.2</v>
      </c>
      <c r="G6" t="n">
        <v>9.43</v>
      </c>
      <c r="H6" t="n">
        <v>0.12</v>
      </c>
      <c r="I6" t="n">
        <v>224</v>
      </c>
      <c r="J6" t="n">
        <v>287.19</v>
      </c>
      <c r="K6" t="n">
        <v>61.2</v>
      </c>
      <c r="L6" t="n">
        <v>2</v>
      </c>
      <c r="M6" t="n">
        <v>222</v>
      </c>
      <c r="N6" t="n">
        <v>78.98999999999999</v>
      </c>
      <c r="O6" t="n">
        <v>35654.65</v>
      </c>
      <c r="P6" t="n">
        <v>619.84</v>
      </c>
      <c r="Q6" t="n">
        <v>2239.13</v>
      </c>
      <c r="R6" t="n">
        <v>298.63</v>
      </c>
      <c r="S6" t="n">
        <v>80.06999999999999</v>
      </c>
      <c r="T6" t="n">
        <v>106158.68</v>
      </c>
      <c r="U6" t="n">
        <v>0.27</v>
      </c>
      <c r="V6" t="n">
        <v>0.73</v>
      </c>
      <c r="W6" t="n">
        <v>7.02</v>
      </c>
      <c r="X6" t="n">
        <v>6.57</v>
      </c>
      <c r="Y6" t="n">
        <v>1</v>
      </c>
      <c r="Z6" t="n">
        <v>10</v>
      </c>
      <c r="AA6" t="n">
        <v>992.0065530320337</v>
      </c>
      <c r="AB6" t="n">
        <v>1357.307130098824</v>
      </c>
      <c r="AC6" t="n">
        <v>1227.767642594713</v>
      </c>
      <c r="AD6" t="n">
        <v>992006.5530320337</v>
      </c>
      <c r="AE6" t="n">
        <v>1357307.130098824</v>
      </c>
      <c r="AF6" t="n">
        <v>9.840706170554862e-07</v>
      </c>
      <c r="AG6" t="n">
        <v>0.523125</v>
      </c>
      <c r="AH6" t="n">
        <v>1227767.642594713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2.1026</v>
      </c>
      <c r="E7" t="n">
        <v>47.56</v>
      </c>
      <c r="F7" t="n">
        <v>34.21</v>
      </c>
      <c r="G7" t="n">
        <v>10.64</v>
      </c>
      <c r="H7" t="n">
        <v>0.14</v>
      </c>
      <c r="I7" t="n">
        <v>193</v>
      </c>
      <c r="J7" t="n">
        <v>287.7</v>
      </c>
      <c r="K7" t="n">
        <v>61.2</v>
      </c>
      <c r="L7" t="n">
        <v>2.25</v>
      </c>
      <c r="M7" t="n">
        <v>191</v>
      </c>
      <c r="N7" t="n">
        <v>79.25</v>
      </c>
      <c r="O7" t="n">
        <v>35716.83</v>
      </c>
      <c r="P7" t="n">
        <v>600.97</v>
      </c>
      <c r="Q7" t="n">
        <v>2238.72</v>
      </c>
      <c r="R7" t="n">
        <v>266.88</v>
      </c>
      <c r="S7" t="n">
        <v>80.06999999999999</v>
      </c>
      <c r="T7" t="n">
        <v>90436.75999999999</v>
      </c>
      <c r="U7" t="n">
        <v>0.3</v>
      </c>
      <c r="V7" t="n">
        <v>0.75</v>
      </c>
      <c r="W7" t="n">
        <v>6.94</v>
      </c>
      <c r="X7" t="n">
        <v>5.58</v>
      </c>
      <c r="Y7" t="n">
        <v>1</v>
      </c>
      <c r="Z7" t="n">
        <v>10</v>
      </c>
      <c r="AA7" t="n">
        <v>911.5018033741555</v>
      </c>
      <c r="AB7" t="n">
        <v>1247.156979998021</v>
      </c>
      <c r="AC7" t="n">
        <v>1128.130068222824</v>
      </c>
      <c r="AD7" t="n">
        <v>911501.8033741555</v>
      </c>
      <c r="AE7" t="n">
        <v>1247156.979998021</v>
      </c>
      <c r="AF7" t="n">
        <v>1.039177780835149e-06</v>
      </c>
      <c r="AG7" t="n">
        <v>0.4954166666666667</v>
      </c>
      <c r="AH7" t="n">
        <v>1128130.068222824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2.1848</v>
      </c>
      <c r="E8" t="n">
        <v>45.77</v>
      </c>
      <c r="F8" t="n">
        <v>33.61</v>
      </c>
      <c r="G8" t="n">
        <v>11.79</v>
      </c>
      <c r="H8" t="n">
        <v>0.15</v>
      </c>
      <c r="I8" t="n">
        <v>171</v>
      </c>
      <c r="J8" t="n">
        <v>288.2</v>
      </c>
      <c r="K8" t="n">
        <v>61.2</v>
      </c>
      <c r="L8" t="n">
        <v>2.5</v>
      </c>
      <c r="M8" t="n">
        <v>169</v>
      </c>
      <c r="N8" t="n">
        <v>79.5</v>
      </c>
      <c r="O8" t="n">
        <v>35779.11</v>
      </c>
      <c r="P8" t="n">
        <v>588.98</v>
      </c>
      <c r="Q8" t="n">
        <v>2239.1</v>
      </c>
      <c r="R8" t="n">
        <v>246.44</v>
      </c>
      <c r="S8" t="n">
        <v>80.06999999999999</v>
      </c>
      <c r="T8" t="n">
        <v>80325.14</v>
      </c>
      <c r="U8" t="n">
        <v>0.32</v>
      </c>
      <c r="V8" t="n">
        <v>0.76</v>
      </c>
      <c r="W8" t="n">
        <v>6.93</v>
      </c>
      <c r="X8" t="n">
        <v>4.97</v>
      </c>
      <c r="Y8" t="n">
        <v>1</v>
      </c>
      <c r="Z8" t="n">
        <v>10</v>
      </c>
      <c r="AA8" t="n">
        <v>860.3334348279648</v>
      </c>
      <c r="AB8" t="n">
        <v>1177.146160764021</v>
      </c>
      <c r="AC8" t="n">
        <v>1064.800983315715</v>
      </c>
      <c r="AD8" t="n">
        <v>860333.4348279648</v>
      </c>
      <c r="AE8" t="n">
        <v>1177146.160764021</v>
      </c>
      <c r="AF8" t="n">
        <v>1.079803869289752e-06</v>
      </c>
      <c r="AG8" t="n">
        <v>0.4767708333333334</v>
      </c>
      <c r="AH8" t="n">
        <v>1064800.983315715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2.2643</v>
      </c>
      <c r="E9" t="n">
        <v>44.16</v>
      </c>
      <c r="F9" t="n">
        <v>33.02</v>
      </c>
      <c r="G9" t="n">
        <v>13.04</v>
      </c>
      <c r="H9" t="n">
        <v>0.17</v>
      </c>
      <c r="I9" t="n">
        <v>152</v>
      </c>
      <c r="J9" t="n">
        <v>288.71</v>
      </c>
      <c r="K9" t="n">
        <v>61.2</v>
      </c>
      <c r="L9" t="n">
        <v>2.75</v>
      </c>
      <c r="M9" t="n">
        <v>150</v>
      </c>
      <c r="N9" t="n">
        <v>79.76000000000001</v>
      </c>
      <c r="O9" t="n">
        <v>35841.5</v>
      </c>
      <c r="P9" t="n">
        <v>577.5599999999999</v>
      </c>
      <c r="Q9" t="n">
        <v>2238.78</v>
      </c>
      <c r="R9" t="n">
        <v>227.36</v>
      </c>
      <c r="S9" t="n">
        <v>80.06999999999999</v>
      </c>
      <c r="T9" t="n">
        <v>70879.72</v>
      </c>
      <c r="U9" t="n">
        <v>0.35</v>
      </c>
      <c r="V9" t="n">
        <v>0.78</v>
      </c>
      <c r="W9" t="n">
        <v>6.9</v>
      </c>
      <c r="X9" t="n">
        <v>4.39</v>
      </c>
      <c r="Y9" t="n">
        <v>1</v>
      </c>
      <c r="Z9" t="n">
        <v>10</v>
      </c>
      <c r="AA9" t="n">
        <v>814.5107486226459</v>
      </c>
      <c r="AB9" t="n">
        <v>1114.449539943662</v>
      </c>
      <c r="AC9" t="n">
        <v>1008.088039991191</v>
      </c>
      <c r="AD9" t="n">
        <v>814510.7486226459</v>
      </c>
      <c r="AE9" t="n">
        <v>1114449.539943662</v>
      </c>
      <c r="AF9" t="n">
        <v>1.119095524181978e-06</v>
      </c>
      <c r="AG9" t="n">
        <v>0.46</v>
      </c>
      <c r="AH9" t="n">
        <v>1008088.039991191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2.3322</v>
      </c>
      <c r="E10" t="n">
        <v>42.88</v>
      </c>
      <c r="F10" t="n">
        <v>32.55</v>
      </c>
      <c r="G10" t="n">
        <v>14.25</v>
      </c>
      <c r="H10" t="n">
        <v>0.18</v>
      </c>
      <c r="I10" t="n">
        <v>137</v>
      </c>
      <c r="J10" t="n">
        <v>289.21</v>
      </c>
      <c r="K10" t="n">
        <v>61.2</v>
      </c>
      <c r="L10" t="n">
        <v>3</v>
      </c>
      <c r="M10" t="n">
        <v>135</v>
      </c>
      <c r="N10" t="n">
        <v>80.02</v>
      </c>
      <c r="O10" t="n">
        <v>35903.99</v>
      </c>
      <c r="P10" t="n">
        <v>567.78</v>
      </c>
      <c r="Q10" t="n">
        <v>2238.94</v>
      </c>
      <c r="R10" t="n">
        <v>212.31</v>
      </c>
      <c r="S10" t="n">
        <v>80.06999999999999</v>
      </c>
      <c r="T10" t="n">
        <v>63432.28</v>
      </c>
      <c r="U10" t="n">
        <v>0.38</v>
      </c>
      <c r="V10" t="n">
        <v>0.79</v>
      </c>
      <c r="W10" t="n">
        <v>6.86</v>
      </c>
      <c r="X10" t="n">
        <v>3.91</v>
      </c>
      <c r="Y10" t="n">
        <v>1</v>
      </c>
      <c r="Z10" t="n">
        <v>10</v>
      </c>
      <c r="AA10" t="n">
        <v>778.0145582875491</v>
      </c>
      <c r="AB10" t="n">
        <v>1064.5138422289</v>
      </c>
      <c r="AC10" t="n">
        <v>962.9181351811343</v>
      </c>
      <c r="AD10" t="n">
        <v>778014.5582875491</v>
      </c>
      <c r="AE10" t="n">
        <v>1064513.8422289</v>
      </c>
      <c r="AF10" t="n">
        <v>1.152654057102508e-06</v>
      </c>
      <c r="AG10" t="n">
        <v>0.4466666666666667</v>
      </c>
      <c r="AH10" t="n">
        <v>962918.1351811343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2.3847</v>
      </c>
      <c r="E11" t="n">
        <v>41.93</v>
      </c>
      <c r="F11" t="n">
        <v>32.25</v>
      </c>
      <c r="G11" t="n">
        <v>15.48</v>
      </c>
      <c r="H11" t="n">
        <v>0.2</v>
      </c>
      <c r="I11" t="n">
        <v>125</v>
      </c>
      <c r="J11" t="n">
        <v>289.72</v>
      </c>
      <c r="K11" t="n">
        <v>61.2</v>
      </c>
      <c r="L11" t="n">
        <v>3.25</v>
      </c>
      <c r="M11" t="n">
        <v>123</v>
      </c>
      <c r="N11" t="n">
        <v>80.27</v>
      </c>
      <c r="O11" t="n">
        <v>35966.59</v>
      </c>
      <c r="P11" t="n">
        <v>561.1799999999999</v>
      </c>
      <c r="Q11" t="n">
        <v>2238.81</v>
      </c>
      <c r="R11" t="n">
        <v>202.11</v>
      </c>
      <c r="S11" t="n">
        <v>80.06999999999999</v>
      </c>
      <c r="T11" t="n">
        <v>58393.8</v>
      </c>
      <c r="U11" t="n">
        <v>0.4</v>
      </c>
      <c r="V11" t="n">
        <v>0.8</v>
      </c>
      <c r="W11" t="n">
        <v>6.86</v>
      </c>
      <c r="X11" t="n">
        <v>3.62</v>
      </c>
      <c r="Y11" t="n">
        <v>1</v>
      </c>
      <c r="Z11" t="n">
        <v>10</v>
      </c>
      <c r="AA11" t="n">
        <v>752.5503551456789</v>
      </c>
      <c r="AB11" t="n">
        <v>1029.672596088836</v>
      </c>
      <c r="AC11" t="n">
        <v>931.4020886726822</v>
      </c>
      <c r="AD11" t="n">
        <v>752550.3551456789</v>
      </c>
      <c r="AE11" t="n">
        <v>1029672.596088836</v>
      </c>
      <c r="AF11" t="n">
        <v>1.17860137637096e-06</v>
      </c>
      <c r="AG11" t="n">
        <v>0.4367708333333333</v>
      </c>
      <c r="AH11" t="n">
        <v>931402.0886726822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2.433</v>
      </c>
      <c r="E12" t="n">
        <v>41.1</v>
      </c>
      <c r="F12" t="n">
        <v>31.95</v>
      </c>
      <c r="G12" t="n">
        <v>16.67</v>
      </c>
      <c r="H12" t="n">
        <v>0.21</v>
      </c>
      <c r="I12" t="n">
        <v>115</v>
      </c>
      <c r="J12" t="n">
        <v>290.23</v>
      </c>
      <c r="K12" t="n">
        <v>61.2</v>
      </c>
      <c r="L12" t="n">
        <v>3.5</v>
      </c>
      <c r="M12" t="n">
        <v>113</v>
      </c>
      <c r="N12" t="n">
        <v>80.53</v>
      </c>
      <c r="O12" t="n">
        <v>36029.29</v>
      </c>
      <c r="P12" t="n">
        <v>554.59</v>
      </c>
      <c r="Q12" t="n">
        <v>2239.05</v>
      </c>
      <c r="R12" t="n">
        <v>192.49</v>
      </c>
      <c r="S12" t="n">
        <v>80.06999999999999</v>
      </c>
      <c r="T12" t="n">
        <v>53634.6</v>
      </c>
      <c r="U12" t="n">
        <v>0.42</v>
      </c>
      <c r="V12" t="n">
        <v>0.8</v>
      </c>
      <c r="W12" t="n">
        <v>6.84</v>
      </c>
      <c r="X12" t="n">
        <v>3.32</v>
      </c>
      <c r="Y12" t="n">
        <v>1</v>
      </c>
      <c r="Z12" t="n">
        <v>10</v>
      </c>
      <c r="AA12" t="n">
        <v>729.4476394977918</v>
      </c>
      <c r="AB12" t="n">
        <v>998.0624413195161</v>
      </c>
      <c r="AC12" t="n">
        <v>902.8087627094151</v>
      </c>
      <c r="AD12" t="n">
        <v>729447.6394977918</v>
      </c>
      <c r="AE12" t="n">
        <v>998062.441319516</v>
      </c>
      <c r="AF12" t="n">
        <v>1.202472910097934e-06</v>
      </c>
      <c r="AG12" t="n">
        <v>0.428125</v>
      </c>
      <c r="AH12" t="n">
        <v>902808.7627094151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2.4789</v>
      </c>
      <c r="E13" t="n">
        <v>40.34</v>
      </c>
      <c r="F13" t="n">
        <v>31.68</v>
      </c>
      <c r="G13" t="n">
        <v>17.93</v>
      </c>
      <c r="H13" t="n">
        <v>0.23</v>
      </c>
      <c r="I13" t="n">
        <v>106</v>
      </c>
      <c r="J13" t="n">
        <v>290.74</v>
      </c>
      <c r="K13" t="n">
        <v>61.2</v>
      </c>
      <c r="L13" t="n">
        <v>3.75</v>
      </c>
      <c r="M13" t="n">
        <v>104</v>
      </c>
      <c r="N13" t="n">
        <v>80.79000000000001</v>
      </c>
      <c r="O13" t="n">
        <v>36092.1</v>
      </c>
      <c r="P13" t="n">
        <v>548.5700000000001</v>
      </c>
      <c r="Q13" t="n">
        <v>2238.41</v>
      </c>
      <c r="R13" t="n">
        <v>184.17</v>
      </c>
      <c r="S13" t="n">
        <v>80.06999999999999</v>
      </c>
      <c r="T13" t="n">
        <v>49518.15</v>
      </c>
      <c r="U13" t="n">
        <v>0.43</v>
      </c>
      <c r="V13" t="n">
        <v>0.8100000000000001</v>
      </c>
      <c r="W13" t="n">
        <v>6.81</v>
      </c>
      <c r="X13" t="n">
        <v>3.05</v>
      </c>
      <c r="Y13" t="n">
        <v>1</v>
      </c>
      <c r="Z13" t="n">
        <v>10</v>
      </c>
      <c r="AA13" t="n">
        <v>708.6449925760173</v>
      </c>
      <c r="AB13" t="n">
        <v>969.5993420531337</v>
      </c>
      <c r="AC13" t="n">
        <v>877.0621416888054</v>
      </c>
      <c r="AD13" t="n">
        <v>708644.9925760173</v>
      </c>
      <c r="AE13" t="n">
        <v>969599.3420531336</v>
      </c>
      <c r="AF13" t="n">
        <v>1.225158280658352e-06</v>
      </c>
      <c r="AG13" t="n">
        <v>0.4202083333333334</v>
      </c>
      <c r="AH13" t="n">
        <v>877062.1416888053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2.5154</v>
      </c>
      <c r="E14" t="n">
        <v>39.75</v>
      </c>
      <c r="F14" t="n">
        <v>31.47</v>
      </c>
      <c r="G14" t="n">
        <v>19.07</v>
      </c>
      <c r="H14" t="n">
        <v>0.24</v>
      </c>
      <c r="I14" t="n">
        <v>99</v>
      </c>
      <c r="J14" t="n">
        <v>291.25</v>
      </c>
      <c r="K14" t="n">
        <v>61.2</v>
      </c>
      <c r="L14" t="n">
        <v>4</v>
      </c>
      <c r="M14" t="n">
        <v>97</v>
      </c>
      <c r="N14" t="n">
        <v>81.05</v>
      </c>
      <c r="O14" t="n">
        <v>36155.02</v>
      </c>
      <c r="P14" t="n">
        <v>543.61</v>
      </c>
      <c r="Q14" t="n">
        <v>2238.59</v>
      </c>
      <c r="R14" t="n">
        <v>176.85</v>
      </c>
      <c r="S14" t="n">
        <v>80.06999999999999</v>
      </c>
      <c r="T14" t="n">
        <v>45893.96</v>
      </c>
      <c r="U14" t="n">
        <v>0.45</v>
      </c>
      <c r="V14" t="n">
        <v>0.82</v>
      </c>
      <c r="W14" t="n">
        <v>6.81</v>
      </c>
      <c r="X14" t="n">
        <v>2.84</v>
      </c>
      <c r="Y14" t="n">
        <v>1</v>
      </c>
      <c r="Z14" t="n">
        <v>10</v>
      </c>
      <c r="AA14" t="n">
        <v>692.5030463182655</v>
      </c>
      <c r="AB14" t="n">
        <v>947.5132190508682</v>
      </c>
      <c r="AC14" t="n">
        <v>857.083887267808</v>
      </c>
      <c r="AD14" t="n">
        <v>692503.0463182655</v>
      </c>
      <c r="AE14" t="n">
        <v>947513.2190508682</v>
      </c>
      <c r="AF14" t="n">
        <v>1.243197845483085e-06</v>
      </c>
      <c r="AG14" t="n">
        <v>0.4140625</v>
      </c>
      <c r="AH14" t="n">
        <v>857083.887267808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2.5521</v>
      </c>
      <c r="E15" t="n">
        <v>39.18</v>
      </c>
      <c r="F15" t="n">
        <v>31.28</v>
      </c>
      <c r="G15" t="n">
        <v>20.4</v>
      </c>
      <c r="H15" t="n">
        <v>0.26</v>
      </c>
      <c r="I15" t="n">
        <v>92</v>
      </c>
      <c r="J15" t="n">
        <v>291.76</v>
      </c>
      <c r="K15" t="n">
        <v>61.2</v>
      </c>
      <c r="L15" t="n">
        <v>4.25</v>
      </c>
      <c r="M15" t="n">
        <v>90</v>
      </c>
      <c r="N15" t="n">
        <v>81.31</v>
      </c>
      <c r="O15" t="n">
        <v>36218.04</v>
      </c>
      <c r="P15" t="n">
        <v>539</v>
      </c>
      <c r="Q15" t="n">
        <v>2238.57</v>
      </c>
      <c r="R15" t="n">
        <v>170.8</v>
      </c>
      <c r="S15" t="n">
        <v>80.06999999999999</v>
      </c>
      <c r="T15" t="n">
        <v>42903.77</v>
      </c>
      <c r="U15" t="n">
        <v>0.47</v>
      </c>
      <c r="V15" t="n">
        <v>0.82</v>
      </c>
      <c r="W15" t="n">
        <v>6.79</v>
      </c>
      <c r="X15" t="n">
        <v>2.65</v>
      </c>
      <c r="Y15" t="n">
        <v>1</v>
      </c>
      <c r="Z15" t="n">
        <v>10</v>
      </c>
      <c r="AA15" t="n">
        <v>677.206362462359</v>
      </c>
      <c r="AB15" t="n">
        <v>926.5836213571533</v>
      </c>
      <c r="AC15" t="n">
        <v>838.1517810031063</v>
      </c>
      <c r="AD15" t="n">
        <v>677206.362462359</v>
      </c>
      <c r="AE15" t="n">
        <v>926583.6213571533</v>
      </c>
      <c r="AF15" t="n">
        <v>1.261336257238364e-06</v>
      </c>
      <c r="AG15" t="n">
        <v>0.408125</v>
      </c>
      <c r="AH15" t="n">
        <v>838151.7810031063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2.5797</v>
      </c>
      <c r="E16" t="n">
        <v>38.76</v>
      </c>
      <c r="F16" t="n">
        <v>31.13</v>
      </c>
      <c r="G16" t="n">
        <v>21.47</v>
      </c>
      <c r="H16" t="n">
        <v>0.27</v>
      </c>
      <c r="I16" t="n">
        <v>87</v>
      </c>
      <c r="J16" t="n">
        <v>292.27</v>
      </c>
      <c r="K16" t="n">
        <v>61.2</v>
      </c>
      <c r="L16" t="n">
        <v>4.5</v>
      </c>
      <c r="M16" t="n">
        <v>85</v>
      </c>
      <c r="N16" t="n">
        <v>81.56999999999999</v>
      </c>
      <c r="O16" t="n">
        <v>36281.16</v>
      </c>
      <c r="P16" t="n">
        <v>535.13</v>
      </c>
      <c r="Q16" t="n">
        <v>2238.55</v>
      </c>
      <c r="R16" t="n">
        <v>165.74</v>
      </c>
      <c r="S16" t="n">
        <v>80.06999999999999</v>
      </c>
      <c r="T16" t="n">
        <v>40398.39</v>
      </c>
      <c r="U16" t="n">
        <v>0.48</v>
      </c>
      <c r="V16" t="n">
        <v>0.82</v>
      </c>
      <c r="W16" t="n">
        <v>6.79</v>
      </c>
      <c r="X16" t="n">
        <v>2.5</v>
      </c>
      <c r="Y16" t="n">
        <v>1</v>
      </c>
      <c r="Z16" t="n">
        <v>10</v>
      </c>
      <c r="AA16" t="n">
        <v>665.5745780040587</v>
      </c>
      <c r="AB16" t="n">
        <v>910.6685007031932</v>
      </c>
      <c r="AC16" t="n">
        <v>823.7555771273479</v>
      </c>
      <c r="AD16" t="n">
        <v>665574.5780040587</v>
      </c>
      <c r="AE16" t="n">
        <v>910668.5007031932</v>
      </c>
      <c r="AF16" t="n">
        <v>1.274977133653778e-06</v>
      </c>
      <c r="AG16" t="n">
        <v>0.40375</v>
      </c>
      <c r="AH16" t="n">
        <v>823755.5771273479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2.6159</v>
      </c>
      <c r="E17" t="n">
        <v>38.23</v>
      </c>
      <c r="F17" t="n">
        <v>30.91</v>
      </c>
      <c r="G17" t="n">
        <v>22.9</v>
      </c>
      <c r="H17" t="n">
        <v>0.29</v>
      </c>
      <c r="I17" t="n">
        <v>81</v>
      </c>
      <c r="J17" t="n">
        <v>292.79</v>
      </c>
      <c r="K17" t="n">
        <v>61.2</v>
      </c>
      <c r="L17" t="n">
        <v>4.75</v>
      </c>
      <c r="M17" t="n">
        <v>79</v>
      </c>
      <c r="N17" t="n">
        <v>81.84</v>
      </c>
      <c r="O17" t="n">
        <v>36344.4</v>
      </c>
      <c r="P17" t="n">
        <v>530.27</v>
      </c>
      <c r="Q17" t="n">
        <v>2238.54</v>
      </c>
      <c r="R17" t="n">
        <v>159.07</v>
      </c>
      <c r="S17" t="n">
        <v>80.06999999999999</v>
      </c>
      <c r="T17" t="n">
        <v>37091.09</v>
      </c>
      <c r="U17" t="n">
        <v>0.5</v>
      </c>
      <c r="V17" t="n">
        <v>0.83</v>
      </c>
      <c r="W17" t="n">
        <v>6.77</v>
      </c>
      <c r="X17" t="n">
        <v>2.28</v>
      </c>
      <c r="Y17" t="n">
        <v>1</v>
      </c>
      <c r="Z17" t="n">
        <v>10</v>
      </c>
      <c r="AA17" t="n">
        <v>650.7717356026238</v>
      </c>
      <c r="AB17" t="n">
        <v>890.4145986742335</v>
      </c>
      <c r="AC17" t="n">
        <v>805.4346790815023</v>
      </c>
      <c r="AD17" t="n">
        <v>650771.7356026238</v>
      </c>
      <c r="AE17" t="n">
        <v>890414.5986742335</v>
      </c>
      <c r="AF17" t="n">
        <v>1.292868428082691e-06</v>
      </c>
      <c r="AG17" t="n">
        <v>0.3982291666666666</v>
      </c>
      <c r="AH17" t="n">
        <v>805434.6790815023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2.6362</v>
      </c>
      <c r="E18" t="n">
        <v>37.93</v>
      </c>
      <c r="F18" t="n">
        <v>30.84</v>
      </c>
      <c r="G18" t="n">
        <v>24.03</v>
      </c>
      <c r="H18" t="n">
        <v>0.3</v>
      </c>
      <c r="I18" t="n">
        <v>77</v>
      </c>
      <c r="J18" t="n">
        <v>293.3</v>
      </c>
      <c r="K18" t="n">
        <v>61.2</v>
      </c>
      <c r="L18" t="n">
        <v>5</v>
      </c>
      <c r="M18" t="n">
        <v>75</v>
      </c>
      <c r="N18" t="n">
        <v>82.09999999999999</v>
      </c>
      <c r="O18" t="n">
        <v>36407.75</v>
      </c>
      <c r="P18" t="n">
        <v>527.41</v>
      </c>
      <c r="Q18" t="n">
        <v>2238.69</v>
      </c>
      <c r="R18" t="n">
        <v>156.16</v>
      </c>
      <c r="S18" t="n">
        <v>80.06999999999999</v>
      </c>
      <c r="T18" t="n">
        <v>35658.68</v>
      </c>
      <c r="U18" t="n">
        <v>0.51</v>
      </c>
      <c r="V18" t="n">
        <v>0.83</v>
      </c>
      <c r="W18" t="n">
        <v>6.77</v>
      </c>
      <c r="X18" t="n">
        <v>2.21</v>
      </c>
      <c r="Y18" t="n">
        <v>1</v>
      </c>
      <c r="Z18" t="n">
        <v>10</v>
      </c>
      <c r="AA18" t="n">
        <v>642.7947662422059</v>
      </c>
      <c r="AB18" t="n">
        <v>879.500157276259</v>
      </c>
      <c r="AC18" t="n">
        <v>795.5618966520356</v>
      </c>
      <c r="AD18" t="n">
        <v>642794.766242206</v>
      </c>
      <c r="AE18" t="n">
        <v>879500.1572762589</v>
      </c>
      <c r="AF18" t="n">
        <v>1.302901391533159e-06</v>
      </c>
      <c r="AG18" t="n">
        <v>0.3951041666666666</v>
      </c>
      <c r="AH18" t="n">
        <v>795561.8966520355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2.6612</v>
      </c>
      <c r="E19" t="n">
        <v>37.58</v>
      </c>
      <c r="F19" t="n">
        <v>30.69</v>
      </c>
      <c r="G19" t="n">
        <v>25.23</v>
      </c>
      <c r="H19" t="n">
        <v>0.32</v>
      </c>
      <c r="I19" t="n">
        <v>73</v>
      </c>
      <c r="J19" t="n">
        <v>293.81</v>
      </c>
      <c r="K19" t="n">
        <v>61.2</v>
      </c>
      <c r="L19" t="n">
        <v>5.25</v>
      </c>
      <c r="M19" t="n">
        <v>71</v>
      </c>
      <c r="N19" t="n">
        <v>82.36</v>
      </c>
      <c r="O19" t="n">
        <v>36471.2</v>
      </c>
      <c r="P19" t="n">
        <v>523.88</v>
      </c>
      <c r="Q19" t="n">
        <v>2238.5</v>
      </c>
      <c r="R19" t="n">
        <v>152.01</v>
      </c>
      <c r="S19" t="n">
        <v>80.06999999999999</v>
      </c>
      <c r="T19" t="n">
        <v>33602.07</v>
      </c>
      <c r="U19" t="n">
        <v>0.53</v>
      </c>
      <c r="V19" t="n">
        <v>0.84</v>
      </c>
      <c r="W19" t="n">
        <v>6.75</v>
      </c>
      <c r="X19" t="n">
        <v>2.07</v>
      </c>
      <c r="Y19" t="n">
        <v>1</v>
      </c>
      <c r="Z19" t="n">
        <v>10</v>
      </c>
      <c r="AA19" t="n">
        <v>632.8117645716904</v>
      </c>
      <c r="AB19" t="n">
        <v>865.8409739717093</v>
      </c>
      <c r="AC19" t="n">
        <v>783.2063266312879</v>
      </c>
      <c r="AD19" t="n">
        <v>632811.7645716905</v>
      </c>
      <c r="AE19" t="n">
        <v>865840.9739717094</v>
      </c>
      <c r="AF19" t="n">
        <v>1.315257257851469e-06</v>
      </c>
      <c r="AG19" t="n">
        <v>0.3914583333333333</v>
      </c>
      <c r="AH19" t="n">
        <v>783206.3266312879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2.6834</v>
      </c>
      <c r="E20" t="n">
        <v>37.27</v>
      </c>
      <c r="F20" t="n">
        <v>30.6</v>
      </c>
      <c r="G20" t="n">
        <v>26.61</v>
      </c>
      <c r="H20" t="n">
        <v>0.33</v>
      </c>
      <c r="I20" t="n">
        <v>69</v>
      </c>
      <c r="J20" t="n">
        <v>294.33</v>
      </c>
      <c r="K20" t="n">
        <v>61.2</v>
      </c>
      <c r="L20" t="n">
        <v>5.5</v>
      </c>
      <c r="M20" t="n">
        <v>67</v>
      </c>
      <c r="N20" t="n">
        <v>82.63</v>
      </c>
      <c r="O20" t="n">
        <v>36534.76</v>
      </c>
      <c r="P20" t="n">
        <v>521.04</v>
      </c>
      <c r="Q20" t="n">
        <v>2238.4</v>
      </c>
      <c r="R20" t="n">
        <v>148.96</v>
      </c>
      <c r="S20" t="n">
        <v>80.06999999999999</v>
      </c>
      <c r="T20" t="n">
        <v>32096.64</v>
      </c>
      <c r="U20" t="n">
        <v>0.54</v>
      </c>
      <c r="V20" t="n">
        <v>0.84</v>
      </c>
      <c r="W20" t="n">
        <v>6.75</v>
      </c>
      <c r="X20" t="n">
        <v>1.97</v>
      </c>
      <c r="Y20" t="n">
        <v>1</v>
      </c>
      <c r="Z20" t="n">
        <v>10</v>
      </c>
      <c r="AA20" t="n">
        <v>624.5829053670171</v>
      </c>
      <c r="AB20" t="n">
        <v>854.5818857762287</v>
      </c>
      <c r="AC20" t="n">
        <v>773.0217900109545</v>
      </c>
      <c r="AD20" t="n">
        <v>624582.9053670171</v>
      </c>
      <c r="AE20" t="n">
        <v>854581.8857762286</v>
      </c>
      <c r="AF20" t="n">
        <v>1.326229267142128e-06</v>
      </c>
      <c r="AG20" t="n">
        <v>0.3882291666666667</v>
      </c>
      <c r="AH20" t="n">
        <v>773021.7900109545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2.7047</v>
      </c>
      <c r="E21" t="n">
        <v>36.97</v>
      </c>
      <c r="F21" t="n">
        <v>30.47</v>
      </c>
      <c r="G21" t="n">
        <v>27.7</v>
      </c>
      <c r="H21" t="n">
        <v>0.35</v>
      </c>
      <c r="I21" t="n">
        <v>66</v>
      </c>
      <c r="J21" t="n">
        <v>294.84</v>
      </c>
      <c r="K21" t="n">
        <v>61.2</v>
      </c>
      <c r="L21" t="n">
        <v>5.75</v>
      </c>
      <c r="M21" t="n">
        <v>64</v>
      </c>
      <c r="N21" t="n">
        <v>82.90000000000001</v>
      </c>
      <c r="O21" t="n">
        <v>36598.44</v>
      </c>
      <c r="P21" t="n">
        <v>517.08</v>
      </c>
      <c r="Q21" t="n">
        <v>2238.48</v>
      </c>
      <c r="R21" t="n">
        <v>144.87</v>
      </c>
      <c r="S21" t="n">
        <v>80.06999999999999</v>
      </c>
      <c r="T21" t="n">
        <v>30067.64</v>
      </c>
      <c r="U21" t="n">
        <v>0.55</v>
      </c>
      <c r="V21" t="n">
        <v>0.84</v>
      </c>
      <c r="W21" t="n">
        <v>6.74</v>
      </c>
      <c r="X21" t="n">
        <v>1.84</v>
      </c>
      <c r="Y21" t="n">
        <v>1</v>
      </c>
      <c r="Z21" t="n">
        <v>10</v>
      </c>
      <c r="AA21" t="n">
        <v>615.4946564923962</v>
      </c>
      <c r="AB21" t="n">
        <v>842.1469427207293</v>
      </c>
      <c r="AC21" t="n">
        <v>761.7736204681196</v>
      </c>
      <c r="AD21" t="n">
        <v>615494.6564923961</v>
      </c>
      <c r="AE21" t="n">
        <v>842146.9427207293</v>
      </c>
      <c r="AF21" t="n">
        <v>1.336756465245328e-06</v>
      </c>
      <c r="AG21" t="n">
        <v>0.3851041666666666</v>
      </c>
      <c r="AH21" t="n">
        <v>761773.6204681196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2.7216</v>
      </c>
      <c r="E22" t="n">
        <v>36.74</v>
      </c>
      <c r="F22" t="n">
        <v>30.4</v>
      </c>
      <c r="G22" t="n">
        <v>28.95</v>
      </c>
      <c r="H22" t="n">
        <v>0.36</v>
      </c>
      <c r="I22" t="n">
        <v>63</v>
      </c>
      <c r="J22" t="n">
        <v>295.36</v>
      </c>
      <c r="K22" t="n">
        <v>61.2</v>
      </c>
      <c r="L22" t="n">
        <v>6</v>
      </c>
      <c r="M22" t="n">
        <v>61</v>
      </c>
      <c r="N22" t="n">
        <v>83.16</v>
      </c>
      <c r="O22" t="n">
        <v>36662.22</v>
      </c>
      <c r="P22" t="n">
        <v>514.62</v>
      </c>
      <c r="Q22" t="n">
        <v>2238.35</v>
      </c>
      <c r="R22" t="n">
        <v>142.28</v>
      </c>
      <c r="S22" t="n">
        <v>80.06999999999999</v>
      </c>
      <c r="T22" t="n">
        <v>28787.05</v>
      </c>
      <c r="U22" t="n">
        <v>0.5600000000000001</v>
      </c>
      <c r="V22" t="n">
        <v>0.84</v>
      </c>
      <c r="W22" t="n">
        <v>6.74</v>
      </c>
      <c r="X22" t="n">
        <v>1.77</v>
      </c>
      <c r="Y22" t="n">
        <v>1</v>
      </c>
      <c r="Z22" t="n">
        <v>10</v>
      </c>
      <c r="AA22" t="n">
        <v>609.153636422375</v>
      </c>
      <c r="AB22" t="n">
        <v>833.4708793148642</v>
      </c>
      <c r="AC22" t="n">
        <v>753.9255883767789</v>
      </c>
      <c r="AD22" t="n">
        <v>609153.636422375</v>
      </c>
      <c r="AE22" t="n">
        <v>833470.8793148642</v>
      </c>
      <c r="AF22" t="n">
        <v>1.345109030876506e-06</v>
      </c>
      <c r="AG22" t="n">
        <v>0.3827083333333334</v>
      </c>
      <c r="AH22" t="n">
        <v>753925.5883767789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2.7393</v>
      </c>
      <c r="E23" t="n">
        <v>36.51</v>
      </c>
      <c r="F23" t="n">
        <v>30.32</v>
      </c>
      <c r="G23" t="n">
        <v>30.32</v>
      </c>
      <c r="H23" t="n">
        <v>0.38</v>
      </c>
      <c r="I23" t="n">
        <v>60</v>
      </c>
      <c r="J23" t="n">
        <v>295.88</v>
      </c>
      <c r="K23" t="n">
        <v>61.2</v>
      </c>
      <c r="L23" t="n">
        <v>6.25</v>
      </c>
      <c r="M23" t="n">
        <v>58</v>
      </c>
      <c r="N23" t="n">
        <v>83.43000000000001</v>
      </c>
      <c r="O23" t="n">
        <v>36726.12</v>
      </c>
      <c r="P23" t="n">
        <v>512.39</v>
      </c>
      <c r="Q23" t="n">
        <v>2238.58</v>
      </c>
      <c r="R23" t="n">
        <v>139.79</v>
      </c>
      <c r="S23" t="n">
        <v>80.06999999999999</v>
      </c>
      <c r="T23" t="n">
        <v>27556.28</v>
      </c>
      <c r="U23" t="n">
        <v>0.57</v>
      </c>
      <c r="V23" t="n">
        <v>0.85</v>
      </c>
      <c r="W23" t="n">
        <v>6.74</v>
      </c>
      <c r="X23" t="n">
        <v>1.69</v>
      </c>
      <c r="Y23" t="n">
        <v>1</v>
      </c>
      <c r="Z23" t="n">
        <v>10</v>
      </c>
      <c r="AA23" t="n">
        <v>602.8699377155652</v>
      </c>
      <c r="AB23" t="n">
        <v>824.8732455269851</v>
      </c>
      <c r="AC23" t="n">
        <v>746.1485006907602</v>
      </c>
      <c r="AD23" t="n">
        <v>602869.9377155652</v>
      </c>
      <c r="AE23" t="n">
        <v>824873.2455269851</v>
      </c>
      <c r="AF23" t="n">
        <v>1.35385698422987e-06</v>
      </c>
      <c r="AG23" t="n">
        <v>0.3803125</v>
      </c>
      <c r="AH23" t="n">
        <v>746148.5006907602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2.7534</v>
      </c>
      <c r="E24" t="n">
        <v>36.32</v>
      </c>
      <c r="F24" t="n">
        <v>30.24</v>
      </c>
      <c r="G24" t="n">
        <v>31.29</v>
      </c>
      <c r="H24" t="n">
        <v>0.39</v>
      </c>
      <c r="I24" t="n">
        <v>58</v>
      </c>
      <c r="J24" t="n">
        <v>296.4</v>
      </c>
      <c r="K24" t="n">
        <v>61.2</v>
      </c>
      <c r="L24" t="n">
        <v>6.5</v>
      </c>
      <c r="M24" t="n">
        <v>56</v>
      </c>
      <c r="N24" t="n">
        <v>83.7</v>
      </c>
      <c r="O24" t="n">
        <v>36790.13</v>
      </c>
      <c r="P24" t="n">
        <v>509.25</v>
      </c>
      <c r="Q24" t="n">
        <v>2238.51</v>
      </c>
      <c r="R24" t="n">
        <v>137.25</v>
      </c>
      <c r="S24" t="n">
        <v>80.06999999999999</v>
      </c>
      <c r="T24" t="n">
        <v>26297.81</v>
      </c>
      <c r="U24" t="n">
        <v>0.58</v>
      </c>
      <c r="V24" t="n">
        <v>0.85</v>
      </c>
      <c r="W24" t="n">
        <v>6.73</v>
      </c>
      <c r="X24" t="n">
        <v>1.61</v>
      </c>
      <c r="Y24" t="n">
        <v>1</v>
      </c>
      <c r="Z24" t="n">
        <v>10</v>
      </c>
      <c r="AA24" t="n">
        <v>596.6452043706242</v>
      </c>
      <c r="AB24" t="n">
        <v>816.3562907485829</v>
      </c>
      <c r="AC24" t="n">
        <v>738.4443921227877</v>
      </c>
      <c r="AD24" t="n">
        <v>596645.2043706243</v>
      </c>
      <c r="AE24" t="n">
        <v>816356.2907485829</v>
      </c>
      <c r="AF24" t="n">
        <v>1.360825692833396e-06</v>
      </c>
      <c r="AG24" t="n">
        <v>0.3783333333333334</v>
      </c>
      <c r="AH24" t="n">
        <v>738444.3921227877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2.7704</v>
      </c>
      <c r="E25" t="n">
        <v>36.1</v>
      </c>
      <c r="F25" t="n">
        <v>30.18</v>
      </c>
      <c r="G25" t="n">
        <v>32.93</v>
      </c>
      <c r="H25" t="n">
        <v>0.4</v>
      </c>
      <c r="I25" t="n">
        <v>55</v>
      </c>
      <c r="J25" t="n">
        <v>296.92</v>
      </c>
      <c r="K25" t="n">
        <v>61.2</v>
      </c>
      <c r="L25" t="n">
        <v>6.75</v>
      </c>
      <c r="M25" t="n">
        <v>53</v>
      </c>
      <c r="N25" t="n">
        <v>83.97</v>
      </c>
      <c r="O25" t="n">
        <v>36854.25</v>
      </c>
      <c r="P25" t="n">
        <v>507.12</v>
      </c>
      <c r="Q25" t="n">
        <v>2238.55</v>
      </c>
      <c r="R25" t="n">
        <v>135.33</v>
      </c>
      <c r="S25" t="n">
        <v>80.06999999999999</v>
      </c>
      <c r="T25" t="n">
        <v>25353.37</v>
      </c>
      <c r="U25" t="n">
        <v>0.59</v>
      </c>
      <c r="V25" t="n">
        <v>0.85</v>
      </c>
      <c r="W25" t="n">
        <v>6.73</v>
      </c>
      <c r="X25" t="n">
        <v>1.55</v>
      </c>
      <c r="Y25" t="n">
        <v>1</v>
      </c>
      <c r="Z25" t="n">
        <v>10</v>
      </c>
      <c r="AA25" t="n">
        <v>590.8457365367182</v>
      </c>
      <c r="AB25" t="n">
        <v>808.4212030037694</v>
      </c>
      <c r="AC25" t="n">
        <v>731.2666180153734</v>
      </c>
      <c r="AD25" t="n">
        <v>590845.7365367182</v>
      </c>
      <c r="AE25" t="n">
        <v>808421.2030037694</v>
      </c>
      <c r="AF25" t="n">
        <v>1.369227681929847e-06</v>
      </c>
      <c r="AG25" t="n">
        <v>0.3760416666666667</v>
      </c>
      <c r="AH25" t="n">
        <v>731266.6180153734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2.7835</v>
      </c>
      <c r="E26" t="n">
        <v>35.93</v>
      </c>
      <c r="F26" t="n">
        <v>30.12</v>
      </c>
      <c r="G26" t="n">
        <v>34.1</v>
      </c>
      <c r="H26" t="n">
        <v>0.42</v>
      </c>
      <c r="I26" t="n">
        <v>53</v>
      </c>
      <c r="J26" t="n">
        <v>297.44</v>
      </c>
      <c r="K26" t="n">
        <v>61.2</v>
      </c>
      <c r="L26" t="n">
        <v>7</v>
      </c>
      <c r="M26" t="n">
        <v>51</v>
      </c>
      <c r="N26" t="n">
        <v>84.23999999999999</v>
      </c>
      <c r="O26" t="n">
        <v>36918.48</v>
      </c>
      <c r="P26" t="n">
        <v>504.4</v>
      </c>
      <c r="Q26" t="n">
        <v>2238.52</v>
      </c>
      <c r="R26" t="n">
        <v>133.39</v>
      </c>
      <c r="S26" t="n">
        <v>80.06999999999999</v>
      </c>
      <c r="T26" t="n">
        <v>24390.74</v>
      </c>
      <c r="U26" t="n">
        <v>0.6</v>
      </c>
      <c r="V26" t="n">
        <v>0.85</v>
      </c>
      <c r="W26" t="n">
        <v>6.72</v>
      </c>
      <c r="X26" t="n">
        <v>1.49</v>
      </c>
      <c r="Y26" t="n">
        <v>1</v>
      </c>
      <c r="Z26" t="n">
        <v>10</v>
      </c>
      <c r="AA26" t="n">
        <v>585.421773789909</v>
      </c>
      <c r="AB26" t="n">
        <v>800.999897885237</v>
      </c>
      <c r="AC26" t="n">
        <v>724.5535918414865</v>
      </c>
      <c r="AD26" t="n">
        <v>585421.773789909</v>
      </c>
      <c r="AE26" t="n">
        <v>800999.897885237</v>
      </c>
      <c r="AF26" t="n">
        <v>1.375702155880642e-06</v>
      </c>
      <c r="AG26" t="n">
        <v>0.3742708333333333</v>
      </c>
      <c r="AH26" t="n">
        <v>724553.5918414865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2.7967</v>
      </c>
      <c r="E27" t="n">
        <v>35.76</v>
      </c>
      <c r="F27" t="n">
        <v>30.06</v>
      </c>
      <c r="G27" t="n">
        <v>35.36</v>
      </c>
      <c r="H27" t="n">
        <v>0.43</v>
      </c>
      <c r="I27" t="n">
        <v>51</v>
      </c>
      <c r="J27" t="n">
        <v>297.96</v>
      </c>
      <c r="K27" t="n">
        <v>61.2</v>
      </c>
      <c r="L27" t="n">
        <v>7.25</v>
      </c>
      <c r="M27" t="n">
        <v>49</v>
      </c>
      <c r="N27" t="n">
        <v>84.51000000000001</v>
      </c>
      <c r="O27" t="n">
        <v>36982.83</v>
      </c>
      <c r="P27" t="n">
        <v>502.28</v>
      </c>
      <c r="Q27" t="n">
        <v>2238.41</v>
      </c>
      <c r="R27" t="n">
        <v>131.04</v>
      </c>
      <c r="S27" t="n">
        <v>80.06999999999999</v>
      </c>
      <c r="T27" t="n">
        <v>23226.62</v>
      </c>
      <c r="U27" t="n">
        <v>0.61</v>
      </c>
      <c r="V27" t="n">
        <v>0.85</v>
      </c>
      <c r="W27" t="n">
        <v>6.73</v>
      </c>
      <c r="X27" t="n">
        <v>1.43</v>
      </c>
      <c r="Y27" t="n">
        <v>1</v>
      </c>
      <c r="Z27" t="n">
        <v>10</v>
      </c>
      <c r="AA27" t="n">
        <v>580.5468263543065</v>
      </c>
      <c r="AB27" t="n">
        <v>794.3297797363432</v>
      </c>
      <c r="AC27" t="n">
        <v>718.5200604071537</v>
      </c>
      <c r="AD27" t="n">
        <v>580546.8263543065</v>
      </c>
      <c r="AE27" t="n">
        <v>794329.7797363432</v>
      </c>
      <c r="AF27" t="n">
        <v>1.38222605329671e-06</v>
      </c>
      <c r="AG27" t="n">
        <v>0.3725</v>
      </c>
      <c r="AH27" t="n">
        <v>718520.0604071537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2.8095</v>
      </c>
      <c r="E28" t="n">
        <v>35.59</v>
      </c>
      <c r="F28" t="n">
        <v>30</v>
      </c>
      <c r="G28" t="n">
        <v>36.74</v>
      </c>
      <c r="H28" t="n">
        <v>0.45</v>
      </c>
      <c r="I28" t="n">
        <v>49</v>
      </c>
      <c r="J28" t="n">
        <v>298.48</v>
      </c>
      <c r="K28" t="n">
        <v>61.2</v>
      </c>
      <c r="L28" t="n">
        <v>7.5</v>
      </c>
      <c r="M28" t="n">
        <v>47</v>
      </c>
      <c r="N28" t="n">
        <v>84.79000000000001</v>
      </c>
      <c r="O28" t="n">
        <v>37047.29</v>
      </c>
      <c r="P28" t="n">
        <v>499.34</v>
      </c>
      <c r="Q28" t="n">
        <v>2238.52</v>
      </c>
      <c r="R28" t="n">
        <v>129.34</v>
      </c>
      <c r="S28" t="n">
        <v>80.06999999999999</v>
      </c>
      <c r="T28" t="n">
        <v>22385.94</v>
      </c>
      <c r="U28" t="n">
        <v>0.62</v>
      </c>
      <c r="V28" t="n">
        <v>0.86</v>
      </c>
      <c r="W28" t="n">
        <v>6.72</v>
      </c>
      <c r="X28" t="n">
        <v>1.38</v>
      </c>
      <c r="Y28" t="n">
        <v>1</v>
      </c>
      <c r="Z28" t="n">
        <v>10</v>
      </c>
      <c r="AA28" t="n">
        <v>575.0932709584507</v>
      </c>
      <c r="AB28" t="n">
        <v>786.8679846498496</v>
      </c>
      <c r="AC28" t="n">
        <v>711.7704085710199</v>
      </c>
      <c r="AD28" t="n">
        <v>575093.2709584507</v>
      </c>
      <c r="AE28" t="n">
        <v>786867.9846498496</v>
      </c>
      <c r="AF28" t="n">
        <v>1.388552256851684e-06</v>
      </c>
      <c r="AG28" t="n">
        <v>0.3707291666666667</v>
      </c>
      <c r="AH28" t="n">
        <v>711770.4085710199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2.8221</v>
      </c>
      <c r="E29" t="n">
        <v>35.43</v>
      </c>
      <c r="F29" t="n">
        <v>29.95</v>
      </c>
      <c r="G29" t="n">
        <v>38.24</v>
      </c>
      <c r="H29" t="n">
        <v>0.46</v>
      </c>
      <c r="I29" t="n">
        <v>47</v>
      </c>
      <c r="J29" t="n">
        <v>299.01</v>
      </c>
      <c r="K29" t="n">
        <v>61.2</v>
      </c>
      <c r="L29" t="n">
        <v>7.75</v>
      </c>
      <c r="M29" t="n">
        <v>45</v>
      </c>
      <c r="N29" t="n">
        <v>85.06</v>
      </c>
      <c r="O29" t="n">
        <v>37111.87</v>
      </c>
      <c r="P29" t="n">
        <v>497.56</v>
      </c>
      <c r="Q29" t="n">
        <v>2238.46</v>
      </c>
      <c r="R29" t="n">
        <v>127.77</v>
      </c>
      <c r="S29" t="n">
        <v>80.06999999999999</v>
      </c>
      <c r="T29" t="n">
        <v>21612.98</v>
      </c>
      <c r="U29" t="n">
        <v>0.63</v>
      </c>
      <c r="V29" t="n">
        <v>0.86</v>
      </c>
      <c r="W29" t="n">
        <v>6.72</v>
      </c>
      <c r="X29" t="n">
        <v>1.32</v>
      </c>
      <c r="Y29" t="n">
        <v>1</v>
      </c>
      <c r="Z29" t="n">
        <v>10</v>
      </c>
      <c r="AA29" t="n">
        <v>570.7710591609117</v>
      </c>
      <c r="AB29" t="n">
        <v>780.95414378593</v>
      </c>
      <c r="AC29" t="n">
        <v>706.4209763790249</v>
      </c>
      <c r="AD29" t="n">
        <v>570771.0591609117</v>
      </c>
      <c r="AE29" t="n">
        <v>780954.14378593</v>
      </c>
      <c r="AF29" t="n">
        <v>1.394779613476112e-06</v>
      </c>
      <c r="AG29" t="n">
        <v>0.3690625</v>
      </c>
      <c r="AH29" t="n">
        <v>706420.9763790249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2.829</v>
      </c>
      <c r="E30" t="n">
        <v>35.35</v>
      </c>
      <c r="F30" t="n">
        <v>29.92</v>
      </c>
      <c r="G30" t="n">
        <v>39.03</v>
      </c>
      <c r="H30" t="n">
        <v>0.48</v>
      </c>
      <c r="I30" t="n">
        <v>46</v>
      </c>
      <c r="J30" t="n">
        <v>299.53</v>
      </c>
      <c r="K30" t="n">
        <v>61.2</v>
      </c>
      <c r="L30" t="n">
        <v>8</v>
      </c>
      <c r="M30" t="n">
        <v>44</v>
      </c>
      <c r="N30" t="n">
        <v>85.33</v>
      </c>
      <c r="O30" t="n">
        <v>37176.68</v>
      </c>
      <c r="P30" t="n">
        <v>496.11</v>
      </c>
      <c r="Q30" t="n">
        <v>2238.42</v>
      </c>
      <c r="R30" t="n">
        <v>126.6</v>
      </c>
      <c r="S30" t="n">
        <v>80.06999999999999</v>
      </c>
      <c r="T30" t="n">
        <v>21030.02</v>
      </c>
      <c r="U30" t="n">
        <v>0.63</v>
      </c>
      <c r="V30" t="n">
        <v>0.86</v>
      </c>
      <c r="W30" t="n">
        <v>6.72</v>
      </c>
      <c r="X30" t="n">
        <v>1.29</v>
      </c>
      <c r="Y30" t="n">
        <v>1</v>
      </c>
      <c r="Z30" t="n">
        <v>10</v>
      </c>
      <c r="AA30" t="n">
        <v>568.0020310816778</v>
      </c>
      <c r="AB30" t="n">
        <v>777.1654374070249</v>
      </c>
      <c r="AC30" t="n">
        <v>702.9938588194398</v>
      </c>
      <c r="AD30" t="n">
        <v>568002.0310816779</v>
      </c>
      <c r="AE30" t="n">
        <v>777165.4374070249</v>
      </c>
      <c r="AF30" t="n">
        <v>1.398189832579966e-06</v>
      </c>
      <c r="AG30" t="n">
        <v>0.3682291666666667</v>
      </c>
      <c r="AH30" t="n">
        <v>702993.8588194398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2.8433</v>
      </c>
      <c r="E31" t="n">
        <v>35.17</v>
      </c>
      <c r="F31" t="n">
        <v>29.85</v>
      </c>
      <c r="G31" t="n">
        <v>40.7</v>
      </c>
      <c r="H31" t="n">
        <v>0.49</v>
      </c>
      <c r="I31" t="n">
        <v>44</v>
      </c>
      <c r="J31" t="n">
        <v>300.06</v>
      </c>
      <c r="K31" t="n">
        <v>61.2</v>
      </c>
      <c r="L31" t="n">
        <v>8.25</v>
      </c>
      <c r="M31" t="n">
        <v>42</v>
      </c>
      <c r="N31" t="n">
        <v>85.61</v>
      </c>
      <c r="O31" t="n">
        <v>37241.49</v>
      </c>
      <c r="P31" t="n">
        <v>493.64</v>
      </c>
      <c r="Q31" t="n">
        <v>2238.34</v>
      </c>
      <c r="R31" t="n">
        <v>124.53</v>
      </c>
      <c r="S31" t="n">
        <v>80.06999999999999</v>
      </c>
      <c r="T31" t="n">
        <v>20005.73</v>
      </c>
      <c r="U31" t="n">
        <v>0.64</v>
      </c>
      <c r="V31" t="n">
        <v>0.86</v>
      </c>
      <c r="W31" t="n">
        <v>6.71</v>
      </c>
      <c r="X31" t="n">
        <v>1.22</v>
      </c>
      <c r="Y31" t="n">
        <v>1</v>
      </c>
      <c r="Z31" t="n">
        <v>10</v>
      </c>
      <c r="AA31" t="n">
        <v>562.724047338912</v>
      </c>
      <c r="AB31" t="n">
        <v>769.9438672019636</v>
      </c>
      <c r="AC31" t="n">
        <v>696.4615051392121</v>
      </c>
      <c r="AD31" t="n">
        <v>562724.047338912</v>
      </c>
      <c r="AE31" t="n">
        <v>769943.8672019636</v>
      </c>
      <c r="AF31" t="n">
        <v>1.405257388114039e-06</v>
      </c>
      <c r="AG31" t="n">
        <v>0.3663541666666667</v>
      </c>
      <c r="AH31" t="n">
        <v>696461.5051392121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2.8482</v>
      </c>
      <c r="E32" t="n">
        <v>35.11</v>
      </c>
      <c r="F32" t="n">
        <v>29.84</v>
      </c>
      <c r="G32" t="n">
        <v>41.64</v>
      </c>
      <c r="H32" t="n">
        <v>0.5</v>
      </c>
      <c r="I32" t="n">
        <v>43</v>
      </c>
      <c r="J32" t="n">
        <v>300.59</v>
      </c>
      <c r="K32" t="n">
        <v>61.2</v>
      </c>
      <c r="L32" t="n">
        <v>8.5</v>
      </c>
      <c r="M32" t="n">
        <v>41</v>
      </c>
      <c r="N32" t="n">
        <v>85.89</v>
      </c>
      <c r="O32" t="n">
        <v>37306.42</v>
      </c>
      <c r="P32" t="n">
        <v>491.93</v>
      </c>
      <c r="Q32" t="n">
        <v>2238.33</v>
      </c>
      <c r="R32" t="n">
        <v>124.14</v>
      </c>
      <c r="S32" t="n">
        <v>80.06999999999999</v>
      </c>
      <c r="T32" t="n">
        <v>19819.09</v>
      </c>
      <c r="U32" t="n">
        <v>0.64</v>
      </c>
      <c r="V32" t="n">
        <v>0.86</v>
      </c>
      <c r="W32" t="n">
        <v>6.71</v>
      </c>
      <c r="X32" t="n">
        <v>1.22</v>
      </c>
      <c r="Y32" t="n">
        <v>1</v>
      </c>
      <c r="Z32" t="n">
        <v>10</v>
      </c>
      <c r="AA32" t="n">
        <v>560.2598416071381</v>
      </c>
      <c r="AB32" t="n">
        <v>766.5722322066665</v>
      </c>
      <c r="AC32" t="n">
        <v>693.4116542557466</v>
      </c>
      <c r="AD32" t="n">
        <v>560259.8416071382</v>
      </c>
      <c r="AE32" t="n">
        <v>766572.2322066665</v>
      </c>
      <c r="AF32" t="n">
        <v>1.407679137912428e-06</v>
      </c>
      <c r="AG32" t="n">
        <v>0.3657291666666667</v>
      </c>
      <c r="AH32" t="n">
        <v>693411.6542557466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2.8559</v>
      </c>
      <c r="E33" t="n">
        <v>35.01</v>
      </c>
      <c r="F33" t="n">
        <v>29.8</v>
      </c>
      <c r="G33" t="n">
        <v>42.57</v>
      </c>
      <c r="H33" t="n">
        <v>0.52</v>
      </c>
      <c r="I33" t="n">
        <v>42</v>
      </c>
      <c r="J33" t="n">
        <v>301.11</v>
      </c>
      <c r="K33" t="n">
        <v>61.2</v>
      </c>
      <c r="L33" t="n">
        <v>8.75</v>
      </c>
      <c r="M33" t="n">
        <v>40</v>
      </c>
      <c r="N33" t="n">
        <v>86.16</v>
      </c>
      <c r="O33" t="n">
        <v>37371.47</v>
      </c>
      <c r="P33" t="n">
        <v>489.76</v>
      </c>
      <c r="Q33" t="n">
        <v>2238.46</v>
      </c>
      <c r="R33" t="n">
        <v>122.67</v>
      </c>
      <c r="S33" t="n">
        <v>80.06999999999999</v>
      </c>
      <c r="T33" t="n">
        <v>19088.95</v>
      </c>
      <c r="U33" t="n">
        <v>0.65</v>
      </c>
      <c r="V33" t="n">
        <v>0.86</v>
      </c>
      <c r="W33" t="n">
        <v>6.71</v>
      </c>
      <c r="X33" t="n">
        <v>1.17</v>
      </c>
      <c r="Y33" t="n">
        <v>1</v>
      </c>
      <c r="Z33" t="n">
        <v>10</v>
      </c>
      <c r="AA33" t="n">
        <v>556.7289570616836</v>
      </c>
      <c r="AB33" t="n">
        <v>761.7411201999431</v>
      </c>
      <c r="AC33" t="n">
        <v>689.0416167984366</v>
      </c>
      <c r="AD33" t="n">
        <v>556728.9570616835</v>
      </c>
      <c r="AE33" t="n">
        <v>761741.1201999431</v>
      </c>
      <c r="AF33" t="n">
        <v>1.411484744738468e-06</v>
      </c>
      <c r="AG33" t="n">
        <v>0.3646875</v>
      </c>
      <c r="AH33" t="n">
        <v>689041.6167984366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2.8688</v>
      </c>
      <c r="E34" t="n">
        <v>34.86</v>
      </c>
      <c r="F34" t="n">
        <v>29.75</v>
      </c>
      <c r="G34" t="n">
        <v>44.63</v>
      </c>
      <c r="H34" t="n">
        <v>0.53</v>
      </c>
      <c r="I34" t="n">
        <v>40</v>
      </c>
      <c r="J34" t="n">
        <v>301.64</v>
      </c>
      <c r="K34" t="n">
        <v>61.2</v>
      </c>
      <c r="L34" t="n">
        <v>9</v>
      </c>
      <c r="M34" t="n">
        <v>38</v>
      </c>
      <c r="N34" t="n">
        <v>86.44</v>
      </c>
      <c r="O34" t="n">
        <v>37436.63</v>
      </c>
      <c r="P34" t="n">
        <v>487.52</v>
      </c>
      <c r="Q34" t="n">
        <v>2238.41</v>
      </c>
      <c r="R34" t="n">
        <v>120.96</v>
      </c>
      <c r="S34" t="n">
        <v>80.06999999999999</v>
      </c>
      <c r="T34" t="n">
        <v>18243.78</v>
      </c>
      <c r="U34" t="n">
        <v>0.66</v>
      </c>
      <c r="V34" t="n">
        <v>0.86</v>
      </c>
      <c r="W34" t="n">
        <v>6.71</v>
      </c>
      <c r="X34" t="n">
        <v>1.13</v>
      </c>
      <c r="Y34" t="n">
        <v>1</v>
      </c>
      <c r="Z34" t="n">
        <v>10</v>
      </c>
      <c r="AA34" t="n">
        <v>552.1121765184536</v>
      </c>
      <c r="AB34" t="n">
        <v>755.424237382713</v>
      </c>
      <c r="AC34" t="n">
        <v>683.3276084114822</v>
      </c>
      <c r="AD34" t="n">
        <v>552112.1765184535</v>
      </c>
      <c r="AE34" t="n">
        <v>755424.237382713</v>
      </c>
      <c r="AF34" t="n">
        <v>1.417860371758716e-06</v>
      </c>
      <c r="AG34" t="n">
        <v>0.363125</v>
      </c>
      <c r="AH34" t="n">
        <v>683327.6084114822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2.8765</v>
      </c>
      <c r="E35" t="n">
        <v>34.76</v>
      </c>
      <c r="F35" t="n">
        <v>29.71</v>
      </c>
      <c r="G35" t="n">
        <v>45.71</v>
      </c>
      <c r="H35" t="n">
        <v>0.55</v>
      </c>
      <c r="I35" t="n">
        <v>39</v>
      </c>
      <c r="J35" t="n">
        <v>302.17</v>
      </c>
      <c r="K35" t="n">
        <v>61.2</v>
      </c>
      <c r="L35" t="n">
        <v>9.25</v>
      </c>
      <c r="M35" t="n">
        <v>37</v>
      </c>
      <c r="N35" t="n">
        <v>86.72</v>
      </c>
      <c r="O35" t="n">
        <v>37501.91</v>
      </c>
      <c r="P35" t="n">
        <v>485.76</v>
      </c>
      <c r="Q35" t="n">
        <v>2238.35</v>
      </c>
      <c r="R35" t="n">
        <v>119.87</v>
      </c>
      <c r="S35" t="n">
        <v>80.06999999999999</v>
      </c>
      <c r="T35" t="n">
        <v>17699.87</v>
      </c>
      <c r="U35" t="n">
        <v>0.67</v>
      </c>
      <c r="V35" t="n">
        <v>0.86</v>
      </c>
      <c r="W35" t="n">
        <v>6.7</v>
      </c>
      <c r="X35" t="n">
        <v>1.09</v>
      </c>
      <c r="Y35" t="n">
        <v>1</v>
      </c>
      <c r="Z35" t="n">
        <v>10</v>
      </c>
      <c r="AA35" t="n">
        <v>548.9730829352013</v>
      </c>
      <c r="AB35" t="n">
        <v>751.1291910550724</v>
      </c>
      <c r="AC35" t="n">
        <v>679.4424752772164</v>
      </c>
      <c r="AD35" t="n">
        <v>548973.0829352014</v>
      </c>
      <c r="AE35" t="n">
        <v>751129.1910550724</v>
      </c>
      <c r="AF35" t="n">
        <v>1.421665978584755e-06</v>
      </c>
      <c r="AG35" t="n">
        <v>0.3620833333333333</v>
      </c>
      <c r="AH35" t="n">
        <v>679442.4752772164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2.8857</v>
      </c>
      <c r="E36" t="n">
        <v>34.65</v>
      </c>
      <c r="F36" t="n">
        <v>29.66</v>
      </c>
      <c r="G36" t="n">
        <v>46.83</v>
      </c>
      <c r="H36" t="n">
        <v>0.5600000000000001</v>
      </c>
      <c r="I36" t="n">
        <v>38</v>
      </c>
      <c r="J36" t="n">
        <v>302.7</v>
      </c>
      <c r="K36" t="n">
        <v>61.2</v>
      </c>
      <c r="L36" t="n">
        <v>9.5</v>
      </c>
      <c r="M36" t="n">
        <v>36</v>
      </c>
      <c r="N36" t="n">
        <v>87</v>
      </c>
      <c r="O36" t="n">
        <v>37567.32</v>
      </c>
      <c r="P36" t="n">
        <v>483.16</v>
      </c>
      <c r="Q36" t="n">
        <v>2238.44</v>
      </c>
      <c r="R36" t="n">
        <v>118.14</v>
      </c>
      <c r="S36" t="n">
        <v>80.06999999999999</v>
      </c>
      <c r="T36" t="n">
        <v>16841.83</v>
      </c>
      <c r="U36" t="n">
        <v>0.68</v>
      </c>
      <c r="V36" t="n">
        <v>0.87</v>
      </c>
      <c r="W36" t="n">
        <v>6.7</v>
      </c>
      <c r="X36" t="n">
        <v>1.03</v>
      </c>
      <c r="Y36" t="n">
        <v>1</v>
      </c>
      <c r="Z36" t="n">
        <v>10</v>
      </c>
      <c r="AA36" t="n">
        <v>544.8178510492461</v>
      </c>
      <c r="AB36" t="n">
        <v>745.4438194728154</v>
      </c>
      <c r="AC36" t="n">
        <v>674.2997075793006</v>
      </c>
      <c r="AD36" t="n">
        <v>544817.851049246</v>
      </c>
      <c r="AE36" t="n">
        <v>745443.8194728155</v>
      </c>
      <c r="AF36" t="n">
        <v>1.426212937389893e-06</v>
      </c>
      <c r="AG36" t="n">
        <v>0.3609375</v>
      </c>
      <c r="AH36" t="n">
        <v>674299.7075793006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2.8896</v>
      </c>
      <c r="E37" t="n">
        <v>34.61</v>
      </c>
      <c r="F37" t="n">
        <v>29.66</v>
      </c>
      <c r="G37" t="n">
        <v>48.1</v>
      </c>
      <c r="H37" t="n">
        <v>0.57</v>
      </c>
      <c r="I37" t="n">
        <v>37</v>
      </c>
      <c r="J37" t="n">
        <v>303.23</v>
      </c>
      <c r="K37" t="n">
        <v>61.2</v>
      </c>
      <c r="L37" t="n">
        <v>9.75</v>
      </c>
      <c r="M37" t="n">
        <v>35</v>
      </c>
      <c r="N37" t="n">
        <v>87.28</v>
      </c>
      <c r="O37" t="n">
        <v>37632.84</v>
      </c>
      <c r="P37" t="n">
        <v>482.47</v>
      </c>
      <c r="Q37" t="n">
        <v>2238.42</v>
      </c>
      <c r="R37" t="n">
        <v>118.51</v>
      </c>
      <c r="S37" t="n">
        <v>80.06999999999999</v>
      </c>
      <c r="T37" t="n">
        <v>17034.05</v>
      </c>
      <c r="U37" t="n">
        <v>0.68</v>
      </c>
      <c r="V37" t="n">
        <v>0.87</v>
      </c>
      <c r="W37" t="n">
        <v>6.7</v>
      </c>
      <c r="X37" t="n">
        <v>1.04</v>
      </c>
      <c r="Y37" t="n">
        <v>1</v>
      </c>
      <c r="Z37" t="n">
        <v>10</v>
      </c>
      <c r="AA37" t="n">
        <v>543.5074137043425</v>
      </c>
      <c r="AB37" t="n">
        <v>743.650821285103</v>
      </c>
      <c r="AC37" t="n">
        <v>672.6778306221348</v>
      </c>
      <c r="AD37" t="n">
        <v>543507.4137043426</v>
      </c>
      <c r="AE37" t="n">
        <v>743650.821285103</v>
      </c>
      <c r="AF37" t="n">
        <v>1.42814045253555e-06</v>
      </c>
      <c r="AG37" t="n">
        <v>0.3605208333333333</v>
      </c>
      <c r="AH37" t="n">
        <v>672677.8306221348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2.8979</v>
      </c>
      <c r="E38" t="n">
        <v>34.51</v>
      </c>
      <c r="F38" t="n">
        <v>29.62</v>
      </c>
      <c r="G38" t="n">
        <v>49.36</v>
      </c>
      <c r="H38" t="n">
        <v>0.59</v>
      </c>
      <c r="I38" t="n">
        <v>36</v>
      </c>
      <c r="J38" t="n">
        <v>303.76</v>
      </c>
      <c r="K38" t="n">
        <v>61.2</v>
      </c>
      <c r="L38" t="n">
        <v>10</v>
      </c>
      <c r="M38" t="n">
        <v>34</v>
      </c>
      <c r="N38" t="n">
        <v>87.56999999999999</v>
      </c>
      <c r="O38" t="n">
        <v>37698.48</v>
      </c>
      <c r="P38" t="n">
        <v>479.95</v>
      </c>
      <c r="Q38" t="n">
        <v>2238.37</v>
      </c>
      <c r="R38" t="n">
        <v>116.85</v>
      </c>
      <c r="S38" t="n">
        <v>80.06999999999999</v>
      </c>
      <c r="T38" t="n">
        <v>16206.08</v>
      </c>
      <c r="U38" t="n">
        <v>0.6899999999999999</v>
      </c>
      <c r="V38" t="n">
        <v>0.87</v>
      </c>
      <c r="W38" t="n">
        <v>6.7</v>
      </c>
      <c r="X38" t="n">
        <v>0.99</v>
      </c>
      <c r="Y38" t="n">
        <v>1</v>
      </c>
      <c r="Z38" t="n">
        <v>10</v>
      </c>
      <c r="AA38" t="n">
        <v>539.6680511007538</v>
      </c>
      <c r="AB38" t="n">
        <v>738.3976359901491</v>
      </c>
      <c r="AC38" t="n">
        <v>667.9260019588395</v>
      </c>
      <c r="AD38" t="n">
        <v>539668.0511007538</v>
      </c>
      <c r="AE38" t="n">
        <v>738397.6359901491</v>
      </c>
      <c r="AF38" t="n">
        <v>1.432242600153228e-06</v>
      </c>
      <c r="AG38" t="n">
        <v>0.3594791666666666</v>
      </c>
      <c r="AH38" t="n">
        <v>667926.0019588395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2.9018</v>
      </c>
      <c r="E39" t="n">
        <v>34.46</v>
      </c>
      <c r="F39" t="n">
        <v>29.63</v>
      </c>
      <c r="G39" t="n">
        <v>50.79</v>
      </c>
      <c r="H39" t="n">
        <v>0.6</v>
      </c>
      <c r="I39" t="n">
        <v>35</v>
      </c>
      <c r="J39" t="n">
        <v>304.3</v>
      </c>
      <c r="K39" t="n">
        <v>61.2</v>
      </c>
      <c r="L39" t="n">
        <v>10.25</v>
      </c>
      <c r="M39" t="n">
        <v>33</v>
      </c>
      <c r="N39" t="n">
        <v>87.84999999999999</v>
      </c>
      <c r="O39" t="n">
        <v>37764.25</v>
      </c>
      <c r="P39" t="n">
        <v>478.75</v>
      </c>
      <c r="Q39" t="n">
        <v>2238.37</v>
      </c>
      <c r="R39" t="n">
        <v>116.89</v>
      </c>
      <c r="S39" t="n">
        <v>80.06999999999999</v>
      </c>
      <c r="T39" t="n">
        <v>16230.93</v>
      </c>
      <c r="U39" t="n">
        <v>0.6899999999999999</v>
      </c>
      <c r="V39" t="n">
        <v>0.87</v>
      </c>
      <c r="W39" t="n">
        <v>6.71</v>
      </c>
      <c r="X39" t="n">
        <v>1</v>
      </c>
      <c r="Y39" t="n">
        <v>1</v>
      </c>
      <c r="Z39" t="n">
        <v>10</v>
      </c>
      <c r="AA39" t="n">
        <v>537.9905747128272</v>
      </c>
      <c r="AB39" t="n">
        <v>736.1024387911525</v>
      </c>
      <c r="AC39" t="n">
        <v>665.8498551591857</v>
      </c>
      <c r="AD39" t="n">
        <v>537990.5747128272</v>
      </c>
      <c r="AE39" t="n">
        <v>736102.4387911526</v>
      </c>
      <c r="AF39" t="n">
        <v>1.434170115298885e-06</v>
      </c>
      <c r="AG39" t="n">
        <v>0.3589583333333333</v>
      </c>
      <c r="AH39" t="n">
        <v>665849.8551591857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2.9102</v>
      </c>
      <c r="E40" t="n">
        <v>34.36</v>
      </c>
      <c r="F40" t="n">
        <v>29.58</v>
      </c>
      <c r="G40" t="n">
        <v>52.2</v>
      </c>
      <c r="H40" t="n">
        <v>0.61</v>
      </c>
      <c r="I40" t="n">
        <v>34</v>
      </c>
      <c r="J40" t="n">
        <v>304.83</v>
      </c>
      <c r="K40" t="n">
        <v>61.2</v>
      </c>
      <c r="L40" t="n">
        <v>10.5</v>
      </c>
      <c r="M40" t="n">
        <v>32</v>
      </c>
      <c r="N40" t="n">
        <v>88.13</v>
      </c>
      <c r="O40" t="n">
        <v>37830.13</v>
      </c>
      <c r="P40" t="n">
        <v>476.03</v>
      </c>
      <c r="Q40" t="n">
        <v>2238.46</v>
      </c>
      <c r="R40" t="n">
        <v>115.62</v>
      </c>
      <c r="S40" t="n">
        <v>80.06999999999999</v>
      </c>
      <c r="T40" t="n">
        <v>15602.71</v>
      </c>
      <c r="U40" t="n">
        <v>0.6899999999999999</v>
      </c>
      <c r="V40" t="n">
        <v>0.87</v>
      </c>
      <c r="W40" t="n">
        <v>6.7</v>
      </c>
      <c r="X40" t="n">
        <v>0.95</v>
      </c>
      <c r="Y40" t="n">
        <v>1</v>
      </c>
      <c r="Z40" t="n">
        <v>10</v>
      </c>
      <c r="AA40" t="n">
        <v>533.9527094955956</v>
      </c>
      <c r="AB40" t="n">
        <v>730.5776534628956</v>
      </c>
      <c r="AC40" t="n">
        <v>660.8523475885727</v>
      </c>
      <c r="AD40" t="n">
        <v>533952.7094955957</v>
      </c>
      <c r="AE40" t="n">
        <v>730577.6534628955</v>
      </c>
      <c r="AF40" t="n">
        <v>1.438321686381837e-06</v>
      </c>
      <c r="AG40" t="n">
        <v>0.3579166666666667</v>
      </c>
      <c r="AH40" t="n">
        <v>660852.3475885727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2.9189</v>
      </c>
      <c r="E41" t="n">
        <v>34.26</v>
      </c>
      <c r="F41" t="n">
        <v>29.53</v>
      </c>
      <c r="G41" t="n">
        <v>53.7</v>
      </c>
      <c r="H41" t="n">
        <v>0.63</v>
      </c>
      <c r="I41" t="n">
        <v>33</v>
      </c>
      <c r="J41" t="n">
        <v>305.37</v>
      </c>
      <c r="K41" t="n">
        <v>61.2</v>
      </c>
      <c r="L41" t="n">
        <v>10.75</v>
      </c>
      <c r="M41" t="n">
        <v>31</v>
      </c>
      <c r="N41" t="n">
        <v>88.42</v>
      </c>
      <c r="O41" t="n">
        <v>37896.14</v>
      </c>
      <c r="P41" t="n">
        <v>474.71</v>
      </c>
      <c r="Q41" t="n">
        <v>2238.48</v>
      </c>
      <c r="R41" t="n">
        <v>114.23</v>
      </c>
      <c r="S41" t="n">
        <v>80.06999999999999</v>
      </c>
      <c r="T41" t="n">
        <v>14910.48</v>
      </c>
      <c r="U41" t="n">
        <v>0.7</v>
      </c>
      <c r="V41" t="n">
        <v>0.87</v>
      </c>
      <c r="W41" t="n">
        <v>6.69</v>
      </c>
      <c r="X41" t="n">
        <v>0.91</v>
      </c>
      <c r="Y41" t="n">
        <v>1</v>
      </c>
      <c r="Z41" t="n">
        <v>10</v>
      </c>
      <c r="AA41" t="n">
        <v>531.043949276185</v>
      </c>
      <c r="AB41" t="n">
        <v>726.5977594052534</v>
      </c>
      <c r="AC41" t="n">
        <v>657.2522890339756</v>
      </c>
      <c r="AD41" t="n">
        <v>531043.949276185</v>
      </c>
      <c r="AE41" t="n">
        <v>726597.7594052535</v>
      </c>
      <c r="AF41" t="n">
        <v>1.442621527860609e-06</v>
      </c>
      <c r="AG41" t="n">
        <v>0.356875</v>
      </c>
      <c r="AH41" t="n">
        <v>657252.2890339756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2.9252</v>
      </c>
      <c r="E42" t="n">
        <v>34.19</v>
      </c>
      <c r="F42" t="n">
        <v>29.51</v>
      </c>
      <c r="G42" t="n">
        <v>55.34</v>
      </c>
      <c r="H42" t="n">
        <v>0.64</v>
      </c>
      <c r="I42" t="n">
        <v>32</v>
      </c>
      <c r="J42" t="n">
        <v>305.9</v>
      </c>
      <c r="K42" t="n">
        <v>61.2</v>
      </c>
      <c r="L42" t="n">
        <v>11</v>
      </c>
      <c r="M42" t="n">
        <v>30</v>
      </c>
      <c r="N42" t="n">
        <v>88.7</v>
      </c>
      <c r="O42" t="n">
        <v>37962.28</v>
      </c>
      <c r="P42" t="n">
        <v>472.47</v>
      </c>
      <c r="Q42" t="n">
        <v>2238.42</v>
      </c>
      <c r="R42" t="n">
        <v>113.69</v>
      </c>
      <c r="S42" t="n">
        <v>80.06999999999999</v>
      </c>
      <c r="T42" t="n">
        <v>14648.4</v>
      </c>
      <c r="U42" t="n">
        <v>0.7</v>
      </c>
      <c r="V42" t="n">
        <v>0.87</v>
      </c>
      <c r="W42" t="n">
        <v>6.69</v>
      </c>
      <c r="X42" t="n">
        <v>0.88</v>
      </c>
      <c r="Y42" t="n">
        <v>1</v>
      </c>
      <c r="Z42" t="n">
        <v>10</v>
      </c>
      <c r="AA42" t="n">
        <v>527.9605974950856</v>
      </c>
      <c r="AB42" t="n">
        <v>722.3789814704733</v>
      </c>
      <c r="AC42" t="n">
        <v>653.4361453441987</v>
      </c>
      <c r="AD42" t="n">
        <v>527960.5974950856</v>
      </c>
      <c r="AE42" t="n">
        <v>722378.9814704732</v>
      </c>
      <c r="AF42" t="n">
        <v>1.445735206172823e-06</v>
      </c>
      <c r="AG42" t="n">
        <v>0.3561458333333333</v>
      </c>
      <c r="AH42" t="n">
        <v>653436.1453441987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2.931</v>
      </c>
      <c r="E43" t="n">
        <v>34.12</v>
      </c>
      <c r="F43" t="n">
        <v>29.5</v>
      </c>
      <c r="G43" t="n">
        <v>57.09</v>
      </c>
      <c r="H43" t="n">
        <v>0.65</v>
      </c>
      <c r="I43" t="n">
        <v>31</v>
      </c>
      <c r="J43" t="n">
        <v>306.44</v>
      </c>
      <c r="K43" t="n">
        <v>61.2</v>
      </c>
      <c r="L43" t="n">
        <v>11.25</v>
      </c>
      <c r="M43" t="n">
        <v>29</v>
      </c>
      <c r="N43" t="n">
        <v>88.98999999999999</v>
      </c>
      <c r="O43" t="n">
        <v>38028.53</v>
      </c>
      <c r="P43" t="n">
        <v>471.07</v>
      </c>
      <c r="Q43" t="n">
        <v>2238.37</v>
      </c>
      <c r="R43" t="n">
        <v>112.98</v>
      </c>
      <c r="S43" t="n">
        <v>80.06999999999999</v>
      </c>
      <c r="T43" t="n">
        <v>14298.91</v>
      </c>
      <c r="U43" t="n">
        <v>0.71</v>
      </c>
      <c r="V43" t="n">
        <v>0.87</v>
      </c>
      <c r="W43" t="n">
        <v>6.69</v>
      </c>
      <c r="X43" t="n">
        <v>0.87</v>
      </c>
      <c r="Y43" t="n">
        <v>1</v>
      </c>
      <c r="Z43" t="n">
        <v>10</v>
      </c>
      <c r="AA43" t="n">
        <v>525.7182229423699</v>
      </c>
      <c r="AB43" t="n">
        <v>719.3108656808643</v>
      </c>
      <c r="AC43" t="n">
        <v>650.6608462194224</v>
      </c>
      <c r="AD43" t="n">
        <v>525718.22294237</v>
      </c>
      <c r="AE43" t="n">
        <v>719310.8656808642</v>
      </c>
      <c r="AF43" t="n">
        <v>1.448601767158671e-06</v>
      </c>
      <c r="AG43" t="n">
        <v>0.3554166666666667</v>
      </c>
      <c r="AH43" t="n">
        <v>650660.8462194224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2.9332</v>
      </c>
      <c r="E44" t="n">
        <v>34.09</v>
      </c>
      <c r="F44" t="n">
        <v>29.47</v>
      </c>
      <c r="G44" t="n">
        <v>57.04</v>
      </c>
      <c r="H44" t="n">
        <v>0.67</v>
      </c>
      <c r="I44" t="n">
        <v>31</v>
      </c>
      <c r="J44" t="n">
        <v>306.98</v>
      </c>
      <c r="K44" t="n">
        <v>61.2</v>
      </c>
      <c r="L44" t="n">
        <v>11.5</v>
      </c>
      <c r="M44" t="n">
        <v>29</v>
      </c>
      <c r="N44" t="n">
        <v>89.28</v>
      </c>
      <c r="O44" t="n">
        <v>38094.91</v>
      </c>
      <c r="P44" t="n">
        <v>468.68</v>
      </c>
      <c r="Q44" t="n">
        <v>2238.31</v>
      </c>
      <c r="R44" t="n">
        <v>112.03</v>
      </c>
      <c r="S44" t="n">
        <v>80.06999999999999</v>
      </c>
      <c r="T44" t="n">
        <v>13822.35</v>
      </c>
      <c r="U44" t="n">
        <v>0.71</v>
      </c>
      <c r="V44" t="n">
        <v>0.87</v>
      </c>
      <c r="W44" t="n">
        <v>6.69</v>
      </c>
      <c r="X44" t="n">
        <v>0.85</v>
      </c>
      <c r="Y44" t="n">
        <v>1</v>
      </c>
      <c r="Z44" t="n">
        <v>10</v>
      </c>
      <c r="AA44" t="n">
        <v>523.2178561836635</v>
      </c>
      <c r="AB44" t="n">
        <v>715.8897535732058</v>
      </c>
      <c r="AC44" t="n">
        <v>647.566240249758</v>
      </c>
      <c r="AD44" t="n">
        <v>523217.8561836634</v>
      </c>
      <c r="AE44" t="n">
        <v>715889.7535732058</v>
      </c>
      <c r="AF44" t="n">
        <v>1.449689083394682e-06</v>
      </c>
      <c r="AG44" t="n">
        <v>0.3551041666666667</v>
      </c>
      <c r="AH44" t="n">
        <v>647566.240249758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2.9389</v>
      </c>
      <c r="E45" t="n">
        <v>34.03</v>
      </c>
      <c r="F45" t="n">
        <v>29.46</v>
      </c>
      <c r="G45" t="n">
        <v>58.92</v>
      </c>
      <c r="H45" t="n">
        <v>0.68</v>
      </c>
      <c r="I45" t="n">
        <v>30</v>
      </c>
      <c r="J45" t="n">
        <v>307.52</v>
      </c>
      <c r="K45" t="n">
        <v>61.2</v>
      </c>
      <c r="L45" t="n">
        <v>11.75</v>
      </c>
      <c r="M45" t="n">
        <v>28</v>
      </c>
      <c r="N45" t="n">
        <v>89.56999999999999</v>
      </c>
      <c r="O45" t="n">
        <v>38161.42</v>
      </c>
      <c r="P45" t="n">
        <v>467.84</v>
      </c>
      <c r="Q45" t="n">
        <v>2238.33</v>
      </c>
      <c r="R45" t="n">
        <v>111.69</v>
      </c>
      <c r="S45" t="n">
        <v>80.06999999999999</v>
      </c>
      <c r="T45" t="n">
        <v>13656.1</v>
      </c>
      <c r="U45" t="n">
        <v>0.72</v>
      </c>
      <c r="V45" t="n">
        <v>0.87</v>
      </c>
      <c r="W45" t="n">
        <v>6.69</v>
      </c>
      <c r="X45" t="n">
        <v>0.83</v>
      </c>
      <c r="Y45" t="n">
        <v>1</v>
      </c>
      <c r="Z45" t="n">
        <v>10</v>
      </c>
      <c r="AA45" t="n">
        <v>521.4697649470729</v>
      </c>
      <c r="AB45" t="n">
        <v>713.4979380229602</v>
      </c>
      <c r="AC45" t="n">
        <v>645.4026962186936</v>
      </c>
      <c r="AD45" t="n">
        <v>521469.7649470729</v>
      </c>
      <c r="AE45" t="n">
        <v>713497.9380229602</v>
      </c>
      <c r="AF45" t="n">
        <v>1.452506220915257e-06</v>
      </c>
      <c r="AG45" t="n">
        <v>0.3544791666666667</v>
      </c>
      <c r="AH45" t="n">
        <v>645402.6962186935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2.9461</v>
      </c>
      <c r="E46" t="n">
        <v>33.94</v>
      </c>
      <c r="F46" t="n">
        <v>29.43</v>
      </c>
      <c r="G46" t="n">
        <v>60.89</v>
      </c>
      <c r="H46" t="n">
        <v>0.6899999999999999</v>
      </c>
      <c r="I46" t="n">
        <v>29</v>
      </c>
      <c r="J46" t="n">
        <v>308.06</v>
      </c>
      <c r="K46" t="n">
        <v>61.2</v>
      </c>
      <c r="L46" t="n">
        <v>12</v>
      </c>
      <c r="M46" t="n">
        <v>27</v>
      </c>
      <c r="N46" t="n">
        <v>89.86</v>
      </c>
      <c r="O46" t="n">
        <v>38228.06</v>
      </c>
      <c r="P46" t="n">
        <v>465.74</v>
      </c>
      <c r="Q46" t="n">
        <v>2238.39</v>
      </c>
      <c r="R46" t="n">
        <v>110.79</v>
      </c>
      <c r="S46" t="n">
        <v>80.06999999999999</v>
      </c>
      <c r="T46" t="n">
        <v>13212.64</v>
      </c>
      <c r="U46" t="n">
        <v>0.72</v>
      </c>
      <c r="V46" t="n">
        <v>0.87</v>
      </c>
      <c r="W46" t="n">
        <v>6.69</v>
      </c>
      <c r="X46" t="n">
        <v>0.8</v>
      </c>
      <c r="Y46" t="n">
        <v>1</v>
      </c>
      <c r="Z46" t="n">
        <v>10</v>
      </c>
      <c r="AA46" t="n">
        <v>518.3392720727006</v>
      </c>
      <c r="AB46" t="n">
        <v>709.2146595646456</v>
      </c>
      <c r="AC46" t="n">
        <v>641.5282078448214</v>
      </c>
      <c r="AD46" t="n">
        <v>518339.2720727007</v>
      </c>
      <c r="AE46" t="n">
        <v>709214.6595646456</v>
      </c>
      <c r="AF46" t="n">
        <v>1.45606471041493e-06</v>
      </c>
      <c r="AG46" t="n">
        <v>0.3535416666666666</v>
      </c>
      <c r="AH46" t="n">
        <v>641528.2078448214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2.947</v>
      </c>
      <c r="E47" t="n">
        <v>33.93</v>
      </c>
      <c r="F47" t="n">
        <v>29.42</v>
      </c>
      <c r="G47" t="n">
        <v>60.87</v>
      </c>
      <c r="H47" t="n">
        <v>0.71</v>
      </c>
      <c r="I47" t="n">
        <v>29</v>
      </c>
      <c r="J47" t="n">
        <v>308.6</v>
      </c>
      <c r="K47" t="n">
        <v>61.2</v>
      </c>
      <c r="L47" t="n">
        <v>12.25</v>
      </c>
      <c r="M47" t="n">
        <v>27</v>
      </c>
      <c r="N47" t="n">
        <v>90.15000000000001</v>
      </c>
      <c r="O47" t="n">
        <v>38294.82</v>
      </c>
      <c r="P47" t="n">
        <v>463.6</v>
      </c>
      <c r="Q47" t="n">
        <v>2238.36</v>
      </c>
      <c r="R47" t="n">
        <v>110.64</v>
      </c>
      <c r="S47" t="n">
        <v>80.06999999999999</v>
      </c>
      <c r="T47" t="n">
        <v>13138.66</v>
      </c>
      <c r="U47" t="n">
        <v>0.72</v>
      </c>
      <c r="V47" t="n">
        <v>0.87</v>
      </c>
      <c r="W47" t="n">
        <v>6.68</v>
      </c>
      <c r="X47" t="n">
        <v>0.79</v>
      </c>
      <c r="Y47" t="n">
        <v>1</v>
      </c>
      <c r="Z47" t="n">
        <v>10</v>
      </c>
      <c r="AA47" t="n">
        <v>516.3798996971653</v>
      </c>
      <c r="AB47" t="n">
        <v>706.5337598390299</v>
      </c>
      <c r="AC47" t="n">
        <v>639.1031694263519</v>
      </c>
      <c r="AD47" t="n">
        <v>516379.8996971654</v>
      </c>
      <c r="AE47" t="n">
        <v>706533.75983903</v>
      </c>
      <c r="AF47" t="n">
        <v>1.45650952160239e-06</v>
      </c>
      <c r="AG47" t="n">
        <v>0.3534375</v>
      </c>
      <c r="AH47" t="n">
        <v>639103.1694263519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2.9535</v>
      </c>
      <c r="E48" t="n">
        <v>33.86</v>
      </c>
      <c r="F48" t="n">
        <v>29.4</v>
      </c>
      <c r="G48" t="n">
        <v>63</v>
      </c>
      <c r="H48" t="n">
        <v>0.72</v>
      </c>
      <c r="I48" t="n">
        <v>28</v>
      </c>
      <c r="J48" t="n">
        <v>309.14</v>
      </c>
      <c r="K48" t="n">
        <v>61.2</v>
      </c>
      <c r="L48" t="n">
        <v>12.5</v>
      </c>
      <c r="M48" t="n">
        <v>26</v>
      </c>
      <c r="N48" t="n">
        <v>90.44</v>
      </c>
      <c r="O48" t="n">
        <v>38361.7</v>
      </c>
      <c r="P48" t="n">
        <v>462.29</v>
      </c>
      <c r="Q48" t="n">
        <v>2238.38</v>
      </c>
      <c r="R48" t="n">
        <v>109.6</v>
      </c>
      <c r="S48" t="n">
        <v>80.06999999999999</v>
      </c>
      <c r="T48" t="n">
        <v>12624.07</v>
      </c>
      <c r="U48" t="n">
        <v>0.73</v>
      </c>
      <c r="V48" t="n">
        <v>0.87</v>
      </c>
      <c r="W48" t="n">
        <v>6.69</v>
      </c>
      <c r="X48" t="n">
        <v>0.77</v>
      </c>
      <c r="Y48" t="n">
        <v>1</v>
      </c>
      <c r="Z48" t="n">
        <v>10</v>
      </c>
      <c r="AA48" t="n">
        <v>514.0841308997053</v>
      </c>
      <c r="AB48" t="n">
        <v>703.3925876881736</v>
      </c>
      <c r="AC48" t="n">
        <v>636.2617863369107</v>
      </c>
      <c r="AD48" t="n">
        <v>514084.1308997053</v>
      </c>
      <c r="AE48" t="n">
        <v>703392.5876881736</v>
      </c>
      <c r="AF48" t="n">
        <v>1.45972204684515e-06</v>
      </c>
      <c r="AG48" t="n">
        <v>0.3527083333333333</v>
      </c>
      <c r="AH48" t="n">
        <v>636261.7863369108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2.9626</v>
      </c>
      <c r="E49" t="n">
        <v>33.75</v>
      </c>
      <c r="F49" t="n">
        <v>29.35</v>
      </c>
      <c r="G49" t="n">
        <v>65.22</v>
      </c>
      <c r="H49" t="n">
        <v>0.73</v>
      </c>
      <c r="I49" t="n">
        <v>27</v>
      </c>
      <c r="J49" t="n">
        <v>309.68</v>
      </c>
      <c r="K49" t="n">
        <v>61.2</v>
      </c>
      <c r="L49" t="n">
        <v>12.75</v>
      </c>
      <c r="M49" t="n">
        <v>25</v>
      </c>
      <c r="N49" t="n">
        <v>90.73999999999999</v>
      </c>
      <c r="O49" t="n">
        <v>38428.72</v>
      </c>
      <c r="P49" t="n">
        <v>460.27</v>
      </c>
      <c r="Q49" t="n">
        <v>2238.4</v>
      </c>
      <c r="R49" t="n">
        <v>108.03</v>
      </c>
      <c r="S49" t="n">
        <v>80.06999999999999</v>
      </c>
      <c r="T49" t="n">
        <v>11842.46</v>
      </c>
      <c r="U49" t="n">
        <v>0.74</v>
      </c>
      <c r="V49" t="n">
        <v>0.87</v>
      </c>
      <c r="W49" t="n">
        <v>6.69</v>
      </c>
      <c r="X49" t="n">
        <v>0.72</v>
      </c>
      <c r="Y49" t="n">
        <v>1</v>
      </c>
      <c r="Z49" t="n">
        <v>10</v>
      </c>
      <c r="AA49" t="n">
        <v>510.6356797303608</v>
      </c>
      <c r="AB49" t="n">
        <v>698.6742646633481</v>
      </c>
      <c r="AC49" t="n">
        <v>631.9937734393666</v>
      </c>
      <c r="AD49" t="n">
        <v>510635.6797303609</v>
      </c>
      <c r="AE49" t="n">
        <v>698674.2646633481</v>
      </c>
      <c r="AF49" t="n">
        <v>1.464219582185015e-06</v>
      </c>
      <c r="AG49" t="n">
        <v>0.3515625</v>
      </c>
      <c r="AH49" t="n">
        <v>631993.7734393666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2.9608</v>
      </c>
      <c r="E50" t="n">
        <v>33.77</v>
      </c>
      <c r="F50" t="n">
        <v>29.37</v>
      </c>
      <c r="G50" t="n">
        <v>65.27</v>
      </c>
      <c r="H50" t="n">
        <v>0.75</v>
      </c>
      <c r="I50" t="n">
        <v>27</v>
      </c>
      <c r="J50" t="n">
        <v>310.23</v>
      </c>
      <c r="K50" t="n">
        <v>61.2</v>
      </c>
      <c r="L50" t="n">
        <v>13</v>
      </c>
      <c r="M50" t="n">
        <v>25</v>
      </c>
      <c r="N50" t="n">
        <v>91.03</v>
      </c>
      <c r="O50" t="n">
        <v>38495.87</v>
      </c>
      <c r="P50" t="n">
        <v>459.39</v>
      </c>
      <c r="Q50" t="n">
        <v>2238.38</v>
      </c>
      <c r="R50" t="n">
        <v>108.63</v>
      </c>
      <c r="S50" t="n">
        <v>80.06999999999999</v>
      </c>
      <c r="T50" t="n">
        <v>12143.79</v>
      </c>
      <c r="U50" t="n">
        <v>0.74</v>
      </c>
      <c r="V50" t="n">
        <v>0.87</v>
      </c>
      <c r="W50" t="n">
        <v>6.69</v>
      </c>
      <c r="X50" t="n">
        <v>0.74</v>
      </c>
      <c r="Y50" t="n">
        <v>1</v>
      </c>
      <c r="Z50" t="n">
        <v>10</v>
      </c>
      <c r="AA50" t="n">
        <v>510.3163301815484</v>
      </c>
      <c r="AB50" t="n">
        <v>698.2373165219553</v>
      </c>
      <c r="AC50" t="n">
        <v>631.5985270153276</v>
      </c>
      <c r="AD50" t="n">
        <v>510316.3301815484</v>
      </c>
      <c r="AE50" t="n">
        <v>698237.3165219553</v>
      </c>
      <c r="AF50" t="n">
        <v>1.463329959810097e-06</v>
      </c>
      <c r="AG50" t="n">
        <v>0.3517708333333334</v>
      </c>
      <c r="AH50" t="n">
        <v>631598.5270153276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2.9689</v>
      </c>
      <c r="E51" t="n">
        <v>33.68</v>
      </c>
      <c r="F51" t="n">
        <v>29.33</v>
      </c>
      <c r="G51" t="n">
        <v>67.69</v>
      </c>
      <c r="H51" t="n">
        <v>0.76</v>
      </c>
      <c r="I51" t="n">
        <v>26</v>
      </c>
      <c r="J51" t="n">
        <v>310.77</v>
      </c>
      <c r="K51" t="n">
        <v>61.2</v>
      </c>
      <c r="L51" t="n">
        <v>13.25</v>
      </c>
      <c r="M51" t="n">
        <v>24</v>
      </c>
      <c r="N51" t="n">
        <v>91.33</v>
      </c>
      <c r="O51" t="n">
        <v>38563.14</v>
      </c>
      <c r="P51" t="n">
        <v>457.31</v>
      </c>
      <c r="Q51" t="n">
        <v>2238.38</v>
      </c>
      <c r="R51" t="n">
        <v>107.57</v>
      </c>
      <c r="S51" t="n">
        <v>80.06999999999999</v>
      </c>
      <c r="T51" t="n">
        <v>11615.46</v>
      </c>
      <c r="U51" t="n">
        <v>0.74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507.0543925407032</v>
      </c>
      <c r="AB51" t="n">
        <v>693.7741895352185</v>
      </c>
      <c r="AC51" t="n">
        <v>627.561354604167</v>
      </c>
      <c r="AD51" t="n">
        <v>507054.3925407032</v>
      </c>
      <c r="AE51" t="n">
        <v>693774.1895352185</v>
      </c>
      <c r="AF51" t="n">
        <v>1.467333260497229e-06</v>
      </c>
      <c r="AG51" t="n">
        <v>0.3508333333333333</v>
      </c>
      <c r="AH51" t="n">
        <v>627561.354604167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2.9695</v>
      </c>
      <c r="E52" t="n">
        <v>33.68</v>
      </c>
      <c r="F52" t="n">
        <v>29.32</v>
      </c>
      <c r="G52" t="n">
        <v>67.67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454.69</v>
      </c>
      <c r="Q52" t="n">
        <v>2238.37</v>
      </c>
      <c r="R52" t="n">
        <v>107.4</v>
      </c>
      <c r="S52" t="n">
        <v>80.06999999999999</v>
      </c>
      <c r="T52" t="n">
        <v>11533.25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504.7736033840454</v>
      </c>
      <c r="AB52" t="n">
        <v>690.6535131897632</v>
      </c>
      <c r="AC52" t="n">
        <v>624.7385112292253</v>
      </c>
      <c r="AD52" t="n">
        <v>504773.6033840454</v>
      </c>
      <c r="AE52" t="n">
        <v>690653.5131897632</v>
      </c>
      <c r="AF52" t="n">
        <v>1.467629801288869e-06</v>
      </c>
      <c r="AG52" t="n">
        <v>0.3508333333333333</v>
      </c>
      <c r="AH52" t="n">
        <v>624738.5112292253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2.9736</v>
      </c>
      <c r="E53" t="n">
        <v>33.63</v>
      </c>
      <c r="F53" t="n">
        <v>29.33</v>
      </c>
      <c r="G53" t="n">
        <v>70.40000000000001</v>
      </c>
      <c r="H53" t="n">
        <v>0.79</v>
      </c>
      <c r="I53" t="n">
        <v>25</v>
      </c>
      <c r="J53" t="n">
        <v>311.87</v>
      </c>
      <c r="K53" t="n">
        <v>61.2</v>
      </c>
      <c r="L53" t="n">
        <v>13.75</v>
      </c>
      <c r="M53" t="n">
        <v>23</v>
      </c>
      <c r="N53" t="n">
        <v>91.92</v>
      </c>
      <c r="O53" t="n">
        <v>38698.21</v>
      </c>
      <c r="P53" t="n">
        <v>453.47</v>
      </c>
      <c r="Q53" t="n">
        <v>2238.42</v>
      </c>
      <c r="R53" t="n">
        <v>107.65</v>
      </c>
      <c r="S53" t="n">
        <v>80.06999999999999</v>
      </c>
      <c r="T53" t="n">
        <v>11662.98</v>
      </c>
      <c r="U53" t="n">
        <v>0.74</v>
      </c>
      <c r="V53" t="n">
        <v>0.87</v>
      </c>
      <c r="W53" t="n">
        <v>6.68</v>
      </c>
      <c r="X53" t="n">
        <v>0.71</v>
      </c>
      <c r="Y53" t="n">
        <v>1</v>
      </c>
      <c r="Z53" t="n">
        <v>10</v>
      </c>
      <c r="AA53" t="n">
        <v>503.1322875441271</v>
      </c>
      <c r="AB53" t="n">
        <v>688.4077924478423</v>
      </c>
      <c r="AC53" t="n">
        <v>622.7071189230245</v>
      </c>
      <c r="AD53" t="n">
        <v>503132.287544127</v>
      </c>
      <c r="AE53" t="n">
        <v>688407.7924478423</v>
      </c>
      <c r="AF53" t="n">
        <v>1.469656163365071e-06</v>
      </c>
      <c r="AG53" t="n">
        <v>0.3503125</v>
      </c>
      <c r="AH53" t="n">
        <v>622707.1189230245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2.9741</v>
      </c>
      <c r="E54" t="n">
        <v>33.62</v>
      </c>
      <c r="F54" t="n">
        <v>29.33</v>
      </c>
      <c r="G54" t="n">
        <v>70.38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23</v>
      </c>
      <c r="N54" t="n">
        <v>92.22</v>
      </c>
      <c r="O54" t="n">
        <v>38765.89</v>
      </c>
      <c r="P54" t="n">
        <v>451.61</v>
      </c>
      <c r="Q54" t="n">
        <v>2238.44</v>
      </c>
      <c r="R54" t="n">
        <v>107.46</v>
      </c>
      <c r="S54" t="n">
        <v>80.06999999999999</v>
      </c>
      <c r="T54" t="n">
        <v>11566.07</v>
      </c>
      <c r="U54" t="n">
        <v>0.75</v>
      </c>
      <c r="V54" t="n">
        <v>0.87</v>
      </c>
      <c r="W54" t="n">
        <v>6.68</v>
      </c>
      <c r="X54" t="n">
        <v>0.7</v>
      </c>
      <c r="Y54" t="n">
        <v>1</v>
      </c>
      <c r="Z54" t="n">
        <v>10</v>
      </c>
      <c r="AA54" t="n">
        <v>501.5352112187168</v>
      </c>
      <c r="AB54" t="n">
        <v>686.2226021613814</v>
      </c>
      <c r="AC54" t="n">
        <v>620.7304801305694</v>
      </c>
      <c r="AD54" t="n">
        <v>501535.2112187168</v>
      </c>
      <c r="AE54" t="n">
        <v>686222.6021613814</v>
      </c>
      <c r="AF54" t="n">
        <v>1.469903280691438e-06</v>
      </c>
      <c r="AG54" t="n">
        <v>0.3502083333333333</v>
      </c>
      <c r="AH54" t="n">
        <v>620730.4801305694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2.9831</v>
      </c>
      <c r="E55" t="n">
        <v>33.52</v>
      </c>
      <c r="F55" t="n">
        <v>29.28</v>
      </c>
      <c r="G55" t="n">
        <v>73.2</v>
      </c>
      <c r="H55" t="n">
        <v>0.8100000000000001</v>
      </c>
      <c r="I55" t="n">
        <v>24</v>
      </c>
      <c r="J55" t="n">
        <v>312.97</v>
      </c>
      <c r="K55" t="n">
        <v>61.2</v>
      </c>
      <c r="L55" t="n">
        <v>14.25</v>
      </c>
      <c r="M55" t="n">
        <v>22</v>
      </c>
      <c r="N55" t="n">
        <v>92.52</v>
      </c>
      <c r="O55" t="n">
        <v>38833.69</v>
      </c>
      <c r="P55" t="n">
        <v>450.15</v>
      </c>
      <c r="Q55" t="n">
        <v>2238.38</v>
      </c>
      <c r="R55" t="n">
        <v>105.81</v>
      </c>
      <c r="S55" t="n">
        <v>80.06999999999999</v>
      </c>
      <c r="T55" t="n">
        <v>10745.8</v>
      </c>
      <c r="U55" t="n">
        <v>0.76</v>
      </c>
      <c r="V55" t="n">
        <v>0.88</v>
      </c>
      <c r="W55" t="n">
        <v>6.68</v>
      </c>
      <c r="X55" t="n">
        <v>0.65</v>
      </c>
      <c r="Y55" t="n">
        <v>1</v>
      </c>
      <c r="Z55" t="n">
        <v>10</v>
      </c>
      <c r="AA55" t="n">
        <v>498.6197804621182</v>
      </c>
      <c r="AB55" t="n">
        <v>682.2335811804755</v>
      </c>
      <c r="AC55" t="n">
        <v>617.1221657134552</v>
      </c>
      <c r="AD55" t="n">
        <v>498619.7804621182</v>
      </c>
      <c r="AE55" t="n">
        <v>682233.5811804755</v>
      </c>
      <c r="AF55" t="n">
        <v>1.474351392566029e-06</v>
      </c>
      <c r="AG55" t="n">
        <v>0.3491666666666667</v>
      </c>
      <c r="AH55" t="n">
        <v>617122.1657134552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2.9905</v>
      </c>
      <c r="E56" t="n">
        <v>33.44</v>
      </c>
      <c r="F56" t="n">
        <v>29.25</v>
      </c>
      <c r="G56" t="n">
        <v>76.31</v>
      </c>
      <c r="H56" t="n">
        <v>0.82</v>
      </c>
      <c r="I56" t="n">
        <v>23</v>
      </c>
      <c r="J56" t="n">
        <v>313.52</v>
      </c>
      <c r="K56" t="n">
        <v>61.2</v>
      </c>
      <c r="L56" t="n">
        <v>14.5</v>
      </c>
      <c r="M56" t="n">
        <v>21</v>
      </c>
      <c r="N56" t="n">
        <v>92.81999999999999</v>
      </c>
      <c r="O56" t="n">
        <v>38901.63</v>
      </c>
      <c r="P56" t="n">
        <v>445.35</v>
      </c>
      <c r="Q56" t="n">
        <v>2238.32</v>
      </c>
      <c r="R56" t="n">
        <v>104.92</v>
      </c>
      <c r="S56" t="n">
        <v>80.06999999999999</v>
      </c>
      <c r="T56" t="n">
        <v>10307.36</v>
      </c>
      <c r="U56" t="n">
        <v>0.76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493.3741653988112</v>
      </c>
      <c r="AB56" t="n">
        <v>675.0562992306553</v>
      </c>
      <c r="AC56" t="n">
        <v>610.6298734795472</v>
      </c>
      <c r="AD56" t="n">
        <v>493374.1653988112</v>
      </c>
      <c r="AE56" t="n">
        <v>675056.2992306553</v>
      </c>
      <c r="AF56" t="n">
        <v>1.478008728996249e-06</v>
      </c>
      <c r="AG56" t="n">
        <v>0.3483333333333333</v>
      </c>
      <c r="AH56" t="n">
        <v>610629.8734795472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2.9905</v>
      </c>
      <c r="E57" t="n">
        <v>33.44</v>
      </c>
      <c r="F57" t="n">
        <v>29.25</v>
      </c>
      <c r="G57" t="n">
        <v>76.31</v>
      </c>
      <c r="H57" t="n">
        <v>0.84</v>
      </c>
      <c r="I57" t="n">
        <v>23</v>
      </c>
      <c r="J57" t="n">
        <v>314.07</v>
      </c>
      <c r="K57" t="n">
        <v>61.2</v>
      </c>
      <c r="L57" t="n">
        <v>14.75</v>
      </c>
      <c r="M57" t="n">
        <v>21</v>
      </c>
      <c r="N57" t="n">
        <v>93.12</v>
      </c>
      <c r="O57" t="n">
        <v>38969.71</v>
      </c>
      <c r="P57" t="n">
        <v>446.13</v>
      </c>
      <c r="Q57" t="n">
        <v>2238.41</v>
      </c>
      <c r="R57" t="n">
        <v>104.79</v>
      </c>
      <c r="S57" t="n">
        <v>80.06999999999999</v>
      </c>
      <c r="T57" t="n">
        <v>10243.66</v>
      </c>
      <c r="U57" t="n">
        <v>0.76</v>
      </c>
      <c r="V57" t="n">
        <v>0.88</v>
      </c>
      <c r="W57" t="n">
        <v>6.68</v>
      </c>
      <c r="X57" t="n">
        <v>0.62</v>
      </c>
      <c r="Y57" t="n">
        <v>1</v>
      </c>
      <c r="Z57" t="n">
        <v>10</v>
      </c>
      <c r="AA57" t="n">
        <v>494.0050116240396</v>
      </c>
      <c r="AB57" t="n">
        <v>675.919450866984</v>
      </c>
      <c r="AC57" t="n">
        <v>611.4106471351456</v>
      </c>
      <c r="AD57" t="n">
        <v>494005.0116240396</v>
      </c>
      <c r="AE57" t="n">
        <v>675919.450866984</v>
      </c>
      <c r="AF57" t="n">
        <v>1.478008728996249e-06</v>
      </c>
      <c r="AG57" t="n">
        <v>0.3483333333333333</v>
      </c>
      <c r="AH57" t="n">
        <v>611410.6471351456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2.9894</v>
      </c>
      <c r="E58" t="n">
        <v>33.45</v>
      </c>
      <c r="F58" t="n">
        <v>29.26</v>
      </c>
      <c r="G58" t="n">
        <v>76.34</v>
      </c>
      <c r="H58" t="n">
        <v>0.85</v>
      </c>
      <c r="I58" t="n">
        <v>23</v>
      </c>
      <c r="J58" t="n">
        <v>314.62</v>
      </c>
      <c r="K58" t="n">
        <v>61.2</v>
      </c>
      <c r="L58" t="n">
        <v>15</v>
      </c>
      <c r="M58" t="n">
        <v>21</v>
      </c>
      <c r="N58" t="n">
        <v>93.43000000000001</v>
      </c>
      <c r="O58" t="n">
        <v>39037.92</v>
      </c>
      <c r="P58" t="n">
        <v>445.45</v>
      </c>
      <c r="Q58" t="n">
        <v>2238.34</v>
      </c>
      <c r="R58" t="n">
        <v>105.28</v>
      </c>
      <c r="S58" t="n">
        <v>80.06999999999999</v>
      </c>
      <c r="T58" t="n">
        <v>10487.75</v>
      </c>
      <c r="U58" t="n">
        <v>0.76</v>
      </c>
      <c r="V58" t="n">
        <v>0.88</v>
      </c>
      <c r="W58" t="n">
        <v>6.68</v>
      </c>
      <c r="X58" t="n">
        <v>0.64</v>
      </c>
      <c r="Y58" t="n">
        <v>1</v>
      </c>
      <c r="Z58" t="n">
        <v>10</v>
      </c>
      <c r="AA58" t="n">
        <v>493.6805528262419</v>
      </c>
      <c r="AB58" t="n">
        <v>675.4755120257252</v>
      </c>
      <c r="AC58" t="n">
        <v>611.0090771938246</v>
      </c>
      <c r="AD58" t="n">
        <v>493680.5528262419</v>
      </c>
      <c r="AE58" t="n">
        <v>675475.5120257251</v>
      </c>
      <c r="AF58" t="n">
        <v>1.477465070878243e-06</v>
      </c>
      <c r="AG58" t="n">
        <v>0.3484375</v>
      </c>
      <c r="AH58" t="n">
        <v>611009.0771938246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2.9969</v>
      </c>
      <c r="E59" t="n">
        <v>33.37</v>
      </c>
      <c r="F59" t="n">
        <v>29.23</v>
      </c>
      <c r="G59" t="n">
        <v>79.73</v>
      </c>
      <c r="H59" t="n">
        <v>0.86</v>
      </c>
      <c r="I59" t="n">
        <v>22</v>
      </c>
      <c r="J59" t="n">
        <v>315.18</v>
      </c>
      <c r="K59" t="n">
        <v>61.2</v>
      </c>
      <c r="L59" t="n">
        <v>15.25</v>
      </c>
      <c r="M59" t="n">
        <v>20</v>
      </c>
      <c r="N59" t="n">
        <v>93.73</v>
      </c>
      <c r="O59" t="n">
        <v>39106.27</v>
      </c>
      <c r="P59" t="n">
        <v>443.47</v>
      </c>
      <c r="Q59" t="n">
        <v>2238.34</v>
      </c>
      <c r="R59" t="n">
        <v>104.49</v>
      </c>
      <c r="S59" t="n">
        <v>80.06999999999999</v>
      </c>
      <c r="T59" t="n">
        <v>10095.71</v>
      </c>
      <c r="U59" t="n">
        <v>0.77</v>
      </c>
      <c r="V59" t="n">
        <v>0.88</v>
      </c>
      <c r="W59" t="n">
        <v>6.67</v>
      </c>
      <c r="X59" t="n">
        <v>0.61</v>
      </c>
      <c r="Y59" t="n">
        <v>1</v>
      </c>
      <c r="Z59" t="n">
        <v>10</v>
      </c>
      <c r="AA59" t="n">
        <v>490.7178242081714</v>
      </c>
      <c r="AB59" t="n">
        <v>671.4217760241193</v>
      </c>
      <c r="AC59" t="n">
        <v>607.3422240667576</v>
      </c>
      <c r="AD59" t="n">
        <v>490717.8242081713</v>
      </c>
      <c r="AE59" t="n">
        <v>671421.7760241192</v>
      </c>
      <c r="AF59" t="n">
        <v>1.481171830773736e-06</v>
      </c>
      <c r="AG59" t="n">
        <v>0.3476041666666667</v>
      </c>
      <c r="AH59" t="n">
        <v>607342.2240667576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2.9972</v>
      </c>
      <c r="E60" t="n">
        <v>33.36</v>
      </c>
      <c r="F60" t="n">
        <v>29.23</v>
      </c>
      <c r="G60" t="n">
        <v>79.72</v>
      </c>
      <c r="H60" t="n">
        <v>0.87</v>
      </c>
      <c r="I60" t="n">
        <v>22</v>
      </c>
      <c r="J60" t="n">
        <v>315.73</v>
      </c>
      <c r="K60" t="n">
        <v>61.2</v>
      </c>
      <c r="L60" t="n">
        <v>15.5</v>
      </c>
      <c r="M60" t="n">
        <v>20</v>
      </c>
      <c r="N60" t="n">
        <v>94.03</v>
      </c>
      <c r="O60" t="n">
        <v>39174.75</v>
      </c>
      <c r="P60" t="n">
        <v>441.23</v>
      </c>
      <c r="Q60" t="n">
        <v>2238.31</v>
      </c>
      <c r="R60" t="n">
        <v>104.4</v>
      </c>
      <c r="S60" t="n">
        <v>80.06999999999999</v>
      </c>
      <c r="T60" t="n">
        <v>10053.49</v>
      </c>
      <c r="U60" t="n">
        <v>0.77</v>
      </c>
      <c r="V60" t="n">
        <v>0.88</v>
      </c>
      <c r="W60" t="n">
        <v>6.67</v>
      </c>
      <c r="X60" t="n">
        <v>0.6</v>
      </c>
      <c r="Y60" t="n">
        <v>1</v>
      </c>
      <c r="Z60" t="n">
        <v>10</v>
      </c>
      <c r="AA60" t="n">
        <v>488.8610377406144</v>
      </c>
      <c r="AB60" t="n">
        <v>668.8812388635704</v>
      </c>
      <c r="AC60" t="n">
        <v>605.0441522071453</v>
      </c>
      <c r="AD60" t="n">
        <v>488861.0377406144</v>
      </c>
      <c r="AE60" t="n">
        <v>668881.2388635704</v>
      </c>
      <c r="AF60" t="n">
        <v>1.481320101169556e-06</v>
      </c>
      <c r="AG60" t="n">
        <v>0.3475</v>
      </c>
      <c r="AH60" t="n">
        <v>605044.1522071454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3.0055</v>
      </c>
      <c r="E61" t="n">
        <v>33.27</v>
      </c>
      <c r="F61" t="n">
        <v>29.19</v>
      </c>
      <c r="G61" t="n">
        <v>83.40000000000001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438.75</v>
      </c>
      <c r="Q61" t="n">
        <v>2238.39</v>
      </c>
      <c r="R61" t="n">
        <v>103.05</v>
      </c>
      <c r="S61" t="n">
        <v>80.06999999999999</v>
      </c>
      <c r="T61" t="n">
        <v>9382.59</v>
      </c>
      <c r="U61" t="n">
        <v>0.78</v>
      </c>
      <c r="V61" t="n">
        <v>0.88</v>
      </c>
      <c r="W61" t="n">
        <v>6.67</v>
      </c>
      <c r="X61" t="n">
        <v>0.5600000000000001</v>
      </c>
      <c r="Y61" t="n">
        <v>1</v>
      </c>
      <c r="Z61" t="n">
        <v>10</v>
      </c>
      <c r="AA61" t="n">
        <v>485.3423280927835</v>
      </c>
      <c r="AB61" t="n">
        <v>664.0667850888941</v>
      </c>
      <c r="AC61" t="n">
        <v>600.689183143596</v>
      </c>
      <c r="AD61" t="n">
        <v>485342.3280927835</v>
      </c>
      <c r="AE61" t="n">
        <v>664066.7850888941</v>
      </c>
      <c r="AF61" t="n">
        <v>1.485422248787235e-06</v>
      </c>
      <c r="AG61" t="n">
        <v>0.3465625000000001</v>
      </c>
      <c r="AH61" t="n">
        <v>600689.1831435959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3.0063</v>
      </c>
      <c r="E62" t="n">
        <v>33.26</v>
      </c>
      <c r="F62" t="n">
        <v>29.18</v>
      </c>
      <c r="G62" t="n">
        <v>83.38</v>
      </c>
      <c r="H62" t="n">
        <v>0.9</v>
      </c>
      <c r="I62" t="n">
        <v>21</v>
      </c>
      <c r="J62" t="n">
        <v>316.85</v>
      </c>
      <c r="K62" t="n">
        <v>61.2</v>
      </c>
      <c r="L62" t="n">
        <v>16</v>
      </c>
      <c r="M62" t="n">
        <v>19</v>
      </c>
      <c r="N62" t="n">
        <v>94.65000000000001</v>
      </c>
      <c r="O62" t="n">
        <v>39312.13</v>
      </c>
      <c r="P62" t="n">
        <v>437.99</v>
      </c>
      <c r="Q62" t="n">
        <v>2238.38</v>
      </c>
      <c r="R62" t="n">
        <v>102.79</v>
      </c>
      <c r="S62" t="n">
        <v>80.06999999999999</v>
      </c>
      <c r="T62" t="n">
        <v>9252.799999999999</v>
      </c>
      <c r="U62" t="n">
        <v>0.78</v>
      </c>
      <c r="V62" t="n">
        <v>0.88</v>
      </c>
      <c r="W62" t="n">
        <v>6.67</v>
      </c>
      <c r="X62" t="n">
        <v>0.5600000000000001</v>
      </c>
      <c r="Y62" t="n">
        <v>1</v>
      </c>
      <c r="Z62" t="n">
        <v>10</v>
      </c>
      <c r="AA62" t="n">
        <v>484.5577697354927</v>
      </c>
      <c r="AB62" t="n">
        <v>662.993317732177</v>
      </c>
      <c r="AC62" t="n">
        <v>599.7181660047829</v>
      </c>
      <c r="AD62" t="n">
        <v>484557.7697354928</v>
      </c>
      <c r="AE62" t="n">
        <v>662993.3177321771</v>
      </c>
      <c r="AF62" t="n">
        <v>1.485817636509421e-06</v>
      </c>
      <c r="AG62" t="n">
        <v>0.3464583333333333</v>
      </c>
      <c r="AH62" t="n">
        <v>599718.1660047829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3.0039</v>
      </c>
      <c r="E63" t="n">
        <v>33.29</v>
      </c>
      <c r="F63" t="n">
        <v>29.21</v>
      </c>
      <c r="G63" t="n">
        <v>83.45999999999999</v>
      </c>
      <c r="H63" t="n">
        <v>0.91</v>
      </c>
      <c r="I63" t="n">
        <v>21</v>
      </c>
      <c r="J63" t="n">
        <v>317.41</v>
      </c>
      <c r="K63" t="n">
        <v>61.2</v>
      </c>
      <c r="L63" t="n">
        <v>16.25</v>
      </c>
      <c r="M63" t="n">
        <v>19</v>
      </c>
      <c r="N63" t="n">
        <v>94.95999999999999</v>
      </c>
      <c r="O63" t="n">
        <v>39381.03</v>
      </c>
      <c r="P63" t="n">
        <v>433.5</v>
      </c>
      <c r="Q63" t="n">
        <v>2238.34</v>
      </c>
      <c r="R63" t="n">
        <v>103.6</v>
      </c>
      <c r="S63" t="n">
        <v>80.06999999999999</v>
      </c>
      <c r="T63" t="n">
        <v>9657.530000000001</v>
      </c>
      <c r="U63" t="n">
        <v>0.77</v>
      </c>
      <c r="V63" t="n">
        <v>0.88</v>
      </c>
      <c r="W63" t="n">
        <v>6.67</v>
      </c>
      <c r="X63" t="n">
        <v>0.58</v>
      </c>
      <c r="Y63" t="n">
        <v>1</v>
      </c>
      <c r="Z63" t="n">
        <v>10</v>
      </c>
      <c r="AA63" t="n">
        <v>481.4617013473108</v>
      </c>
      <c r="AB63" t="n">
        <v>658.7571403745694</v>
      </c>
      <c r="AC63" t="n">
        <v>595.8862834686729</v>
      </c>
      <c r="AD63" t="n">
        <v>481461.7013473108</v>
      </c>
      <c r="AE63" t="n">
        <v>658757.1403745695</v>
      </c>
      <c r="AF63" t="n">
        <v>1.484631473342863e-06</v>
      </c>
      <c r="AG63" t="n">
        <v>0.3467708333333333</v>
      </c>
      <c r="AH63" t="n">
        <v>595886.2834686729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3.0117</v>
      </c>
      <c r="E64" t="n">
        <v>33.2</v>
      </c>
      <c r="F64" t="n">
        <v>29.18</v>
      </c>
      <c r="G64" t="n">
        <v>87.53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432.44</v>
      </c>
      <c r="Q64" t="n">
        <v>2238.32</v>
      </c>
      <c r="R64" t="n">
        <v>102.63</v>
      </c>
      <c r="S64" t="n">
        <v>80.06999999999999</v>
      </c>
      <c r="T64" t="n">
        <v>9178.299999999999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479.2347531552174</v>
      </c>
      <c r="AB64" t="n">
        <v>655.7101316121267</v>
      </c>
      <c r="AC64" t="n">
        <v>593.1300769460144</v>
      </c>
      <c r="AD64" t="n">
        <v>479234.7531552174</v>
      </c>
      <c r="AE64" t="n">
        <v>655710.1316121267</v>
      </c>
      <c r="AF64" t="n">
        <v>1.488486503634176e-06</v>
      </c>
      <c r="AG64" t="n">
        <v>0.3458333333333334</v>
      </c>
      <c r="AH64" t="n">
        <v>593130.0769460143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3.0117</v>
      </c>
      <c r="E65" t="n">
        <v>33.2</v>
      </c>
      <c r="F65" t="n">
        <v>29.18</v>
      </c>
      <c r="G65" t="n">
        <v>87.53</v>
      </c>
      <c r="H65" t="n">
        <v>0.9399999999999999</v>
      </c>
      <c r="I65" t="n">
        <v>20</v>
      </c>
      <c r="J65" t="n">
        <v>318.53</v>
      </c>
      <c r="K65" t="n">
        <v>61.2</v>
      </c>
      <c r="L65" t="n">
        <v>16.75</v>
      </c>
      <c r="M65" t="n">
        <v>18</v>
      </c>
      <c r="N65" t="n">
        <v>95.58</v>
      </c>
      <c r="O65" t="n">
        <v>39519.26</v>
      </c>
      <c r="P65" t="n">
        <v>431.68</v>
      </c>
      <c r="Q65" t="n">
        <v>2238.33</v>
      </c>
      <c r="R65" t="n">
        <v>102.63</v>
      </c>
      <c r="S65" t="n">
        <v>80.06999999999999</v>
      </c>
      <c r="T65" t="n">
        <v>9178.870000000001</v>
      </c>
      <c r="U65" t="n">
        <v>0.78</v>
      </c>
      <c r="V65" t="n">
        <v>0.88</v>
      </c>
      <c r="W65" t="n">
        <v>6.67</v>
      </c>
      <c r="X65" t="n">
        <v>0.55</v>
      </c>
      <c r="Y65" t="n">
        <v>1</v>
      </c>
      <c r="Z65" t="n">
        <v>10</v>
      </c>
      <c r="AA65" t="n">
        <v>478.6244092725246</v>
      </c>
      <c r="AB65" t="n">
        <v>654.8750321853547</v>
      </c>
      <c r="AC65" t="n">
        <v>592.3746782364641</v>
      </c>
      <c r="AD65" t="n">
        <v>478624.4092725246</v>
      </c>
      <c r="AE65" t="n">
        <v>654875.0321853547</v>
      </c>
      <c r="AF65" t="n">
        <v>1.488486503634176e-06</v>
      </c>
      <c r="AG65" t="n">
        <v>0.3458333333333334</v>
      </c>
      <c r="AH65" t="n">
        <v>592374.678236464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3.013</v>
      </c>
      <c r="E66" t="n">
        <v>33.19</v>
      </c>
      <c r="F66" t="n">
        <v>29.16</v>
      </c>
      <c r="G66" t="n">
        <v>87.48999999999999</v>
      </c>
      <c r="H66" t="n">
        <v>0.95</v>
      </c>
      <c r="I66" t="n">
        <v>20</v>
      </c>
      <c r="J66" t="n">
        <v>319.09</v>
      </c>
      <c r="K66" t="n">
        <v>61.2</v>
      </c>
      <c r="L66" t="n">
        <v>17</v>
      </c>
      <c r="M66" t="n">
        <v>18</v>
      </c>
      <c r="N66" t="n">
        <v>95.89</v>
      </c>
      <c r="O66" t="n">
        <v>39588.58</v>
      </c>
      <c r="P66" t="n">
        <v>430.42</v>
      </c>
      <c r="Q66" t="n">
        <v>2238.41</v>
      </c>
      <c r="R66" t="n">
        <v>101.93</v>
      </c>
      <c r="S66" t="n">
        <v>80.06999999999999</v>
      </c>
      <c r="T66" t="n">
        <v>8827.4</v>
      </c>
      <c r="U66" t="n">
        <v>0.79</v>
      </c>
      <c r="V66" t="n">
        <v>0.88</v>
      </c>
      <c r="W66" t="n">
        <v>6.68</v>
      </c>
      <c r="X66" t="n">
        <v>0.54</v>
      </c>
      <c r="Y66" t="n">
        <v>1</v>
      </c>
      <c r="Z66" t="n">
        <v>10</v>
      </c>
      <c r="AA66" t="n">
        <v>477.3187739255696</v>
      </c>
      <c r="AB66" t="n">
        <v>653.0886043030846</v>
      </c>
      <c r="AC66" t="n">
        <v>590.7587445240105</v>
      </c>
      <c r="AD66" t="n">
        <v>477318.7739255697</v>
      </c>
      <c r="AE66" t="n">
        <v>653088.6043030845</v>
      </c>
      <c r="AF66" t="n">
        <v>1.489129008682728e-06</v>
      </c>
      <c r="AG66" t="n">
        <v>0.3457291666666666</v>
      </c>
      <c r="AH66" t="n">
        <v>590758.7445240105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3.0184</v>
      </c>
      <c r="E67" t="n">
        <v>33.13</v>
      </c>
      <c r="F67" t="n">
        <v>29.16</v>
      </c>
      <c r="G67" t="n">
        <v>92.08</v>
      </c>
      <c r="H67" t="n">
        <v>0.96</v>
      </c>
      <c r="I67" t="n">
        <v>19</v>
      </c>
      <c r="J67" t="n">
        <v>319.65</v>
      </c>
      <c r="K67" t="n">
        <v>61.2</v>
      </c>
      <c r="L67" t="n">
        <v>17.25</v>
      </c>
      <c r="M67" t="n">
        <v>17</v>
      </c>
      <c r="N67" t="n">
        <v>96.2</v>
      </c>
      <c r="O67" t="n">
        <v>39658.05</v>
      </c>
      <c r="P67" t="n">
        <v>430.17</v>
      </c>
      <c r="Q67" t="n">
        <v>2238.34</v>
      </c>
      <c r="R67" t="n">
        <v>102.02</v>
      </c>
      <c r="S67" t="n">
        <v>80.06999999999999</v>
      </c>
      <c r="T67" t="n">
        <v>8875.280000000001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476.2674127335077</v>
      </c>
      <c r="AB67" t="n">
        <v>651.6500855373234</v>
      </c>
      <c r="AC67" t="n">
        <v>589.4575159702797</v>
      </c>
      <c r="AD67" t="n">
        <v>476267.4127335077</v>
      </c>
      <c r="AE67" t="n">
        <v>651650.0855373234</v>
      </c>
      <c r="AF67" t="n">
        <v>1.491797875807483e-06</v>
      </c>
      <c r="AG67" t="n">
        <v>0.3451041666666667</v>
      </c>
      <c r="AH67" t="n">
        <v>589457.5159702797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3.0204</v>
      </c>
      <c r="E68" t="n">
        <v>33.11</v>
      </c>
      <c r="F68" t="n">
        <v>29.14</v>
      </c>
      <c r="G68" t="n">
        <v>92.01000000000001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428.93</v>
      </c>
      <c r="Q68" t="n">
        <v>2238.3</v>
      </c>
      <c r="R68" t="n">
        <v>101.42</v>
      </c>
      <c r="S68" t="n">
        <v>80.06999999999999</v>
      </c>
      <c r="T68" t="n">
        <v>8576.75</v>
      </c>
      <c r="U68" t="n">
        <v>0.79</v>
      </c>
      <c r="V68" t="n">
        <v>0.88</v>
      </c>
      <c r="W68" t="n">
        <v>6.66</v>
      </c>
      <c r="X68" t="n">
        <v>0.51</v>
      </c>
      <c r="Y68" t="n">
        <v>1</v>
      </c>
      <c r="Z68" t="n">
        <v>10</v>
      </c>
      <c r="AA68" t="n">
        <v>474.8719270994611</v>
      </c>
      <c r="AB68" t="n">
        <v>649.7407205283396</v>
      </c>
      <c r="AC68" t="n">
        <v>587.7303780779428</v>
      </c>
      <c r="AD68" t="n">
        <v>474871.9270994611</v>
      </c>
      <c r="AE68" t="n">
        <v>649740.7205283396</v>
      </c>
      <c r="AF68" t="n">
        <v>1.492786345112948e-06</v>
      </c>
      <c r="AG68" t="n">
        <v>0.3448958333333333</v>
      </c>
      <c r="AH68" t="n">
        <v>587730.3780779428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3.0203</v>
      </c>
      <c r="E69" t="n">
        <v>33.11</v>
      </c>
      <c r="F69" t="n">
        <v>29.14</v>
      </c>
      <c r="G69" t="n">
        <v>92.01000000000001</v>
      </c>
      <c r="H69" t="n">
        <v>0.99</v>
      </c>
      <c r="I69" t="n">
        <v>19</v>
      </c>
      <c r="J69" t="n">
        <v>320.78</v>
      </c>
      <c r="K69" t="n">
        <v>61.2</v>
      </c>
      <c r="L69" t="n">
        <v>17.75</v>
      </c>
      <c r="M69" t="n">
        <v>17</v>
      </c>
      <c r="N69" t="n">
        <v>96.83</v>
      </c>
      <c r="O69" t="n">
        <v>39797.41</v>
      </c>
      <c r="P69" t="n">
        <v>424.7</v>
      </c>
      <c r="Q69" t="n">
        <v>2238.36</v>
      </c>
      <c r="R69" t="n">
        <v>101.22</v>
      </c>
      <c r="S69" t="n">
        <v>80.06999999999999</v>
      </c>
      <c r="T69" t="n">
        <v>8476.190000000001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471.5001864984534</v>
      </c>
      <c r="AB69" t="n">
        <v>645.1273562873437</v>
      </c>
      <c r="AC69" t="n">
        <v>583.5573068452103</v>
      </c>
      <c r="AD69" t="n">
        <v>471500.1864984534</v>
      </c>
      <c r="AE69" t="n">
        <v>645127.3562873437</v>
      </c>
      <c r="AF69" t="n">
        <v>1.492736921647675e-06</v>
      </c>
      <c r="AG69" t="n">
        <v>0.3448958333333333</v>
      </c>
      <c r="AH69" t="n">
        <v>583557.3068452103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3.0281</v>
      </c>
      <c r="E70" t="n">
        <v>33.02</v>
      </c>
      <c r="F70" t="n">
        <v>29.11</v>
      </c>
      <c r="G70" t="n">
        <v>97.02</v>
      </c>
      <c r="H70" t="n">
        <v>1</v>
      </c>
      <c r="I70" t="n">
        <v>18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424</v>
      </c>
      <c r="Q70" t="n">
        <v>2238.32</v>
      </c>
      <c r="R70" t="n">
        <v>100.16</v>
      </c>
      <c r="S70" t="n">
        <v>80.06999999999999</v>
      </c>
      <c r="T70" t="n">
        <v>7950.99</v>
      </c>
      <c r="U70" t="n">
        <v>0.8</v>
      </c>
      <c r="V70" t="n">
        <v>0.88</v>
      </c>
      <c r="W70" t="n">
        <v>6.67</v>
      </c>
      <c r="X70" t="n">
        <v>0.48</v>
      </c>
      <c r="Y70" t="n">
        <v>1</v>
      </c>
      <c r="Z70" t="n">
        <v>10</v>
      </c>
      <c r="AA70" t="n">
        <v>469.5984717878997</v>
      </c>
      <c r="AB70" t="n">
        <v>642.5253463226322</v>
      </c>
      <c r="AC70" t="n">
        <v>581.2036290595869</v>
      </c>
      <c r="AD70" t="n">
        <v>469598.4717878997</v>
      </c>
      <c r="AE70" t="n">
        <v>642525.3463226323</v>
      </c>
      <c r="AF70" t="n">
        <v>1.496591951938987e-06</v>
      </c>
      <c r="AG70" t="n">
        <v>0.3439583333333334</v>
      </c>
      <c r="AH70" t="n">
        <v>581203.6290595869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3.026</v>
      </c>
      <c r="E71" t="n">
        <v>33.05</v>
      </c>
      <c r="F71" t="n">
        <v>29.13</v>
      </c>
      <c r="G71" t="n">
        <v>97.09</v>
      </c>
      <c r="H71" t="n">
        <v>1.01</v>
      </c>
      <c r="I71" t="n">
        <v>18</v>
      </c>
      <c r="J71" t="n">
        <v>321.92</v>
      </c>
      <c r="K71" t="n">
        <v>61.2</v>
      </c>
      <c r="L71" t="n">
        <v>18.25</v>
      </c>
      <c r="M71" t="n">
        <v>13</v>
      </c>
      <c r="N71" t="n">
        <v>97.47</v>
      </c>
      <c r="O71" t="n">
        <v>39937.36</v>
      </c>
      <c r="P71" t="n">
        <v>423.11</v>
      </c>
      <c r="Q71" t="n">
        <v>2238.31</v>
      </c>
      <c r="R71" t="n">
        <v>100.88</v>
      </c>
      <c r="S71" t="n">
        <v>80.06999999999999</v>
      </c>
      <c r="T71" t="n">
        <v>8311.66</v>
      </c>
      <c r="U71" t="n">
        <v>0.79</v>
      </c>
      <c r="V71" t="n">
        <v>0.88</v>
      </c>
      <c r="W71" t="n">
        <v>6.67</v>
      </c>
      <c r="X71" t="n">
        <v>0.5</v>
      </c>
      <c r="Y71" t="n">
        <v>1</v>
      </c>
      <c r="Z71" t="n">
        <v>10</v>
      </c>
      <c r="AA71" t="n">
        <v>469.3002460413014</v>
      </c>
      <c r="AB71" t="n">
        <v>642.117300699345</v>
      </c>
      <c r="AC71" t="n">
        <v>580.8345267378907</v>
      </c>
      <c r="AD71" t="n">
        <v>469300.2460413013</v>
      </c>
      <c r="AE71" t="n">
        <v>642117.3006993451</v>
      </c>
      <c r="AF71" t="n">
        <v>1.495554059168249e-06</v>
      </c>
      <c r="AG71" t="n">
        <v>0.3442708333333333</v>
      </c>
      <c r="AH71" t="n">
        <v>580834.5267378907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3.0271</v>
      </c>
      <c r="E72" t="n">
        <v>33.04</v>
      </c>
      <c r="F72" t="n">
        <v>29.12</v>
      </c>
      <c r="G72" t="n">
        <v>97.05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11</v>
      </c>
      <c r="N72" t="n">
        <v>97.79000000000001</v>
      </c>
      <c r="O72" t="n">
        <v>40007.56</v>
      </c>
      <c r="P72" t="n">
        <v>420.19</v>
      </c>
      <c r="Q72" t="n">
        <v>2238.37</v>
      </c>
      <c r="R72" t="n">
        <v>100.64</v>
      </c>
      <c r="S72" t="n">
        <v>80.06999999999999</v>
      </c>
      <c r="T72" t="n">
        <v>8193.030000000001</v>
      </c>
      <c r="U72" t="n">
        <v>0.8</v>
      </c>
      <c r="V72" t="n">
        <v>0.88</v>
      </c>
      <c r="W72" t="n">
        <v>6.67</v>
      </c>
      <c r="X72" t="n">
        <v>0.49</v>
      </c>
      <c r="Y72" t="n">
        <v>1</v>
      </c>
      <c r="Z72" t="n">
        <v>10</v>
      </c>
      <c r="AA72" t="n">
        <v>466.7532379813179</v>
      </c>
      <c r="AB72" t="n">
        <v>638.6323719056105</v>
      </c>
      <c r="AC72" t="n">
        <v>577.6821946571017</v>
      </c>
      <c r="AD72" t="n">
        <v>466753.2379813179</v>
      </c>
      <c r="AE72" t="n">
        <v>638632.3719056105</v>
      </c>
      <c r="AF72" t="n">
        <v>1.496097717286255e-06</v>
      </c>
      <c r="AG72" t="n">
        <v>0.3441666666666667</v>
      </c>
      <c r="AH72" t="n">
        <v>577682.1946571018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3.0262</v>
      </c>
      <c r="E73" t="n">
        <v>33.04</v>
      </c>
      <c r="F73" t="n">
        <v>29.13</v>
      </c>
      <c r="G73" t="n">
        <v>97.09</v>
      </c>
      <c r="H73" t="n">
        <v>1.03</v>
      </c>
      <c r="I73" t="n">
        <v>18</v>
      </c>
      <c r="J73" t="n">
        <v>323.06</v>
      </c>
      <c r="K73" t="n">
        <v>61.2</v>
      </c>
      <c r="L73" t="n">
        <v>18.75</v>
      </c>
      <c r="M73" t="n">
        <v>9</v>
      </c>
      <c r="N73" t="n">
        <v>98.11</v>
      </c>
      <c r="O73" t="n">
        <v>40077.9</v>
      </c>
      <c r="P73" t="n">
        <v>418.13</v>
      </c>
      <c r="Q73" t="n">
        <v>2238.3</v>
      </c>
      <c r="R73" t="n">
        <v>100.67</v>
      </c>
      <c r="S73" t="n">
        <v>80.06999999999999</v>
      </c>
      <c r="T73" t="n">
        <v>8206.360000000001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465.2888828944421</v>
      </c>
      <c r="AB73" t="n">
        <v>636.6287766729603</v>
      </c>
      <c r="AC73" t="n">
        <v>575.869819741392</v>
      </c>
      <c r="AD73" t="n">
        <v>465288.8828944421</v>
      </c>
      <c r="AE73" t="n">
        <v>636628.7766729603</v>
      </c>
      <c r="AF73" t="n">
        <v>1.495652906098796e-06</v>
      </c>
      <c r="AG73" t="n">
        <v>0.3441666666666667</v>
      </c>
      <c r="AH73" t="n">
        <v>575869.819741392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3.0347</v>
      </c>
      <c r="E74" t="n">
        <v>32.95</v>
      </c>
      <c r="F74" t="n">
        <v>29.09</v>
      </c>
      <c r="G74" t="n">
        <v>102.66</v>
      </c>
      <c r="H74" t="n">
        <v>1.05</v>
      </c>
      <c r="I74" t="n">
        <v>17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417.03</v>
      </c>
      <c r="Q74" t="n">
        <v>2238.36</v>
      </c>
      <c r="R74" t="n">
        <v>99.48999999999999</v>
      </c>
      <c r="S74" t="n">
        <v>80.06999999999999</v>
      </c>
      <c r="T74" t="n">
        <v>7621.9</v>
      </c>
      <c r="U74" t="n">
        <v>0.8</v>
      </c>
      <c r="V74" t="n">
        <v>0.88</v>
      </c>
      <c r="W74" t="n">
        <v>6.67</v>
      </c>
      <c r="X74" t="n">
        <v>0.46</v>
      </c>
      <c r="Y74" t="n">
        <v>1</v>
      </c>
      <c r="Z74" t="n">
        <v>10</v>
      </c>
      <c r="AA74" t="n">
        <v>462.9378150379594</v>
      </c>
      <c r="AB74" t="n">
        <v>633.4119419099269</v>
      </c>
      <c r="AC74" t="n">
        <v>572.9599951732865</v>
      </c>
      <c r="AD74" t="n">
        <v>462937.8150379594</v>
      </c>
      <c r="AE74" t="n">
        <v>633411.9419099269</v>
      </c>
      <c r="AF74" t="n">
        <v>1.499853900647021e-06</v>
      </c>
      <c r="AG74" t="n">
        <v>0.3432291666666667</v>
      </c>
      <c r="AH74" t="n">
        <v>572959.9951732865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3.0342</v>
      </c>
      <c r="E75" t="n">
        <v>32.96</v>
      </c>
      <c r="F75" t="n">
        <v>29.09</v>
      </c>
      <c r="G75" t="n">
        <v>102.68</v>
      </c>
      <c r="H75" t="n">
        <v>1.06</v>
      </c>
      <c r="I75" t="n">
        <v>17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418.08</v>
      </c>
      <c r="Q75" t="n">
        <v>2238.33</v>
      </c>
      <c r="R75" t="n">
        <v>99.41</v>
      </c>
      <c r="S75" t="n">
        <v>80.06999999999999</v>
      </c>
      <c r="T75" t="n">
        <v>7584.08</v>
      </c>
      <c r="U75" t="n">
        <v>0.8100000000000001</v>
      </c>
      <c r="V75" t="n">
        <v>0.88</v>
      </c>
      <c r="W75" t="n">
        <v>6.68</v>
      </c>
      <c r="X75" t="n">
        <v>0.47</v>
      </c>
      <c r="Y75" t="n">
        <v>1</v>
      </c>
      <c r="Z75" t="n">
        <v>10</v>
      </c>
      <c r="AA75" t="n">
        <v>463.8509696175147</v>
      </c>
      <c r="AB75" t="n">
        <v>634.6613602912116</v>
      </c>
      <c r="AC75" t="n">
        <v>574.0901708178311</v>
      </c>
      <c r="AD75" t="n">
        <v>463850.9696175148</v>
      </c>
      <c r="AE75" t="n">
        <v>634661.3602912116</v>
      </c>
      <c r="AF75" t="n">
        <v>1.499606783320655e-06</v>
      </c>
      <c r="AG75" t="n">
        <v>0.3433333333333333</v>
      </c>
      <c r="AH75" t="n">
        <v>574090.1708178311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3.0343</v>
      </c>
      <c r="E76" t="n">
        <v>32.96</v>
      </c>
      <c r="F76" t="n">
        <v>29.09</v>
      </c>
      <c r="G76" t="n">
        <v>102.67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419.48</v>
      </c>
      <c r="Q76" t="n">
        <v>2238.32</v>
      </c>
      <c r="R76" t="n">
        <v>99.58</v>
      </c>
      <c r="S76" t="n">
        <v>80.06999999999999</v>
      </c>
      <c r="T76" t="n">
        <v>7668.16</v>
      </c>
      <c r="U76" t="n">
        <v>0.8</v>
      </c>
      <c r="V76" t="n">
        <v>0.88</v>
      </c>
      <c r="W76" t="n">
        <v>6.67</v>
      </c>
      <c r="X76" t="n">
        <v>0.46</v>
      </c>
      <c r="Y76" t="n">
        <v>1</v>
      </c>
      <c r="Z76" t="n">
        <v>10</v>
      </c>
      <c r="AA76" t="n">
        <v>464.9517161428365</v>
      </c>
      <c r="AB76" t="n">
        <v>636.1674502486661</v>
      </c>
      <c r="AC76" t="n">
        <v>575.4525216635566</v>
      </c>
      <c r="AD76" t="n">
        <v>464951.7161428365</v>
      </c>
      <c r="AE76" t="n">
        <v>636167.4502486661</v>
      </c>
      <c r="AF76" t="n">
        <v>1.499656206785928e-06</v>
      </c>
      <c r="AG76" t="n">
        <v>0.3433333333333333</v>
      </c>
      <c r="AH76" t="n">
        <v>575452.5216635566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3.0325</v>
      </c>
      <c r="E77" t="n">
        <v>32.98</v>
      </c>
      <c r="F77" t="n">
        <v>29.11</v>
      </c>
      <c r="G77" t="n">
        <v>102.74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419.81</v>
      </c>
      <c r="Q77" t="n">
        <v>2238.4</v>
      </c>
      <c r="R77" t="n">
        <v>99.8</v>
      </c>
      <c r="S77" t="n">
        <v>80.06999999999999</v>
      </c>
      <c r="T77" t="n">
        <v>7778.43</v>
      </c>
      <c r="U77" t="n">
        <v>0.8</v>
      </c>
      <c r="V77" t="n">
        <v>0.88</v>
      </c>
      <c r="W77" t="n">
        <v>6.69</v>
      </c>
      <c r="X77" t="n">
        <v>0.48</v>
      </c>
      <c r="Y77" t="n">
        <v>1</v>
      </c>
      <c r="Z77" t="n">
        <v>10</v>
      </c>
      <c r="AA77" t="n">
        <v>465.5778984811126</v>
      </c>
      <c r="AB77" t="n">
        <v>637.0242205491103</v>
      </c>
      <c r="AC77" t="n">
        <v>576.2275230090114</v>
      </c>
      <c r="AD77" t="n">
        <v>465577.8984811126</v>
      </c>
      <c r="AE77" t="n">
        <v>637024.2205491103</v>
      </c>
      <c r="AF77" t="n">
        <v>1.49876658441101e-06</v>
      </c>
      <c r="AG77" t="n">
        <v>0.3435416666666666</v>
      </c>
      <c r="AH77" t="n">
        <v>576227.5230090114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3.0321</v>
      </c>
      <c r="E78" t="n">
        <v>32.98</v>
      </c>
      <c r="F78" t="n">
        <v>29.12</v>
      </c>
      <c r="G78" t="n">
        <v>102.76</v>
      </c>
      <c r="H78" t="n">
        <v>1.09</v>
      </c>
      <c r="I78" t="n">
        <v>17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419.05</v>
      </c>
      <c r="Q78" t="n">
        <v>2238.41</v>
      </c>
      <c r="R78" t="n">
        <v>100.06</v>
      </c>
      <c r="S78" t="n">
        <v>80.06999999999999</v>
      </c>
      <c r="T78" t="n">
        <v>7906.05</v>
      </c>
      <c r="U78" t="n">
        <v>0.8</v>
      </c>
      <c r="V78" t="n">
        <v>0.88</v>
      </c>
      <c r="W78" t="n">
        <v>6.68</v>
      </c>
      <c r="X78" t="n">
        <v>0.49</v>
      </c>
      <c r="Y78" t="n">
        <v>1</v>
      </c>
      <c r="Z78" t="n">
        <v>10</v>
      </c>
      <c r="AA78" t="n">
        <v>465.0767047090996</v>
      </c>
      <c r="AB78" t="n">
        <v>636.3384651191336</v>
      </c>
      <c r="AC78" t="n">
        <v>575.6072151148078</v>
      </c>
      <c r="AD78" t="n">
        <v>465076.7047090996</v>
      </c>
      <c r="AE78" t="n">
        <v>636338.4651191336</v>
      </c>
      <c r="AF78" t="n">
        <v>1.498568890549917e-06</v>
      </c>
      <c r="AG78" t="n">
        <v>0.3435416666666666</v>
      </c>
      <c r="AH78" t="n">
        <v>575607.2151148078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3.0323</v>
      </c>
      <c r="E79" t="n">
        <v>32.98</v>
      </c>
      <c r="F79" t="n">
        <v>29.11</v>
      </c>
      <c r="G79" t="n">
        <v>102.75</v>
      </c>
      <c r="H79" t="n">
        <v>1.11</v>
      </c>
      <c r="I79" t="n">
        <v>17</v>
      </c>
      <c r="J79" t="n">
        <v>326.51</v>
      </c>
      <c r="K79" t="n">
        <v>61.2</v>
      </c>
      <c r="L79" t="n">
        <v>20.25</v>
      </c>
      <c r="M79" t="n">
        <v>3</v>
      </c>
      <c r="N79" t="n">
        <v>100.06</v>
      </c>
      <c r="O79" t="n">
        <v>40503.29</v>
      </c>
      <c r="P79" t="n">
        <v>419.31</v>
      </c>
      <c r="Q79" t="n">
        <v>2238.41</v>
      </c>
      <c r="R79" t="n">
        <v>100.05</v>
      </c>
      <c r="S79" t="n">
        <v>80.06999999999999</v>
      </c>
      <c r="T79" t="n">
        <v>7901.34</v>
      </c>
      <c r="U79" t="n">
        <v>0.8</v>
      </c>
      <c r="V79" t="n">
        <v>0.88</v>
      </c>
      <c r="W79" t="n">
        <v>6.68</v>
      </c>
      <c r="X79" t="n">
        <v>0.49</v>
      </c>
      <c r="Y79" t="n">
        <v>1</v>
      </c>
      <c r="Z79" t="n">
        <v>10</v>
      </c>
      <c r="AA79" t="n">
        <v>465.2096123184447</v>
      </c>
      <c r="AB79" t="n">
        <v>636.5203151737092</v>
      </c>
      <c r="AC79" t="n">
        <v>575.7717096554029</v>
      </c>
      <c r="AD79" t="n">
        <v>465209.6123184446</v>
      </c>
      <c r="AE79" t="n">
        <v>636520.3151737092</v>
      </c>
      <c r="AF79" t="n">
        <v>1.498667737480463e-06</v>
      </c>
      <c r="AG79" t="n">
        <v>0.3435416666666666</v>
      </c>
      <c r="AH79" t="n">
        <v>575771.7096554029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3.0326</v>
      </c>
      <c r="E80" t="n">
        <v>32.98</v>
      </c>
      <c r="F80" t="n">
        <v>29.11</v>
      </c>
      <c r="G80" t="n">
        <v>102.74</v>
      </c>
      <c r="H80" t="n">
        <v>1.12</v>
      </c>
      <c r="I80" t="n">
        <v>17</v>
      </c>
      <c r="J80" t="n">
        <v>327.08</v>
      </c>
      <c r="K80" t="n">
        <v>61.2</v>
      </c>
      <c r="L80" t="n">
        <v>20.5</v>
      </c>
      <c r="M80" t="n">
        <v>1</v>
      </c>
      <c r="N80" t="n">
        <v>100.39</v>
      </c>
      <c r="O80" t="n">
        <v>40574.7</v>
      </c>
      <c r="P80" t="n">
        <v>419.91</v>
      </c>
      <c r="Q80" t="n">
        <v>2238.3</v>
      </c>
      <c r="R80" t="n">
        <v>99.94</v>
      </c>
      <c r="S80" t="n">
        <v>80.06999999999999</v>
      </c>
      <c r="T80" t="n">
        <v>7846.12</v>
      </c>
      <c r="U80" t="n">
        <v>0.8</v>
      </c>
      <c r="V80" t="n">
        <v>0.88</v>
      </c>
      <c r="W80" t="n">
        <v>6.68</v>
      </c>
      <c r="X80" t="n">
        <v>0.48</v>
      </c>
      <c r="Y80" t="n">
        <v>1</v>
      </c>
      <c r="Z80" t="n">
        <v>10</v>
      </c>
      <c r="AA80" t="n">
        <v>465.6423909389809</v>
      </c>
      <c r="AB80" t="n">
        <v>637.1124619751723</v>
      </c>
      <c r="AC80" t="n">
        <v>576.3073427972176</v>
      </c>
      <c r="AD80" t="n">
        <v>465642.3909389809</v>
      </c>
      <c r="AE80" t="n">
        <v>637112.4619751723</v>
      </c>
      <c r="AF80" t="n">
        <v>1.498816007876283e-06</v>
      </c>
      <c r="AG80" t="n">
        <v>0.3435416666666666</v>
      </c>
      <c r="AH80" t="n">
        <v>576307.3427972177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3.0324</v>
      </c>
      <c r="E81" t="n">
        <v>32.98</v>
      </c>
      <c r="F81" t="n">
        <v>29.11</v>
      </c>
      <c r="G81" t="n">
        <v>102.75</v>
      </c>
      <c r="H81" t="n">
        <v>1.13</v>
      </c>
      <c r="I81" t="n">
        <v>17</v>
      </c>
      <c r="J81" t="n">
        <v>327.66</v>
      </c>
      <c r="K81" t="n">
        <v>61.2</v>
      </c>
      <c r="L81" t="n">
        <v>20.75</v>
      </c>
      <c r="M81" t="n">
        <v>1</v>
      </c>
      <c r="N81" t="n">
        <v>100.72</v>
      </c>
      <c r="O81" t="n">
        <v>40646.27</v>
      </c>
      <c r="P81" t="n">
        <v>420.48</v>
      </c>
      <c r="Q81" t="n">
        <v>2238.3</v>
      </c>
      <c r="R81" t="n">
        <v>99.93000000000001</v>
      </c>
      <c r="S81" t="n">
        <v>80.06999999999999</v>
      </c>
      <c r="T81" t="n">
        <v>7843.88</v>
      </c>
      <c r="U81" t="n">
        <v>0.8</v>
      </c>
      <c r="V81" t="n">
        <v>0.88</v>
      </c>
      <c r="W81" t="n">
        <v>6.68</v>
      </c>
      <c r="X81" t="n">
        <v>0.49</v>
      </c>
      <c r="Y81" t="n">
        <v>1</v>
      </c>
      <c r="Z81" t="n">
        <v>10</v>
      </c>
      <c r="AA81" t="n">
        <v>466.1275552962735</v>
      </c>
      <c r="AB81" t="n">
        <v>637.7762852527609</v>
      </c>
      <c r="AC81" t="n">
        <v>576.9078117128748</v>
      </c>
      <c r="AD81" t="n">
        <v>466127.5552962735</v>
      </c>
      <c r="AE81" t="n">
        <v>637776.2852527609</v>
      </c>
      <c r="AF81" t="n">
        <v>1.498717160945737e-06</v>
      </c>
      <c r="AG81" t="n">
        <v>0.3435416666666666</v>
      </c>
      <c r="AH81" t="n">
        <v>576907.8117128748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3.0324</v>
      </c>
      <c r="E82" t="n">
        <v>32.98</v>
      </c>
      <c r="F82" t="n">
        <v>29.11</v>
      </c>
      <c r="G82" t="n">
        <v>102.75</v>
      </c>
      <c r="H82" t="n">
        <v>1.14</v>
      </c>
      <c r="I82" t="n">
        <v>17</v>
      </c>
      <c r="J82" t="n">
        <v>328.25</v>
      </c>
      <c r="K82" t="n">
        <v>61.2</v>
      </c>
      <c r="L82" t="n">
        <v>21</v>
      </c>
      <c r="M82" t="n">
        <v>0</v>
      </c>
      <c r="N82" t="n">
        <v>101.05</v>
      </c>
      <c r="O82" t="n">
        <v>40718</v>
      </c>
      <c r="P82" t="n">
        <v>421.15</v>
      </c>
      <c r="Q82" t="n">
        <v>2238.3</v>
      </c>
      <c r="R82" t="n">
        <v>99.93000000000001</v>
      </c>
      <c r="S82" t="n">
        <v>80.06999999999999</v>
      </c>
      <c r="T82" t="n">
        <v>7843.62</v>
      </c>
      <c r="U82" t="n">
        <v>0.8</v>
      </c>
      <c r="V82" t="n">
        <v>0.88</v>
      </c>
      <c r="W82" t="n">
        <v>6.68</v>
      </c>
      <c r="X82" t="n">
        <v>0.49</v>
      </c>
      <c r="Y82" t="n">
        <v>1</v>
      </c>
      <c r="Z82" t="n">
        <v>10</v>
      </c>
      <c r="AA82" t="n">
        <v>466.6619486246033</v>
      </c>
      <c r="AB82" t="n">
        <v>638.5074657803516</v>
      </c>
      <c r="AC82" t="n">
        <v>577.5692093971307</v>
      </c>
      <c r="AD82" t="n">
        <v>466661.9486246033</v>
      </c>
      <c r="AE82" t="n">
        <v>638507.4657803515</v>
      </c>
      <c r="AF82" t="n">
        <v>1.498717160945737e-06</v>
      </c>
      <c r="AG82" t="n">
        <v>0.3435416666666666</v>
      </c>
      <c r="AH82" t="n">
        <v>577569.2093971308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2.1211</v>
      </c>
      <c r="E2" t="n">
        <v>47.14</v>
      </c>
      <c r="F2" t="n">
        <v>37.12</v>
      </c>
      <c r="G2" t="n">
        <v>7.73</v>
      </c>
      <c r="H2" t="n">
        <v>0.13</v>
      </c>
      <c r="I2" t="n">
        <v>288</v>
      </c>
      <c r="J2" t="n">
        <v>133.21</v>
      </c>
      <c r="K2" t="n">
        <v>46.47</v>
      </c>
      <c r="L2" t="n">
        <v>1</v>
      </c>
      <c r="M2" t="n">
        <v>286</v>
      </c>
      <c r="N2" t="n">
        <v>20.75</v>
      </c>
      <c r="O2" t="n">
        <v>16663.42</v>
      </c>
      <c r="P2" t="n">
        <v>398.62</v>
      </c>
      <c r="Q2" t="n">
        <v>2239.38</v>
      </c>
      <c r="R2" t="n">
        <v>361.32</v>
      </c>
      <c r="S2" t="n">
        <v>80.06999999999999</v>
      </c>
      <c r="T2" t="n">
        <v>137182.16</v>
      </c>
      <c r="U2" t="n">
        <v>0.22</v>
      </c>
      <c r="V2" t="n">
        <v>0.6899999999999999</v>
      </c>
      <c r="W2" t="n">
        <v>7.12</v>
      </c>
      <c r="X2" t="n">
        <v>8.48</v>
      </c>
      <c r="Y2" t="n">
        <v>1</v>
      </c>
      <c r="Z2" t="n">
        <v>10</v>
      </c>
      <c r="AA2" t="n">
        <v>626.3987839856557</v>
      </c>
      <c r="AB2" t="n">
        <v>857.0664510131605</v>
      </c>
      <c r="AC2" t="n">
        <v>775.2692318287828</v>
      </c>
      <c r="AD2" t="n">
        <v>626398.7839856556</v>
      </c>
      <c r="AE2" t="n">
        <v>857066.4510131605</v>
      </c>
      <c r="AF2" t="n">
        <v>1.187312562126173e-06</v>
      </c>
      <c r="AG2" t="n">
        <v>0.4910416666666667</v>
      </c>
      <c r="AH2" t="n">
        <v>775269.2318287828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2.3287</v>
      </c>
      <c r="E3" t="n">
        <v>42.94</v>
      </c>
      <c r="F3" t="n">
        <v>34.91</v>
      </c>
      <c r="G3" t="n">
        <v>9.74</v>
      </c>
      <c r="H3" t="n">
        <v>0.17</v>
      </c>
      <c r="I3" t="n">
        <v>215</v>
      </c>
      <c r="J3" t="n">
        <v>133.55</v>
      </c>
      <c r="K3" t="n">
        <v>46.47</v>
      </c>
      <c r="L3" t="n">
        <v>1.25</v>
      </c>
      <c r="M3" t="n">
        <v>213</v>
      </c>
      <c r="N3" t="n">
        <v>20.83</v>
      </c>
      <c r="O3" t="n">
        <v>16704.7</v>
      </c>
      <c r="P3" t="n">
        <v>371.14</v>
      </c>
      <c r="Q3" t="n">
        <v>2238.85</v>
      </c>
      <c r="R3" t="n">
        <v>288.96</v>
      </c>
      <c r="S3" t="n">
        <v>80.06999999999999</v>
      </c>
      <c r="T3" t="n">
        <v>101366.82</v>
      </c>
      <c r="U3" t="n">
        <v>0.28</v>
      </c>
      <c r="V3" t="n">
        <v>0.74</v>
      </c>
      <c r="W3" t="n">
        <v>7</v>
      </c>
      <c r="X3" t="n">
        <v>6.28</v>
      </c>
      <c r="Y3" t="n">
        <v>1</v>
      </c>
      <c r="Z3" t="n">
        <v>10</v>
      </c>
      <c r="AA3" t="n">
        <v>533.0033775429264</v>
      </c>
      <c r="AB3" t="n">
        <v>729.2787356036832</v>
      </c>
      <c r="AC3" t="n">
        <v>659.6773966268009</v>
      </c>
      <c r="AD3" t="n">
        <v>533003.3775429263</v>
      </c>
      <c r="AE3" t="n">
        <v>729278.7356036833</v>
      </c>
      <c r="AF3" t="n">
        <v>1.30351928877621e-06</v>
      </c>
      <c r="AG3" t="n">
        <v>0.4472916666666666</v>
      </c>
      <c r="AH3" t="n">
        <v>659677.396626801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2.4733</v>
      </c>
      <c r="E4" t="n">
        <v>40.43</v>
      </c>
      <c r="F4" t="n">
        <v>33.6</v>
      </c>
      <c r="G4" t="n">
        <v>11.79</v>
      </c>
      <c r="H4" t="n">
        <v>0.2</v>
      </c>
      <c r="I4" t="n">
        <v>171</v>
      </c>
      <c r="J4" t="n">
        <v>133.88</v>
      </c>
      <c r="K4" t="n">
        <v>46.47</v>
      </c>
      <c r="L4" t="n">
        <v>1.5</v>
      </c>
      <c r="M4" t="n">
        <v>169</v>
      </c>
      <c r="N4" t="n">
        <v>20.91</v>
      </c>
      <c r="O4" t="n">
        <v>16746.01</v>
      </c>
      <c r="P4" t="n">
        <v>353.45</v>
      </c>
      <c r="Q4" t="n">
        <v>2238.75</v>
      </c>
      <c r="R4" t="n">
        <v>246.43</v>
      </c>
      <c r="S4" t="n">
        <v>80.06999999999999</v>
      </c>
      <c r="T4" t="n">
        <v>80322.92999999999</v>
      </c>
      <c r="U4" t="n">
        <v>0.32</v>
      </c>
      <c r="V4" t="n">
        <v>0.76</v>
      </c>
      <c r="W4" t="n">
        <v>6.92</v>
      </c>
      <c r="X4" t="n">
        <v>4.96</v>
      </c>
      <c r="Y4" t="n">
        <v>1</v>
      </c>
      <c r="Z4" t="n">
        <v>10</v>
      </c>
      <c r="AA4" t="n">
        <v>479.5273889262309</v>
      </c>
      <c r="AB4" t="n">
        <v>656.1105287842064</v>
      </c>
      <c r="AC4" t="n">
        <v>593.4922607739517</v>
      </c>
      <c r="AD4" t="n">
        <v>479527.3889262309</v>
      </c>
      <c r="AE4" t="n">
        <v>656110.5287842064</v>
      </c>
      <c r="AF4" t="n">
        <v>1.384460968321467e-06</v>
      </c>
      <c r="AG4" t="n">
        <v>0.4211458333333333</v>
      </c>
      <c r="AH4" t="n">
        <v>593492.2607739517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2.5841</v>
      </c>
      <c r="E5" t="n">
        <v>38.7</v>
      </c>
      <c r="F5" t="n">
        <v>32.68</v>
      </c>
      <c r="G5" t="n">
        <v>13.91</v>
      </c>
      <c r="H5" t="n">
        <v>0.23</v>
      </c>
      <c r="I5" t="n">
        <v>141</v>
      </c>
      <c r="J5" t="n">
        <v>134.22</v>
      </c>
      <c r="K5" t="n">
        <v>46.47</v>
      </c>
      <c r="L5" t="n">
        <v>1.75</v>
      </c>
      <c r="M5" t="n">
        <v>139</v>
      </c>
      <c r="N5" t="n">
        <v>21</v>
      </c>
      <c r="O5" t="n">
        <v>16787.35</v>
      </c>
      <c r="P5" t="n">
        <v>340.15</v>
      </c>
      <c r="Q5" t="n">
        <v>2238.78</v>
      </c>
      <c r="R5" t="n">
        <v>216.66</v>
      </c>
      <c r="S5" t="n">
        <v>80.06999999999999</v>
      </c>
      <c r="T5" t="n">
        <v>65585.61</v>
      </c>
      <c r="U5" t="n">
        <v>0.37</v>
      </c>
      <c r="V5" t="n">
        <v>0.79</v>
      </c>
      <c r="W5" t="n">
        <v>6.86</v>
      </c>
      <c r="X5" t="n">
        <v>4.05</v>
      </c>
      <c r="Y5" t="n">
        <v>1</v>
      </c>
      <c r="Z5" t="n">
        <v>10</v>
      </c>
      <c r="AA5" t="n">
        <v>443.1528255003418</v>
      </c>
      <c r="AB5" t="n">
        <v>606.3412463724231</v>
      </c>
      <c r="AC5" t="n">
        <v>548.4728888239225</v>
      </c>
      <c r="AD5" t="n">
        <v>443152.8255003418</v>
      </c>
      <c r="AE5" t="n">
        <v>606341.2463724231</v>
      </c>
      <c r="AF5" t="n">
        <v>1.446482670213683e-06</v>
      </c>
      <c r="AG5" t="n">
        <v>0.403125</v>
      </c>
      <c r="AH5" t="n">
        <v>548472.8888239225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2.666</v>
      </c>
      <c r="E6" t="n">
        <v>37.51</v>
      </c>
      <c r="F6" t="n">
        <v>32.06</v>
      </c>
      <c r="G6" t="n">
        <v>16.03</v>
      </c>
      <c r="H6" t="n">
        <v>0.26</v>
      </c>
      <c r="I6" t="n">
        <v>120</v>
      </c>
      <c r="J6" t="n">
        <v>134.55</v>
      </c>
      <c r="K6" t="n">
        <v>46.47</v>
      </c>
      <c r="L6" t="n">
        <v>2</v>
      </c>
      <c r="M6" t="n">
        <v>118</v>
      </c>
      <c r="N6" t="n">
        <v>21.09</v>
      </c>
      <c r="O6" t="n">
        <v>16828.84</v>
      </c>
      <c r="P6" t="n">
        <v>330.11</v>
      </c>
      <c r="Q6" t="n">
        <v>2238.85</v>
      </c>
      <c r="R6" t="n">
        <v>196.39</v>
      </c>
      <c r="S6" t="n">
        <v>80.06999999999999</v>
      </c>
      <c r="T6" t="n">
        <v>55558.48</v>
      </c>
      <c r="U6" t="n">
        <v>0.41</v>
      </c>
      <c r="V6" t="n">
        <v>0.8</v>
      </c>
      <c r="W6" t="n">
        <v>6.84</v>
      </c>
      <c r="X6" t="n">
        <v>3.43</v>
      </c>
      <c r="Y6" t="n">
        <v>1</v>
      </c>
      <c r="Z6" t="n">
        <v>10</v>
      </c>
      <c r="AA6" t="n">
        <v>418.2367888043831</v>
      </c>
      <c r="AB6" t="n">
        <v>572.2500257470523</v>
      </c>
      <c r="AC6" t="n">
        <v>517.6352864477083</v>
      </c>
      <c r="AD6" t="n">
        <v>418236.7888043831</v>
      </c>
      <c r="AE6" t="n">
        <v>572250.0257470523</v>
      </c>
      <c r="AF6" t="n">
        <v>1.492327231449897e-06</v>
      </c>
      <c r="AG6" t="n">
        <v>0.3907291666666666</v>
      </c>
      <c r="AH6" t="n">
        <v>517635.2864477083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2.7315</v>
      </c>
      <c r="E7" t="n">
        <v>36.61</v>
      </c>
      <c r="F7" t="n">
        <v>31.6</v>
      </c>
      <c r="G7" t="n">
        <v>18.23</v>
      </c>
      <c r="H7" t="n">
        <v>0.29</v>
      </c>
      <c r="I7" t="n">
        <v>104</v>
      </c>
      <c r="J7" t="n">
        <v>134.89</v>
      </c>
      <c r="K7" t="n">
        <v>46.47</v>
      </c>
      <c r="L7" t="n">
        <v>2.25</v>
      </c>
      <c r="M7" t="n">
        <v>102</v>
      </c>
      <c r="N7" t="n">
        <v>21.17</v>
      </c>
      <c r="O7" t="n">
        <v>16870.25</v>
      </c>
      <c r="P7" t="n">
        <v>321.69</v>
      </c>
      <c r="Q7" t="n">
        <v>2238.49</v>
      </c>
      <c r="R7" t="n">
        <v>181.2</v>
      </c>
      <c r="S7" t="n">
        <v>80.06999999999999</v>
      </c>
      <c r="T7" t="n">
        <v>48041.43</v>
      </c>
      <c r="U7" t="n">
        <v>0.44</v>
      </c>
      <c r="V7" t="n">
        <v>0.8100000000000001</v>
      </c>
      <c r="W7" t="n">
        <v>6.82</v>
      </c>
      <c r="X7" t="n">
        <v>2.97</v>
      </c>
      <c r="Y7" t="n">
        <v>1</v>
      </c>
      <c r="Z7" t="n">
        <v>10</v>
      </c>
      <c r="AA7" t="n">
        <v>399.1662643106595</v>
      </c>
      <c r="AB7" t="n">
        <v>546.1568928025772</v>
      </c>
      <c r="AC7" t="n">
        <v>494.0324454895119</v>
      </c>
      <c r="AD7" t="n">
        <v>399166.2643106595</v>
      </c>
      <c r="AE7" t="n">
        <v>546156.8928025772</v>
      </c>
      <c r="AF7" t="n">
        <v>1.528991685185819e-06</v>
      </c>
      <c r="AG7" t="n">
        <v>0.3813541666666667</v>
      </c>
      <c r="AH7" t="n">
        <v>494032.4454895119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2.7893</v>
      </c>
      <c r="E8" t="n">
        <v>35.85</v>
      </c>
      <c r="F8" t="n">
        <v>31.19</v>
      </c>
      <c r="G8" t="n">
        <v>20.57</v>
      </c>
      <c r="H8" t="n">
        <v>0.33</v>
      </c>
      <c r="I8" t="n">
        <v>91</v>
      </c>
      <c r="J8" t="n">
        <v>135.22</v>
      </c>
      <c r="K8" t="n">
        <v>46.47</v>
      </c>
      <c r="L8" t="n">
        <v>2.5</v>
      </c>
      <c r="M8" t="n">
        <v>89</v>
      </c>
      <c r="N8" t="n">
        <v>21.26</v>
      </c>
      <c r="O8" t="n">
        <v>16911.68</v>
      </c>
      <c r="P8" t="n">
        <v>313.49</v>
      </c>
      <c r="Q8" t="n">
        <v>2238.54</v>
      </c>
      <c r="R8" t="n">
        <v>168.52</v>
      </c>
      <c r="S8" t="n">
        <v>80.06999999999999</v>
      </c>
      <c r="T8" t="n">
        <v>41765.47</v>
      </c>
      <c r="U8" t="n">
        <v>0.48</v>
      </c>
      <c r="V8" t="n">
        <v>0.82</v>
      </c>
      <c r="W8" t="n">
        <v>6.78</v>
      </c>
      <c r="X8" t="n">
        <v>2.56</v>
      </c>
      <c r="Y8" t="n">
        <v>1</v>
      </c>
      <c r="Z8" t="n">
        <v>10</v>
      </c>
      <c r="AA8" t="n">
        <v>382.3998608369041</v>
      </c>
      <c r="AB8" t="n">
        <v>523.2163598882678</v>
      </c>
      <c r="AC8" t="n">
        <v>473.2813248393039</v>
      </c>
      <c r="AD8" t="n">
        <v>382399.860836904</v>
      </c>
      <c r="AE8" t="n">
        <v>523216.3598882678</v>
      </c>
      <c r="AF8" t="n">
        <v>1.561345966497823e-06</v>
      </c>
      <c r="AG8" t="n">
        <v>0.3734375</v>
      </c>
      <c r="AH8" t="n">
        <v>473281.3248393039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2.828</v>
      </c>
      <c r="E9" t="n">
        <v>35.36</v>
      </c>
      <c r="F9" t="n">
        <v>30.95</v>
      </c>
      <c r="G9" t="n">
        <v>22.65</v>
      </c>
      <c r="H9" t="n">
        <v>0.36</v>
      </c>
      <c r="I9" t="n">
        <v>82</v>
      </c>
      <c r="J9" t="n">
        <v>135.56</v>
      </c>
      <c r="K9" t="n">
        <v>46.47</v>
      </c>
      <c r="L9" t="n">
        <v>2.75</v>
      </c>
      <c r="M9" t="n">
        <v>80</v>
      </c>
      <c r="N9" t="n">
        <v>21.34</v>
      </c>
      <c r="O9" t="n">
        <v>16953.14</v>
      </c>
      <c r="P9" t="n">
        <v>307.52</v>
      </c>
      <c r="Q9" t="n">
        <v>2238.54</v>
      </c>
      <c r="R9" t="n">
        <v>160.37</v>
      </c>
      <c r="S9" t="n">
        <v>80.06999999999999</v>
      </c>
      <c r="T9" t="n">
        <v>37739.33</v>
      </c>
      <c r="U9" t="n">
        <v>0.5</v>
      </c>
      <c r="V9" t="n">
        <v>0.83</v>
      </c>
      <c r="W9" t="n">
        <v>6.77</v>
      </c>
      <c r="X9" t="n">
        <v>2.32</v>
      </c>
      <c r="Y9" t="n">
        <v>1</v>
      </c>
      <c r="Z9" t="n">
        <v>10</v>
      </c>
      <c r="AA9" t="n">
        <v>371.2645304775589</v>
      </c>
      <c r="AB9" t="n">
        <v>507.9805096345077</v>
      </c>
      <c r="AC9" t="n">
        <v>459.4995627501124</v>
      </c>
      <c r="AD9" t="n">
        <v>371264.530477559</v>
      </c>
      <c r="AE9" t="n">
        <v>507980.5096345076</v>
      </c>
      <c r="AF9" t="n">
        <v>1.583008781147903e-06</v>
      </c>
      <c r="AG9" t="n">
        <v>0.3683333333333333</v>
      </c>
      <c r="AH9" t="n">
        <v>459499.5627501124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2.8679</v>
      </c>
      <c r="E10" t="n">
        <v>34.87</v>
      </c>
      <c r="F10" t="n">
        <v>30.7</v>
      </c>
      <c r="G10" t="n">
        <v>25.23</v>
      </c>
      <c r="H10" t="n">
        <v>0.39</v>
      </c>
      <c r="I10" t="n">
        <v>73</v>
      </c>
      <c r="J10" t="n">
        <v>135.9</v>
      </c>
      <c r="K10" t="n">
        <v>46.47</v>
      </c>
      <c r="L10" t="n">
        <v>3</v>
      </c>
      <c r="M10" t="n">
        <v>71</v>
      </c>
      <c r="N10" t="n">
        <v>21.43</v>
      </c>
      <c r="O10" t="n">
        <v>16994.64</v>
      </c>
      <c r="P10" t="n">
        <v>301.13</v>
      </c>
      <c r="Q10" t="n">
        <v>2238.71</v>
      </c>
      <c r="R10" t="n">
        <v>152.25</v>
      </c>
      <c r="S10" t="n">
        <v>80.06999999999999</v>
      </c>
      <c r="T10" t="n">
        <v>33719.91</v>
      </c>
      <c r="U10" t="n">
        <v>0.53</v>
      </c>
      <c r="V10" t="n">
        <v>0.84</v>
      </c>
      <c r="W10" t="n">
        <v>6.75</v>
      </c>
      <c r="X10" t="n">
        <v>2.07</v>
      </c>
      <c r="Y10" t="n">
        <v>1</v>
      </c>
      <c r="Z10" t="n">
        <v>10</v>
      </c>
      <c r="AA10" t="n">
        <v>359.8919082999284</v>
      </c>
      <c r="AB10" t="n">
        <v>492.419986246393</v>
      </c>
      <c r="AC10" t="n">
        <v>445.4241138748278</v>
      </c>
      <c r="AD10" t="n">
        <v>359891.9082999284</v>
      </c>
      <c r="AE10" t="n">
        <v>492419.986246393</v>
      </c>
      <c r="AF10" t="n">
        <v>1.60534331098093e-06</v>
      </c>
      <c r="AG10" t="n">
        <v>0.3632291666666667</v>
      </c>
      <c r="AH10" t="n">
        <v>445424.1138748278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2.9017</v>
      </c>
      <c r="E11" t="n">
        <v>34.46</v>
      </c>
      <c r="F11" t="n">
        <v>30.49</v>
      </c>
      <c r="G11" t="n">
        <v>27.71</v>
      </c>
      <c r="H11" t="n">
        <v>0.42</v>
      </c>
      <c r="I11" t="n">
        <v>66</v>
      </c>
      <c r="J11" t="n">
        <v>136.23</v>
      </c>
      <c r="K11" t="n">
        <v>46.47</v>
      </c>
      <c r="L11" t="n">
        <v>3.25</v>
      </c>
      <c r="M11" t="n">
        <v>64</v>
      </c>
      <c r="N11" t="n">
        <v>21.52</v>
      </c>
      <c r="O11" t="n">
        <v>17036.16</v>
      </c>
      <c r="P11" t="n">
        <v>294.7</v>
      </c>
      <c r="Q11" t="n">
        <v>2238.47</v>
      </c>
      <c r="R11" t="n">
        <v>145.29</v>
      </c>
      <c r="S11" t="n">
        <v>80.06999999999999</v>
      </c>
      <c r="T11" t="n">
        <v>30278.71</v>
      </c>
      <c r="U11" t="n">
        <v>0.55</v>
      </c>
      <c r="V11" t="n">
        <v>0.84</v>
      </c>
      <c r="W11" t="n">
        <v>6.74</v>
      </c>
      <c r="X11" t="n">
        <v>1.86</v>
      </c>
      <c r="Y11" t="n">
        <v>1</v>
      </c>
      <c r="Z11" t="n">
        <v>10</v>
      </c>
      <c r="AA11" t="n">
        <v>349.6607793269878</v>
      </c>
      <c r="AB11" t="n">
        <v>478.4213042200612</v>
      </c>
      <c r="AC11" t="n">
        <v>432.7614464138154</v>
      </c>
      <c r="AD11" t="n">
        <v>349660.7793269879</v>
      </c>
      <c r="AE11" t="n">
        <v>478421.3042200612</v>
      </c>
      <c r="AF11" t="n">
        <v>1.624263288633971e-06</v>
      </c>
      <c r="AG11" t="n">
        <v>0.3589583333333333</v>
      </c>
      <c r="AH11" t="n">
        <v>432761.4464138154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2.9236</v>
      </c>
      <c r="E12" t="n">
        <v>34.2</v>
      </c>
      <c r="F12" t="n">
        <v>30.36</v>
      </c>
      <c r="G12" t="n">
        <v>29.87</v>
      </c>
      <c r="H12" t="n">
        <v>0.45</v>
      </c>
      <c r="I12" t="n">
        <v>61</v>
      </c>
      <c r="J12" t="n">
        <v>136.57</v>
      </c>
      <c r="K12" t="n">
        <v>46.47</v>
      </c>
      <c r="L12" t="n">
        <v>3.5</v>
      </c>
      <c r="M12" t="n">
        <v>59</v>
      </c>
      <c r="N12" t="n">
        <v>21.6</v>
      </c>
      <c r="O12" t="n">
        <v>17077.72</v>
      </c>
      <c r="P12" t="n">
        <v>289.32</v>
      </c>
      <c r="Q12" t="n">
        <v>2238.72</v>
      </c>
      <c r="R12" t="n">
        <v>141.06</v>
      </c>
      <c r="S12" t="n">
        <v>80.06999999999999</v>
      </c>
      <c r="T12" t="n">
        <v>28188.72</v>
      </c>
      <c r="U12" t="n">
        <v>0.57</v>
      </c>
      <c r="V12" t="n">
        <v>0.85</v>
      </c>
      <c r="W12" t="n">
        <v>6.75</v>
      </c>
      <c r="X12" t="n">
        <v>1.73</v>
      </c>
      <c r="Y12" t="n">
        <v>1</v>
      </c>
      <c r="Z12" t="n">
        <v>10</v>
      </c>
      <c r="AA12" t="n">
        <v>342.1738926048986</v>
      </c>
      <c r="AB12" t="n">
        <v>468.1774155087678</v>
      </c>
      <c r="AC12" t="n">
        <v>423.4952200637398</v>
      </c>
      <c r="AD12" t="n">
        <v>342173.8926048986</v>
      </c>
      <c r="AE12" t="n">
        <v>468177.4155087678</v>
      </c>
      <c r="AF12" t="n">
        <v>1.636522090722775e-06</v>
      </c>
      <c r="AG12" t="n">
        <v>0.35625</v>
      </c>
      <c r="AH12" t="n">
        <v>423495.2200637398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2.9492</v>
      </c>
      <c r="E13" t="n">
        <v>33.91</v>
      </c>
      <c r="F13" t="n">
        <v>30.2</v>
      </c>
      <c r="G13" t="n">
        <v>32.36</v>
      </c>
      <c r="H13" t="n">
        <v>0.48</v>
      </c>
      <c r="I13" t="n">
        <v>56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283.94</v>
      </c>
      <c r="Q13" t="n">
        <v>2238.51</v>
      </c>
      <c r="R13" t="n">
        <v>135.96</v>
      </c>
      <c r="S13" t="n">
        <v>80.06999999999999</v>
      </c>
      <c r="T13" t="n">
        <v>25659.9</v>
      </c>
      <c r="U13" t="n">
        <v>0.59</v>
      </c>
      <c r="V13" t="n">
        <v>0.85</v>
      </c>
      <c r="W13" t="n">
        <v>6.73</v>
      </c>
      <c r="X13" t="n">
        <v>1.57</v>
      </c>
      <c r="Y13" t="n">
        <v>1</v>
      </c>
      <c r="Z13" t="n">
        <v>10</v>
      </c>
      <c r="AA13" t="n">
        <v>334.2824563602525</v>
      </c>
      <c r="AB13" t="n">
        <v>457.3800042932467</v>
      </c>
      <c r="AC13" t="n">
        <v>413.7282986203662</v>
      </c>
      <c r="AD13" t="n">
        <v>334282.4563602525</v>
      </c>
      <c r="AE13" t="n">
        <v>457380.0042932467</v>
      </c>
      <c r="AF13" t="n">
        <v>1.65085201462567e-06</v>
      </c>
      <c r="AG13" t="n">
        <v>0.3532291666666666</v>
      </c>
      <c r="AH13" t="n">
        <v>413728.2986203662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2.9745</v>
      </c>
      <c r="E14" t="n">
        <v>33.62</v>
      </c>
      <c r="F14" t="n">
        <v>30.05</v>
      </c>
      <c r="G14" t="n">
        <v>35.35</v>
      </c>
      <c r="H14" t="n">
        <v>0.52</v>
      </c>
      <c r="I14" t="n">
        <v>51</v>
      </c>
      <c r="J14" t="n">
        <v>137.25</v>
      </c>
      <c r="K14" t="n">
        <v>46.47</v>
      </c>
      <c r="L14" t="n">
        <v>4</v>
      </c>
      <c r="M14" t="n">
        <v>49</v>
      </c>
      <c r="N14" t="n">
        <v>21.78</v>
      </c>
      <c r="O14" t="n">
        <v>17160.92</v>
      </c>
      <c r="P14" t="n">
        <v>277.75</v>
      </c>
      <c r="Q14" t="n">
        <v>2238.44</v>
      </c>
      <c r="R14" t="n">
        <v>131.02</v>
      </c>
      <c r="S14" t="n">
        <v>80.06999999999999</v>
      </c>
      <c r="T14" t="n">
        <v>23214.66</v>
      </c>
      <c r="U14" t="n">
        <v>0.61</v>
      </c>
      <c r="V14" t="n">
        <v>0.85</v>
      </c>
      <c r="W14" t="n">
        <v>6.72</v>
      </c>
      <c r="X14" t="n">
        <v>1.42</v>
      </c>
      <c r="Y14" t="n">
        <v>1</v>
      </c>
      <c r="Z14" t="n">
        <v>10</v>
      </c>
      <c r="AA14" t="n">
        <v>325.9331717761382</v>
      </c>
      <c r="AB14" t="n">
        <v>445.9561447808221</v>
      </c>
      <c r="AC14" t="n">
        <v>403.39471622632</v>
      </c>
      <c r="AD14" t="n">
        <v>325933.1717761382</v>
      </c>
      <c r="AE14" t="n">
        <v>445956.1447808221</v>
      </c>
      <c r="AF14" t="n">
        <v>1.665014009732828e-06</v>
      </c>
      <c r="AG14" t="n">
        <v>0.3502083333333333</v>
      </c>
      <c r="AH14" t="n">
        <v>403394.71622632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2.992</v>
      </c>
      <c r="E15" t="n">
        <v>33.42</v>
      </c>
      <c r="F15" t="n">
        <v>29.96</v>
      </c>
      <c r="G15" t="n">
        <v>38.25</v>
      </c>
      <c r="H15" t="n">
        <v>0.55</v>
      </c>
      <c r="I15" t="n">
        <v>47</v>
      </c>
      <c r="J15" t="n">
        <v>137.58</v>
      </c>
      <c r="K15" t="n">
        <v>46.47</v>
      </c>
      <c r="L15" t="n">
        <v>4.25</v>
      </c>
      <c r="M15" t="n">
        <v>45</v>
      </c>
      <c r="N15" t="n">
        <v>21.87</v>
      </c>
      <c r="O15" t="n">
        <v>17202.57</v>
      </c>
      <c r="P15" t="n">
        <v>272.86</v>
      </c>
      <c r="Q15" t="n">
        <v>2238.43</v>
      </c>
      <c r="R15" t="n">
        <v>128.08</v>
      </c>
      <c r="S15" t="n">
        <v>80.06999999999999</v>
      </c>
      <c r="T15" t="n">
        <v>21768.96</v>
      </c>
      <c r="U15" t="n">
        <v>0.63</v>
      </c>
      <c r="V15" t="n">
        <v>0.86</v>
      </c>
      <c r="W15" t="n">
        <v>6.72</v>
      </c>
      <c r="X15" t="n">
        <v>1.33</v>
      </c>
      <c r="Y15" t="n">
        <v>1</v>
      </c>
      <c r="Z15" t="n">
        <v>10</v>
      </c>
      <c r="AA15" t="n">
        <v>319.7930837803858</v>
      </c>
      <c r="AB15" t="n">
        <v>437.5550055034693</v>
      </c>
      <c r="AC15" t="n">
        <v>395.7953698905246</v>
      </c>
      <c r="AD15" t="n">
        <v>319793.0837803858</v>
      </c>
      <c r="AE15" t="n">
        <v>437555.0055034693</v>
      </c>
      <c r="AF15" t="n">
        <v>1.674809856150822e-06</v>
      </c>
      <c r="AG15" t="n">
        <v>0.348125</v>
      </c>
      <c r="AH15" t="n">
        <v>395795.3698905246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3.0088</v>
      </c>
      <c r="E16" t="n">
        <v>33.24</v>
      </c>
      <c r="F16" t="n">
        <v>29.86</v>
      </c>
      <c r="G16" t="n">
        <v>40.72</v>
      </c>
      <c r="H16" t="n">
        <v>0.58</v>
      </c>
      <c r="I16" t="n">
        <v>44</v>
      </c>
      <c r="J16" t="n">
        <v>137.92</v>
      </c>
      <c r="K16" t="n">
        <v>46.47</v>
      </c>
      <c r="L16" t="n">
        <v>4.5</v>
      </c>
      <c r="M16" t="n">
        <v>42</v>
      </c>
      <c r="N16" t="n">
        <v>21.95</v>
      </c>
      <c r="O16" t="n">
        <v>17244.24</v>
      </c>
      <c r="P16" t="n">
        <v>266.77</v>
      </c>
      <c r="Q16" t="n">
        <v>2238.63</v>
      </c>
      <c r="R16" t="n">
        <v>124.78</v>
      </c>
      <c r="S16" t="n">
        <v>80.06999999999999</v>
      </c>
      <c r="T16" t="n">
        <v>20133.1</v>
      </c>
      <c r="U16" t="n">
        <v>0.64</v>
      </c>
      <c r="V16" t="n">
        <v>0.86</v>
      </c>
      <c r="W16" t="n">
        <v>6.71</v>
      </c>
      <c r="X16" t="n">
        <v>1.23</v>
      </c>
      <c r="Y16" t="n">
        <v>1</v>
      </c>
      <c r="Z16" t="n">
        <v>10</v>
      </c>
      <c r="AA16" t="n">
        <v>312.8006020732914</v>
      </c>
      <c r="AB16" t="n">
        <v>427.9875835453017</v>
      </c>
      <c r="AC16" t="n">
        <v>387.1410492560835</v>
      </c>
      <c r="AD16" t="n">
        <v>312800.6020732914</v>
      </c>
      <c r="AE16" t="n">
        <v>427987.5835453017</v>
      </c>
      <c r="AF16" t="n">
        <v>1.684213868712097e-06</v>
      </c>
      <c r="AG16" t="n">
        <v>0.34625</v>
      </c>
      <c r="AH16" t="n">
        <v>387141.0492560836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3.0269</v>
      </c>
      <c r="E17" t="n">
        <v>33.04</v>
      </c>
      <c r="F17" t="n">
        <v>29.74</v>
      </c>
      <c r="G17" t="n">
        <v>43.52</v>
      </c>
      <c r="H17" t="n">
        <v>0.61</v>
      </c>
      <c r="I17" t="n">
        <v>41</v>
      </c>
      <c r="J17" t="n">
        <v>138.26</v>
      </c>
      <c r="K17" t="n">
        <v>46.47</v>
      </c>
      <c r="L17" t="n">
        <v>4.75</v>
      </c>
      <c r="M17" t="n">
        <v>37</v>
      </c>
      <c r="N17" t="n">
        <v>22.04</v>
      </c>
      <c r="O17" t="n">
        <v>17285.95</v>
      </c>
      <c r="P17" t="n">
        <v>262.26</v>
      </c>
      <c r="Q17" t="n">
        <v>2238.37</v>
      </c>
      <c r="R17" t="n">
        <v>120.81</v>
      </c>
      <c r="S17" t="n">
        <v>80.06999999999999</v>
      </c>
      <c r="T17" t="n">
        <v>18163.78</v>
      </c>
      <c r="U17" t="n">
        <v>0.66</v>
      </c>
      <c r="V17" t="n">
        <v>0.86</v>
      </c>
      <c r="W17" t="n">
        <v>6.7</v>
      </c>
      <c r="X17" t="n">
        <v>1.11</v>
      </c>
      <c r="Y17" t="n">
        <v>1</v>
      </c>
      <c r="Z17" t="n">
        <v>10</v>
      </c>
      <c r="AA17" t="n">
        <v>306.9536223293389</v>
      </c>
      <c r="AB17" t="n">
        <v>419.9874879090847</v>
      </c>
      <c r="AC17" t="n">
        <v>379.9044715191822</v>
      </c>
      <c r="AD17" t="n">
        <v>306953.6223293389</v>
      </c>
      <c r="AE17" t="n">
        <v>419987.4879090847</v>
      </c>
      <c r="AF17" t="n">
        <v>1.694345572721565e-06</v>
      </c>
      <c r="AG17" t="n">
        <v>0.3441666666666667</v>
      </c>
      <c r="AH17" t="n">
        <v>379904.4715191822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3.0355</v>
      </c>
      <c r="E18" t="n">
        <v>32.94</v>
      </c>
      <c r="F18" t="n">
        <v>29.73</v>
      </c>
      <c r="G18" t="n">
        <v>46.94</v>
      </c>
      <c r="H18" t="n">
        <v>0.64</v>
      </c>
      <c r="I18" t="n">
        <v>38</v>
      </c>
      <c r="J18" t="n">
        <v>138.6</v>
      </c>
      <c r="K18" t="n">
        <v>46.47</v>
      </c>
      <c r="L18" t="n">
        <v>5</v>
      </c>
      <c r="M18" t="n">
        <v>26</v>
      </c>
      <c r="N18" t="n">
        <v>22.13</v>
      </c>
      <c r="O18" t="n">
        <v>17327.69</v>
      </c>
      <c r="P18" t="n">
        <v>256.73</v>
      </c>
      <c r="Q18" t="n">
        <v>2238.38</v>
      </c>
      <c r="R18" t="n">
        <v>119.93</v>
      </c>
      <c r="S18" t="n">
        <v>80.06999999999999</v>
      </c>
      <c r="T18" t="n">
        <v>17738.83</v>
      </c>
      <c r="U18" t="n">
        <v>0.67</v>
      </c>
      <c r="V18" t="n">
        <v>0.86</v>
      </c>
      <c r="W18" t="n">
        <v>6.72</v>
      </c>
      <c r="X18" t="n">
        <v>1.1</v>
      </c>
      <c r="Y18" t="n">
        <v>1</v>
      </c>
      <c r="Z18" t="n">
        <v>10</v>
      </c>
      <c r="AA18" t="n">
        <v>301.6503983966658</v>
      </c>
      <c r="AB18" t="n">
        <v>412.7313829626736</v>
      </c>
      <c r="AC18" t="n">
        <v>373.3408790448494</v>
      </c>
      <c r="AD18" t="n">
        <v>301650.3983966658</v>
      </c>
      <c r="AE18" t="n">
        <v>412731.3829626736</v>
      </c>
      <c r="AF18" t="n">
        <v>1.699159531532694e-06</v>
      </c>
      <c r="AG18" t="n">
        <v>0.343125</v>
      </c>
      <c r="AH18" t="n">
        <v>373340.8790448494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</v>
      </c>
      <c r="G19" t="n">
        <v>48.17</v>
      </c>
      <c r="H19" t="n">
        <v>0.67</v>
      </c>
      <c r="I19" t="n">
        <v>37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254.38</v>
      </c>
      <c r="Q19" t="n">
        <v>2238.61</v>
      </c>
      <c r="R19" t="n">
        <v>118.84</v>
      </c>
      <c r="S19" t="n">
        <v>80.06999999999999</v>
      </c>
      <c r="T19" t="n">
        <v>17195.58</v>
      </c>
      <c r="U19" t="n">
        <v>0.67</v>
      </c>
      <c r="V19" t="n">
        <v>0.86</v>
      </c>
      <c r="W19" t="n">
        <v>6.73</v>
      </c>
      <c r="X19" t="n">
        <v>1.08</v>
      </c>
      <c r="Y19" t="n">
        <v>1</v>
      </c>
      <c r="Z19" t="n">
        <v>10</v>
      </c>
      <c r="AA19" t="n">
        <v>299.2218433374295</v>
      </c>
      <c r="AB19" t="n">
        <v>409.408526790339</v>
      </c>
      <c r="AC19" t="n">
        <v>370.3351516019446</v>
      </c>
      <c r="AD19" t="n">
        <v>299221.8433374295</v>
      </c>
      <c r="AE19" t="n">
        <v>409408.526790339</v>
      </c>
      <c r="AF19" t="n">
        <v>1.701790415999241e-06</v>
      </c>
      <c r="AG19" t="n">
        <v>0.3426041666666667</v>
      </c>
      <c r="AH19" t="n">
        <v>370335.1516019446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3.0449</v>
      </c>
      <c r="E20" t="n">
        <v>32.84</v>
      </c>
      <c r="F20" t="n">
        <v>29.68</v>
      </c>
      <c r="G20" t="n">
        <v>49.47</v>
      </c>
      <c r="H20" t="n">
        <v>0.7</v>
      </c>
      <c r="I20" t="n">
        <v>36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253.06</v>
      </c>
      <c r="Q20" t="n">
        <v>2238.55</v>
      </c>
      <c r="R20" t="n">
        <v>117.62</v>
      </c>
      <c r="S20" t="n">
        <v>80.06999999999999</v>
      </c>
      <c r="T20" t="n">
        <v>16592.33</v>
      </c>
      <c r="U20" t="n">
        <v>0.68</v>
      </c>
      <c r="V20" t="n">
        <v>0.86</v>
      </c>
      <c r="W20" t="n">
        <v>6.74</v>
      </c>
      <c r="X20" t="n">
        <v>1.05</v>
      </c>
      <c r="Y20" t="n">
        <v>1</v>
      </c>
      <c r="Z20" t="n">
        <v>10</v>
      </c>
      <c r="AA20" t="n">
        <v>297.6506274293046</v>
      </c>
      <c r="AB20" t="n">
        <v>407.2587198676887</v>
      </c>
      <c r="AC20" t="n">
        <v>368.390519234719</v>
      </c>
      <c r="AD20" t="n">
        <v>297650.6274293046</v>
      </c>
      <c r="AE20" t="n">
        <v>407258.7198676887</v>
      </c>
      <c r="AF20" t="n">
        <v>1.704421300465788e-06</v>
      </c>
      <c r="AG20" t="n">
        <v>0.3420833333333334</v>
      </c>
      <c r="AH20" t="n">
        <v>368390.519234719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3.0432</v>
      </c>
      <c r="E21" t="n">
        <v>32.86</v>
      </c>
      <c r="F21" t="n">
        <v>29.7</v>
      </c>
      <c r="G21" t="n">
        <v>49.5</v>
      </c>
      <c r="H21" t="n">
        <v>0.73</v>
      </c>
      <c r="I21" t="n">
        <v>36</v>
      </c>
      <c r="J21" t="n">
        <v>139.61</v>
      </c>
      <c r="K21" t="n">
        <v>46.47</v>
      </c>
      <c r="L21" t="n">
        <v>5.75</v>
      </c>
      <c r="M21" t="n">
        <v>3</v>
      </c>
      <c r="N21" t="n">
        <v>22.4</v>
      </c>
      <c r="O21" t="n">
        <v>17453.1</v>
      </c>
      <c r="P21" t="n">
        <v>253.88</v>
      </c>
      <c r="Q21" t="n">
        <v>2238.64</v>
      </c>
      <c r="R21" t="n">
        <v>118.25</v>
      </c>
      <c r="S21" t="n">
        <v>80.06999999999999</v>
      </c>
      <c r="T21" t="n">
        <v>16907.93</v>
      </c>
      <c r="U21" t="n">
        <v>0.68</v>
      </c>
      <c r="V21" t="n">
        <v>0.86</v>
      </c>
      <c r="W21" t="n">
        <v>6.74</v>
      </c>
      <c r="X21" t="n">
        <v>1.07</v>
      </c>
      <c r="Y21" t="n">
        <v>1</v>
      </c>
      <c r="Z21" t="n">
        <v>10</v>
      </c>
      <c r="AA21" t="n">
        <v>298.5311633577842</v>
      </c>
      <c r="AB21" t="n">
        <v>408.4635079715379</v>
      </c>
      <c r="AC21" t="n">
        <v>369.4803240528676</v>
      </c>
      <c r="AD21" t="n">
        <v>298531.1633577842</v>
      </c>
      <c r="AE21" t="n">
        <v>408463.5079715379</v>
      </c>
      <c r="AF21" t="n">
        <v>1.703469703956612e-06</v>
      </c>
      <c r="AG21" t="n">
        <v>0.3422916666666667</v>
      </c>
      <c r="AH21" t="n">
        <v>369480.3240528676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3.0441</v>
      </c>
      <c r="E22" t="n">
        <v>32.85</v>
      </c>
      <c r="F22" t="n">
        <v>29.69</v>
      </c>
      <c r="G22" t="n">
        <v>49.48</v>
      </c>
      <c r="H22" t="n">
        <v>0.76</v>
      </c>
      <c r="I22" t="n">
        <v>36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254.37</v>
      </c>
      <c r="Q22" t="n">
        <v>2238.54</v>
      </c>
      <c r="R22" t="n">
        <v>117.9</v>
      </c>
      <c r="S22" t="n">
        <v>80.06999999999999</v>
      </c>
      <c r="T22" t="n">
        <v>16732.47</v>
      </c>
      <c r="U22" t="n">
        <v>0.68</v>
      </c>
      <c r="V22" t="n">
        <v>0.86</v>
      </c>
      <c r="W22" t="n">
        <v>6.74</v>
      </c>
      <c r="X22" t="n">
        <v>1.06</v>
      </c>
      <c r="Y22" t="n">
        <v>1</v>
      </c>
      <c r="Z22" t="n">
        <v>10</v>
      </c>
      <c r="AA22" t="n">
        <v>298.8010015621487</v>
      </c>
      <c r="AB22" t="n">
        <v>408.832712507171</v>
      </c>
      <c r="AC22" t="n">
        <v>369.8142922258016</v>
      </c>
      <c r="AD22" t="n">
        <v>298801.0015621487</v>
      </c>
      <c r="AE22" t="n">
        <v>408832.712507171</v>
      </c>
      <c r="AF22" t="n">
        <v>1.703973490343823e-06</v>
      </c>
      <c r="AG22" t="n">
        <v>0.3421875</v>
      </c>
      <c r="AH22" t="n">
        <v>369814.2922258016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3.0442</v>
      </c>
      <c r="E23" t="n">
        <v>32.85</v>
      </c>
      <c r="F23" t="n">
        <v>29.69</v>
      </c>
      <c r="G23" t="n">
        <v>49.48</v>
      </c>
      <c r="H23" t="n">
        <v>0.79</v>
      </c>
      <c r="I23" t="n">
        <v>36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254.88</v>
      </c>
      <c r="Q23" t="n">
        <v>2238.54</v>
      </c>
      <c r="R23" t="n">
        <v>117.85</v>
      </c>
      <c r="S23" t="n">
        <v>80.06999999999999</v>
      </c>
      <c r="T23" t="n">
        <v>16708.32</v>
      </c>
      <c r="U23" t="n">
        <v>0.68</v>
      </c>
      <c r="V23" t="n">
        <v>0.86</v>
      </c>
      <c r="W23" t="n">
        <v>6.74</v>
      </c>
      <c r="X23" t="n">
        <v>1.06</v>
      </c>
      <c r="Y23" t="n">
        <v>1</v>
      </c>
      <c r="Z23" t="n">
        <v>10</v>
      </c>
      <c r="AA23" t="n">
        <v>299.1964713349686</v>
      </c>
      <c r="AB23" t="n">
        <v>409.3738116972382</v>
      </c>
      <c r="AC23" t="n">
        <v>370.3037496686063</v>
      </c>
      <c r="AD23" t="n">
        <v>299196.4713349686</v>
      </c>
      <c r="AE23" t="n">
        <v>409373.8116972382</v>
      </c>
      <c r="AF23" t="n">
        <v>1.704029466609068e-06</v>
      </c>
      <c r="AG23" t="n">
        <v>0.3421875</v>
      </c>
      <c r="AH23" t="n">
        <v>370303.7496686063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1.3552</v>
      </c>
      <c r="E2" t="n">
        <v>73.79000000000001</v>
      </c>
      <c r="F2" t="n">
        <v>44.83</v>
      </c>
      <c r="G2" t="n">
        <v>5.03</v>
      </c>
      <c r="H2" t="n">
        <v>0.07000000000000001</v>
      </c>
      <c r="I2" t="n">
        <v>535</v>
      </c>
      <c r="J2" t="n">
        <v>252.85</v>
      </c>
      <c r="K2" t="n">
        <v>59.19</v>
      </c>
      <c r="L2" t="n">
        <v>1</v>
      </c>
      <c r="M2" t="n">
        <v>533</v>
      </c>
      <c r="N2" t="n">
        <v>62.65</v>
      </c>
      <c r="O2" t="n">
        <v>31418.63</v>
      </c>
      <c r="P2" t="n">
        <v>737.55</v>
      </c>
      <c r="Q2" t="n">
        <v>2240.14</v>
      </c>
      <c r="R2" t="n">
        <v>614.3200000000001</v>
      </c>
      <c r="S2" t="n">
        <v>80.06999999999999</v>
      </c>
      <c r="T2" t="n">
        <v>262445.32</v>
      </c>
      <c r="U2" t="n">
        <v>0.13</v>
      </c>
      <c r="V2" t="n">
        <v>0.57</v>
      </c>
      <c r="W2" t="n">
        <v>7.52</v>
      </c>
      <c r="X2" t="n">
        <v>16.19</v>
      </c>
      <c r="Y2" t="n">
        <v>1</v>
      </c>
      <c r="Z2" t="n">
        <v>10</v>
      </c>
      <c r="AA2" t="n">
        <v>1742.507014796178</v>
      </c>
      <c r="AB2" t="n">
        <v>2384.17497162813</v>
      </c>
      <c r="AC2" t="n">
        <v>2156.63265854653</v>
      </c>
      <c r="AD2" t="n">
        <v>1742507.014796178</v>
      </c>
      <c r="AE2" t="n">
        <v>2384174.97162813</v>
      </c>
      <c r="AF2" t="n">
        <v>6.822339096851465e-07</v>
      </c>
      <c r="AG2" t="n">
        <v>0.7686458333333334</v>
      </c>
      <c r="AH2" t="n">
        <v>2156632.65854653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1.6312</v>
      </c>
      <c r="E3" t="n">
        <v>61.3</v>
      </c>
      <c r="F3" t="n">
        <v>39.92</v>
      </c>
      <c r="G3" t="n">
        <v>6.3</v>
      </c>
      <c r="H3" t="n">
        <v>0.09</v>
      </c>
      <c r="I3" t="n">
        <v>380</v>
      </c>
      <c r="J3" t="n">
        <v>253.3</v>
      </c>
      <c r="K3" t="n">
        <v>59.19</v>
      </c>
      <c r="L3" t="n">
        <v>1.25</v>
      </c>
      <c r="M3" t="n">
        <v>378</v>
      </c>
      <c r="N3" t="n">
        <v>62.86</v>
      </c>
      <c r="O3" t="n">
        <v>31474.5</v>
      </c>
      <c r="P3" t="n">
        <v>655.05</v>
      </c>
      <c r="Q3" t="n">
        <v>2239.97</v>
      </c>
      <c r="R3" t="n">
        <v>453.89</v>
      </c>
      <c r="S3" t="n">
        <v>80.06999999999999</v>
      </c>
      <c r="T3" t="n">
        <v>183008.13</v>
      </c>
      <c r="U3" t="n">
        <v>0.18</v>
      </c>
      <c r="V3" t="n">
        <v>0.64</v>
      </c>
      <c r="W3" t="n">
        <v>7.24</v>
      </c>
      <c r="X3" t="n">
        <v>11.28</v>
      </c>
      <c r="Y3" t="n">
        <v>1</v>
      </c>
      <c r="Z3" t="n">
        <v>10</v>
      </c>
      <c r="AA3" t="n">
        <v>1287.210558232644</v>
      </c>
      <c r="AB3" t="n">
        <v>1761.218273495857</v>
      </c>
      <c r="AC3" t="n">
        <v>1593.130073358784</v>
      </c>
      <c r="AD3" t="n">
        <v>1287210.558232644</v>
      </c>
      <c r="AE3" t="n">
        <v>1761218.273495857</v>
      </c>
      <c r="AF3" t="n">
        <v>8.211776516222041e-07</v>
      </c>
      <c r="AG3" t="n">
        <v>0.6385416666666667</v>
      </c>
      <c r="AH3" t="n">
        <v>1593130.073358784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1.8331</v>
      </c>
      <c r="E4" t="n">
        <v>54.55</v>
      </c>
      <c r="F4" t="n">
        <v>37.33</v>
      </c>
      <c r="G4" t="n">
        <v>7.59</v>
      </c>
      <c r="H4" t="n">
        <v>0.11</v>
      </c>
      <c r="I4" t="n">
        <v>295</v>
      </c>
      <c r="J4" t="n">
        <v>253.75</v>
      </c>
      <c r="K4" t="n">
        <v>59.19</v>
      </c>
      <c r="L4" t="n">
        <v>1.5</v>
      </c>
      <c r="M4" t="n">
        <v>293</v>
      </c>
      <c r="N4" t="n">
        <v>63.06</v>
      </c>
      <c r="O4" t="n">
        <v>31530.44</v>
      </c>
      <c r="P4" t="n">
        <v>610.67</v>
      </c>
      <c r="Q4" t="n">
        <v>2239.54</v>
      </c>
      <c r="R4" t="n">
        <v>368.2</v>
      </c>
      <c r="S4" t="n">
        <v>80.06999999999999</v>
      </c>
      <c r="T4" t="n">
        <v>140589.1</v>
      </c>
      <c r="U4" t="n">
        <v>0.22</v>
      </c>
      <c r="V4" t="n">
        <v>0.6899999999999999</v>
      </c>
      <c r="W4" t="n">
        <v>7.12</v>
      </c>
      <c r="X4" t="n">
        <v>8.69</v>
      </c>
      <c r="Y4" t="n">
        <v>1</v>
      </c>
      <c r="Z4" t="n">
        <v>10</v>
      </c>
      <c r="AA4" t="n">
        <v>1069.028101422128</v>
      </c>
      <c r="AB4" t="n">
        <v>1462.69141055705</v>
      </c>
      <c r="AC4" t="n">
        <v>1323.094195233772</v>
      </c>
      <c r="AD4" t="n">
        <v>1069028.101422128</v>
      </c>
      <c r="AE4" t="n">
        <v>1462691.41055705</v>
      </c>
      <c r="AF4" t="n">
        <v>9.228180193652907e-07</v>
      </c>
      <c r="AG4" t="n">
        <v>0.5682291666666667</v>
      </c>
      <c r="AH4" t="n">
        <v>1323094.195233772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1.9895</v>
      </c>
      <c r="E5" t="n">
        <v>50.26</v>
      </c>
      <c r="F5" t="n">
        <v>35.68</v>
      </c>
      <c r="G5" t="n">
        <v>8.880000000000001</v>
      </c>
      <c r="H5" t="n">
        <v>0.12</v>
      </c>
      <c r="I5" t="n">
        <v>241</v>
      </c>
      <c r="J5" t="n">
        <v>254.21</v>
      </c>
      <c r="K5" t="n">
        <v>59.19</v>
      </c>
      <c r="L5" t="n">
        <v>1.75</v>
      </c>
      <c r="M5" t="n">
        <v>239</v>
      </c>
      <c r="N5" t="n">
        <v>63.26</v>
      </c>
      <c r="O5" t="n">
        <v>31586.46</v>
      </c>
      <c r="P5" t="n">
        <v>582.12</v>
      </c>
      <c r="Q5" t="n">
        <v>2238.93</v>
      </c>
      <c r="R5" t="n">
        <v>314.39</v>
      </c>
      <c r="S5" t="n">
        <v>80.06999999999999</v>
      </c>
      <c r="T5" t="n">
        <v>113952.47</v>
      </c>
      <c r="U5" t="n">
        <v>0.25</v>
      </c>
      <c r="V5" t="n">
        <v>0.72</v>
      </c>
      <c r="W5" t="n">
        <v>7.04</v>
      </c>
      <c r="X5" t="n">
        <v>7.04</v>
      </c>
      <c r="Y5" t="n">
        <v>1</v>
      </c>
      <c r="Z5" t="n">
        <v>10</v>
      </c>
      <c r="AA5" t="n">
        <v>939.8248755532784</v>
      </c>
      <c r="AB5" t="n">
        <v>1285.909856879254</v>
      </c>
      <c r="AC5" t="n">
        <v>1163.184424924517</v>
      </c>
      <c r="AD5" t="n">
        <v>939824.8755532784</v>
      </c>
      <c r="AE5" t="n">
        <v>1285909.856879254</v>
      </c>
      <c r="AF5" t="n">
        <v>1.001552806462957e-06</v>
      </c>
      <c r="AG5" t="n">
        <v>0.5235416666666667</v>
      </c>
      <c r="AH5" t="n">
        <v>1163184.424924517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2.1109</v>
      </c>
      <c r="E6" t="n">
        <v>47.37</v>
      </c>
      <c r="F6" t="n">
        <v>34.59</v>
      </c>
      <c r="G6" t="n">
        <v>10.17</v>
      </c>
      <c r="H6" t="n">
        <v>0.14</v>
      </c>
      <c r="I6" t="n">
        <v>204</v>
      </c>
      <c r="J6" t="n">
        <v>254.66</v>
      </c>
      <c r="K6" t="n">
        <v>59.19</v>
      </c>
      <c r="L6" t="n">
        <v>2</v>
      </c>
      <c r="M6" t="n">
        <v>202</v>
      </c>
      <c r="N6" t="n">
        <v>63.47</v>
      </c>
      <c r="O6" t="n">
        <v>31642.55</v>
      </c>
      <c r="P6" t="n">
        <v>562.8099999999999</v>
      </c>
      <c r="Q6" t="n">
        <v>2238.85</v>
      </c>
      <c r="R6" t="n">
        <v>278.31</v>
      </c>
      <c r="S6" t="n">
        <v>80.06999999999999</v>
      </c>
      <c r="T6" t="n">
        <v>96099.53999999999</v>
      </c>
      <c r="U6" t="n">
        <v>0.29</v>
      </c>
      <c r="V6" t="n">
        <v>0.74</v>
      </c>
      <c r="W6" t="n">
        <v>7</v>
      </c>
      <c r="X6" t="n">
        <v>5.96</v>
      </c>
      <c r="Y6" t="n">
        <v>1</v>
      </c>
      <c r="Z6" t="n">
        <v>10</v>
      </c>
      <c r="AA6" t="n">
        <v>857.1536220239864</v>
      </c>
      <c r="AB6" t="n">
        <v>1172.795400602178</v>
      </c>
      <c r="AC6" t="n">
        <v>1060.865453597388</v>
      </c>
      <c r="AD6" t="n">
        <v>857153.6220239864</v>
      </c>
      <c r="AE6" t="n">
        <v>1172795.400602177</v>
      </c>
      <c r="AF6" t="n">
        <v>1.062667916141068e-06</v>
      </c>
      <c r="AG6" t="n">
        <v>0.4934375</v>
      </c>
      <c r="AH6" t="n">
        <v>1060865.453597388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2.2168</v>
      </c>
      <c r="E7" t="n">
        <v>45.11</v>
      </c>
      <c r="F7" t="n">
        <v>33.7</v>
      </c>
      <c r="G7" t="n">
        <v>11.49</v>
      </c>
      <c r="H7" t="n">
        <v>0.16</v>
      </c>
      <c r="I7" t="n">
        <v>176</v>
      </c>
      <c r="J7" t="n">
        <v>255.12</v>
      </c>
      <c r="K7" t="n">
        <v>59.19</v>
      </c>
      <c r="L7" t="n">
        <v>2.25</v>
      </c>
      <c r="M7" t="n">
        <v>174</v>
      </c>
      <c r="N7" t="n">
        <v>63.67</v>
      </c>
      <c r="O7" t="n">
        <v>31698.72</v>
      </c>
      <c r="P7" t="n">
        <v>546.5700000000001</v>
      </c>
      <c r="Q7" t="n">
        <v>2238.92</v>
      </c>
      <c r="R7" t="n">
        <v>249.82</v>
      </c>
      <c r="S7" t="n">
        <v>80.06999999999999</v>
      </c>
      <c r="T7" t="n">
        <v>81993.46000000001</v>
      </c>
      <c r="U7" t="n">
        <v>0.32</v>
      </c>
      <c r="V7" t="n">
        <v>0.76</v>
      </c>
      <c r="W7" t="n">
        <v>6.92</v>
      </c>
      <c r="X7" t="n">
        <v>5.07</v>
      </c>
      <c r="Y7" t="n">
        <v>1</v>
      </c>
      <c r="Z7" t="n">
        <v>10</v>
      </c>
      <c r="AA7" t="n">
        <v>793.4419050982718</v>
      </c>
      <c r="AB7" t="n">
        <v>1085.622218741838</v>
      </c>
      <c r="AC7" t="n">
        <v>982.0119578654695</v>
      </c>
      <c r="AD7" t="n">
        <v>793441.9050982718</v>
      </c>
      <c r="AE7" t="n">
        <v>1085622.218741837</v>
      </c>
      <c r="AF7" t="n">
        <v>1.115980025819092e-06</v>
      </c>
      <c r="AG7" t="n">
        <v>0.4698958333333333</v>
      </c>
      <c r="AH7" t="n">
        <v>982011.9578654695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2.3009</v>
      </c>
      <c r="E8" t="n">
        <v>43.46</v>
      </c>
      <c r="F8" t="n">
        <v>33.08</v>
      </c>
      <c r="G8" t="n">
        <v>12.8</v>
      </c>
      <c r="H8" t="n">
        <v>0.17</v>
      </c>
      <c r="I8" t="n">
        <v>155</v>
      </c>
      <c r="J8" t="n">
        <v>255.57</v>
      </c>
      <c r="K8" t="n">
        <v>59.19</v>
      </c>
      <c r="L8" t="n">
        <v>2.5</v>
      </c>
      <c r="M8" t="n">
        <v>153</v>
      </c>
      <c r="N8" t="n">
        <v>63.88</v>
      </c>
      <c r="O8" t="n">
        <v>31754.97</v>
      </c>
      <c r="P8" t="n">
        <v>534.87</v>
      </c>
      <c r="Q8" t="n">
        <v>2238.87</v>
      </c>
      <c r="R8" t="n">
        <v>229.93</v>
      </c>
      <c r="S8" t="n">
        <v>80.06999999999999</v>
      </c>
      <c r="T8" t="n">
        <v>72151.36</v>
      </c>
      <c r="U8" t="n">
        <v>0.35</v>
      </c>
      <c r="V8" t="n">
        <v>0.78</v>
      </c>
      <c r="W8" t="n">
        <v>6.88</v>
      </c>
      <c r="X8" t="n">
        <v>4.45</v>
      </c>
      <c r="Y8" t="n">
        <v>1</v>
      </c>
      <c r="Z8" t="n">
        <v>10</v>
      </c>
      <c r="AA8" t="n">
        <v>748.7630295522883</v>
      </c>
      <c r="AB8" t="n">
        <v>1024.490610126947</v>
      </c>
      <c r="AC8" t="n">
        <v>926.7146641780322</v>
      </c>
      <c r="AD8" t="n">
        <v>748763.0295522884</v>
      </c>
      <c r="AE8" t="n">
        <v>1024490.610126947</v>
      </c>
      <c r="AF8" t="n">
        <v>1.158317593561507e-06</v>
      </c>
      <c r="AG8" t="n">
        <v>0.4527083333333333</v>
      </c>
      <c r="AH8" t="n">
        <v>926714.6641780322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2.3673</v>
      </c>
      <c r="E9" t="n">
        <v>42.24</v>
      </c>
      <c r="F9" t="n">
        <v>32.64</v>
      </c>
      <c r="G9" t="n">
        <v>14.09</v>
      </c>
      <c r="H9" t="n">
        <v>0.19</v>
      </c>
      <c r="I9" t="n">
        <v>139</v>
      </c>
      <c r="J9" t="n">
        <v>256.03</v>
      </c>
      <c r="K9" t="n">
        <v>59.19</v>
      </c>
      <c r="L9" t="n">
        <v>2.75</v>
      </c>
      <c r="M9" t="n">
        <v>137</v>
      </c>
      <c r="N9" t="n">
        <v>64.09</v>
      </c>
      <c r="O9" t="n">
        <v>31811.29</v>
      </c>
      <c r="P9" t="n">
        <v>526.1799999999999</v>
      </c>
      <c r="Q9" t="n">
        <v>2238.81</v>
      </c>
      <c r="R9" t="n">
        <v>214.96</v>
      </c>
      <c r="S9" t="n">
        <v>80.06999999999999</v>
      </c>
      <c r="T9" t="n">
        <v>64746.52</v>
      </c>
      <c r="U9" t="n">
        <v>0.37</v>
      </c>
      <c r="V9" t="n">
        <v>0.79</v>
      </c>
      <c r="W9" t="n">
        <v>6.88</v>
      </c>
      <c r="X9" t="n">
        <v>4.01</v>
      </c>
      <c r="Y9" t="n">
        <v>1</v>
      </c>
      <c r="Z9" t="n">
        <v>10</v>
      </c>
      <c r="AA9" t="n">
        <v>716.5564267063417</v>
      </c>
      <c r="AB9" t="n">
        <v>980.4241152580838</v>
      </c>
      <c r="AC9" t="n">
        <v>886.8538137317396</v>
      </c>
      <c r="AD9" t="n">
        <v>716556.4267063417</v>
      </c>
      <c r="AE9" t="n">
        <v>980424.1152580838</v>
      </c>
      <c r="AF9" t="n">
        <v>1.191744638723175e-06</v>
      </c>
      <c r="AG9" t="n">
        <v>0.44</v>
      </c>
      <c r="AH9" t="n">
        <v>886853.8137317396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2.4303</v>
      </c>
      <c r="E10" t="n">
        <v>41.15</v>
      </c>
      <c r="F10" t="n">
        <v>32.23</v>
      </c>
      <c r="G10" t="n">
        <v>15.47</v>
      </c>
      <c r="H10" t="n">
        <v>0.21</v>
      </c>
      <c r="I10" t="n">
        <v>125</v>
      </c>
      <c r="J10" t="n">
        <v>256.49</v>
      </c>
      <c r="K10" t="n">
        <v>59.19</v>
      </c>
      <c r="L10" t="n">
        <v>3</v>
      </c>
      <c r="M10" t="n">
        <v>123</v>
      </c>
      <c r="N10" t="n">
        <v>64.29000000000001</v>
      </c>
      <c r="O10" t="n">
        <v>31867.69</v>
      </c>
      <c r="P10" t="n">
        <v>517.9299999999999</v>
      </c>
      <c r="Q10" t="n">
        <v>2238.7</v>
      </c>
      <c r="R10" t="n">
        <v>201.81</v>
      </c>
      <c r="S10" t="n">
        <v>80.06999999999999</v>
      </c>
      <c r="T10" t="n">
        <v>58241.5</v>
      </c>
      <c r="U10" t="n">
        <v>0.4</v>
      </c>
      <c r="V10" t="n">
        <v>0.8</v>
      </c>
      <c r="W10" t="n">
        <v>6.85</v>
      </c>
      <c r="X10" t="n">
        <v>3.6</v>
      </c>
      <c r="Y10" t="n">
        <v>1</v>
      </c>
      <c r="Z10" t="n">
        <v>10</v>
      </c>
      <c r="AA10" t="n">
        <v>687.6604436017258</v>
      </c>
      <c r="AB10" t="n">
        <v>940.8873563735448</v>
      </c>
      <c r="AC10" t="n">
        <v>851.0903876249514</v>
      </c>
      <c r="AD10" t="n">
        <v>687660.4436017257</v>
      </c>
      <c r="AE10" t="n">
        <v>940887.3563735448</v>
      </c>
      <c r="AF10" t="n">
        <v>1.223460058078373e-06</v>
      </c>
      <c r="AG10" t="n">
        <v>0.4286458333333333</v>
      </c>
      <c r="AH10" t="n">
        <v>851090.3876249514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2.4828</v>
      </c>
      <c r="E11" t="n">
        <v>40.28</v>
      </c>
      <c r="F11" t="n">
        <v>31.9</v>
      </c>
      <c r="G11" t="n">
        <v>16.79</v>
      </c>
      <c r="H11" t="n">
        <v>0.23</v>
      </c>
      <c r="I11" t="n">
        <v>114</v>
      </c>
      <c r="J11" t="n">
        <v>256.95</v>
      </c>
      <c r="K11" t="n">
        <v>59.19</v>
      </c>
      <c r="L11" t="n">
        <v>3.25</v>
      </c>
      <c r="M11" t="n">
        <v>112</v>
      </c>
      <c r="N11" t="n">
        <v>64.5</v>
      </c>
      <c r="O11" t="n">
        <v>31924.29</v>
      </c>
      <c r="P11" t="n">
        <v>510.98</v>
      </c>
      <c r="Q11" t="n">
        <v>2238.79</v>
      </c>
      <c r="R11" t="n">
        <v>191.32</v>
      </c>
      <c r="S11" t="n">
        <v>80.06999999999999</v>
      </c>
      <c r="T11" t="n">
        <v>53050.95</v>
      </c>
      <c r="U11" t="n">
        <v>0.42</v>
      </c>
      <c r="V11" t="n">
        <v>0.8</v>
      </c>
      <c r="W11" t="n">
        <v>6.82</v>
      </c>
      <c r="X11" t="n">
        <v>3.27</v>
      </c>
      <c r="Y11" t="n">
        <v>1</v>
      </c>
      <c r="Z11" t="n">
        <v>10</v>
      </c>
      <c r="AA11" t="n">
        <v>664.6874370426209</v>
      </c>
      <c r="AB11" t="n">
        <v>909.4546753018569</v>
      </c>
      <c r="AC11" t="n">
        <v>822.6575975187005</v>
      </c>
      <c r="AD11" t="n">
        <v>664687.4370426208</v>
      </c>
      <c r="AE11" t="n">
        <v>909454.6753018569</v>
      </c>
      <c r="AF11" t="n">
        <v>1.249889574207705e-06</v>
      </c>
      <c r="AG11" t="n">
        <v>0.4195833333333334</v>
      </c>
      <c r="AH11" t="n">
        <v>822657.5975187005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2.5262</v>
      </c>
      <c r="E12" t="n">
        <v>39.58</v>
      </c>
      <c r="F12" t="n">
        <v>31.65</v>
      </c>
      <c r="G12" t="n">
        <v>18.08</v>
      </c>
      <c r="H12" t="n">
        <v>0.24</v>
      </c>
      <c r="I12" t="n">
        <v>105</v>
      </c>
      <c r="J12" t="n">
        <v>257.41</v>
      </c>
      <c r="K12" t="n">
        <v>59.19</v>
      </c>
      <c r="L12" t="n">
        <v>3.5</v>
      </c>
      <c r="M12" t="n">
        <v>103</v>
      </c>
      <c r="N12" t="n">
        <v>64.70999999999999</v>
      </c>
      <c r="O12" t="n">
        <v>31980.84</v>
      </c>
      <c r="P12" t="n">
        <v>505.37</v>
      </c>
      <c r="Q12" t="n">
        <v>2238.66</v>
      </c>
      <c r="R12" t="n">
        <v>182.62</v>
      </c>
      <c r="S12" t="n">
        <v>80.06999999999999</v>
      </c>
      <c r="T12" t="n">
        <v>48746.66</v>
      </c>
      <c r="U12" t="n">
        <v>0.44</v>
      </c>
      <c r="V12" t="n">
        <v>0.8100000000000001</v>
      </c>
      <c r="W12" t="n">
        <v>6.82</v>
      </c>
      <c r="X12" t="n">
        <v>3.02</v>
      </c>
      <c r="Y12" t="n">
        <v>1</v>
      </c>
      <c r="Z12" t="n">
        <v>10</v>
      </c>
      <c r="AA12" t="n">
        <v>646.661845082579</v>
      </c>
      <c r="AB12" t="n">
        <v>884.7912651491353</v>
      </c>
      <c r="AC12" t="n">
        <v>800.3480286156411</v>
      </c>
      <c r="AD12" t="n">
        <v>646661.8450825791</v>
      </c>
      <c r="AE12" t="n">
        <v>884791.2651491353</v>
      </c>
      <c r="AF12" t="n">
        <v>1.271737974207952e-06</v>
      </c>
      <c r="AG12" t="n">
        <v>0.4122916666666667</v>
      </c>
      <c r="AH12" t="n">
        <v>800348.0286156411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2.5675</v>
      </c>
      <c r="E13" t="n">
        <v>38.95</v>
      </c>
      <c r="F13" t="n">
        <v>31.4</v>
      </c>
      <c r="G13" t="n">
        <v>19.42</v>
      </c>
      <c r="H13" t="n">
        <v>0.26</v>
      </c>
      <c r="I13" t="n">
        <v>97</v>
      </c>
      <c r="J13" t="n">
        <v>257.86</v>
      </c>
      <c r="K13" t="n">
        <v>59.19</v>
      </c>
      <c r="L13" t="n">
        <v>3.75</v>
      </c>
      <c r="M13" t="n">
        <v>95</v>
      </c>
      <c r="N13" t="n">
        <v>64.92</v>
      </c>
      <c r="O13" t="n">
        <v>32037.48</v>
      </c>
      <c r="P13" t="n">
        <v>499.87</v>
      </c>
      <c r="Q13" t="n">
        <v>2238.69</v>
      </c>
      <c r="R13" t="n">
        <v>174.95</v>
      </c>
      <c r="S13" t="n">
        <v>80.06999999999999</v>
      </c>
      <c r="T13" t="n">
        <v>44954.13</v>
      </c>
      <c r="U13" t="n">
        <v>0.46</v>
      </c>
      <c r="V13" t="n">
        <v>0.82</v>
      </c>
      <c r="W13" t="n">
        <v>6.8</v>
      </c>
      <c r="X13" t="n">
        <v>2.77</v>
      </c>
      <c r="Y13" t="n">
        <v>1</v>
      </c>
      <c r="Z13" t="n">
        <v>10</v>
      </c>
      <c r="AA13" t="n">
        <v>629.862580146494</v>
      </c>
      <c r="AB13" t="n">
        <v>861.8057697323212</v>
      </c>
      <c r="AC13" t="n">
        <v>779.5562366210623</v>
      </c>
      <c r="AD13" t="n">
        <v>629862.580146494</v>
      </c>
      <c r="AE13" t="n">
        <v>861805.7697323213</v>
      </c>
      <c r="AF13" t="n">
        <v>1.292529193563026e-06</v>
      </c>
      <c r="AG13" t="n">
        <v>0.4057291666666667</v>
      </c>
      <c r="AH13" t="n">
        <v>779556.2366210624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2.6037</v>
      </c>
      <c r="E14" t="n">
        <v>38.41</v>
      </c>
      <c r="F14" t="n">
        <v>31.2</v>
      </c>
      <c r="G14" t="n">
        <v>20.8</v>
      </c>
      <c r="H14" t="n">
        <v>0.28</v>
      </c>
      <c r="I14" t="n">
        <v>90</v>
      </c>
      <c r="J14" t="n">
        <v>258.32</v>
      </c>
      <c r="K14" t="n">
        <v>59.19</v>
      </c>
      <c r="L14" t="n">
        <v>4</v>
      </c>
      <c r="M14" t="n">
        <v>88</v>
      </c>
      <c r="N14" t="n">
        <v>65.13</v>
      </c>
      <c r="O14" t="n">
        <v>32094.19</v>
      </c>
      <c r="P14" t="n">
        <v>495.08</v>
      </c>
      <c r="Q14" t="n">
        <v>2238.77</v>
      </c>
      <c r="R14" t="n">
        <v>168.34</v>
      </c>
      <c r="S14" t="n">
        <v>80.06999999999999</v>
      </c>
      <c r="T14" t="n">
        <v>41682.6</v>
      </c>
      <c r="U14" t="n">
        <v>0.48</v>
      </c>
      <c r="V14" t="n">
        <v>0.82</v>
      </c>
      <c r="W14" t="n">
        <v>6.79</v>
      </c>
      <c r="X14" t="n">
        <v>2.57</v>
      </c>
      <c r="Y14" t="n">
        <v>1</v>
      </c>
      <c r="Z14" t="n">
        <v>10</v>
      </c>
      <c r="AA14" t="n">
        <v>615.6983379274503</v>
      </c>
      <c r="AB14" t="n">
        <v>842.4256286459608</v>
      </c>
      <c r="AC14" t="n">
        <v>762.0257089997854</v>
      </c>
      <c r="AD14" t="n">
        <v>615698.3379274503</v>
      </c>
      <c r="AE14" t="n">
        <v>842425.6286459608</v>
      </c>
      <c r="AF14" t="n">
        <v>1.310752974208394e-06</v>
      </c>
      <c r="AG14" t="n">
        <v>0.4001041666666666</v>
      </c>
      <c r="AH14" t="n">
        <v>762025.7089997854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2.636</v>
      </c>
      <c r="E15" t="n">
        <v>37.94</v>
      </c>
      <c r="F15" t="n">
        <v>31.03</v>
      </c>
      <c r="G15" t="n">
        <v>22.16</v>
      </c>
      <c r="H15" t="n">
        <v>0.29</v>
      </c>
      <c r="I15" t="n">
        <v>84</v>
      </c>
      <c r="J15" t="n">
        <v>258.78</v>
      </c>
      <c r="K15" t="n">
        <v>59.19</v>
      </c>
      <c r="L15" t="n">
        <v>4.25</v>
      </c>
      <c r="M15" t="n">
        <v>82</v>
      </c>
      <c r="N15" t="n">
        <v>65.34</v>
      </c>
      <c r="O15" t="n">
        <v>32150.98</v>
      </c>
      <c r="P15" t="n">
        <v>490.31</v>
      </c>
      <c r="Q15" t="n">
        <v>2238.67</v>
      </c>
      <c r="R15" t="n">
        <v>162.63</v>
      </c>
      <c r="S15" t="n">
        <v>80.06999999999999</v>
      </c>
      <c r="T15" t="n">
        <v>38859.21</v>
      </c>
      <c r="U15" t="n">
        <v>0.49</v>
      </c>
      <c r="V15" t="n">
        <v>0.83</v>
      </c>
      <c r="W15" t="n">
        <v>6.78</v>
      </c>
      <c r="X15" t="n">
        <v>2.4</v>
      </c>
      <c r="Y15" t="n">
        <v>1</v>
      </c>
      <c r="Z15" t="n">
        <v>10</v>
      </c>
      <c r="AA15" t="n">
        <v>602.9742527453435</v>
      </c>
      <c r="AB15" t="n">
        <v>825.015973952782</v>
      </c>
      <c r="AC15" t="n">
        <v>746.2776073159196</v>
      </c>
      <c r="AD15" t="n">
        <v>602974.2527453435</v>
      </c>
      <c r="AE15" t="n">
        <v>825015.973952782</v>
      </c>
      <c r="AF15" t="n">
        <v>1.327013419369869e-06</v>
      </c>
      <c r="AG15" t="n">
        <v>0.3952083333333333</v>
      </c>
      <c r="AH15" t="n">
        <v>746277.6073159196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2.6625</v>
      </c>
      <c r="E16" t="n">
        <v>37.56</v>
      </c>
      <c r="F16" t="n">
        <v>30.89</v>
      </c>
      <c r="G16" t="n">
        <v>23.46</v>
      </c>
      <c r="H16" t="n">
        <v>0.31</v>
      </c>
      <c r="I16" t="n">
        <v>79</v>
      </c>
      <c r="J16" t="n">
        <v>259.25</v>
      </c>
      <c r="K16" t="n">
        <v>59.19</v>
      </c>
      <c r="L16" t="n">
        <v>4.5</v>
      </c>
      <c r="M16" t="n">
        <v>77</v>
      </c>
      <c r="N16" t="n">
        <v>65.55</v>
      </c>
      <c r="O16" t="n">
        <v>32207.85</v>
      </c>
      <c r="P16" t="n">
        <v>487.02</v>
      </c>
      <c r="Q16" t="n">
        <v>2238.62</v>
      </c>
      <c r="R16" t="n">
        <v>157.98</v>
      </c>
      <c r="S16" t="n">
        <v>80.06999999999999</v>
      </c>
      <c r="T16" t="n">
        <v>36555.92</v>
      </c>
      <c r="U16" t="n">
        <v>0.51</v>
      </c>
      <c r="V16" t="n">
        <v>0.83</v>
      </c>
      <c r="W16" t="n">
        <v>6.78</v>
      </c>
      <c r="X16" t="n">
        <v>2.26</v>
      </c>
      <c r="Y16" t="n">
        <v>1</v>
      </c>
      <c r="Z16" t="n">
        <v>10</v>
      </c>
      <c r="AA16" t="n">
        <v>593.3292820116413</v>
      </c>
      <c r="AB16" t="n">
        <v>811.8192994888526</v>
      </c>
      <c r="AC16" t="n">
        <v>734.3404049411788</v>
      </c>
      <c r="AD16" t="n">
        <v>593329.2820116413</v>
      </c>
      <c r="AE16" t="n">
        <v>811819.2994888526</v>
      </c>
      <c r="AF16" t="n">
        <v>1.340354032273246e-06</v>
      </c>
      <c r="AG16" t="n">
        <v>0.39125</v>
      </c>
      <c r="AH16" t="n">
        <v>734340.4049411789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2.6926</v>
      </c>
      <c r="E17" t="n">
        <v>37.14</v>
      </c>
      <c r="F17" t="n">
        <v>30.72</v>
      </c>
      <c r="G17" t="n">
        <v>24.9</v>
      </c>
      <c r="H17" t="n">
        <v>0.33</v>
      </c>
      <c r="I17" t="n">
        <v>74</v>
      </c>
      <c r="J17" t="n">
        <v>259.71</v>
      </c>
      <c r="K17" t="n">
        <v>59.19</v>
      </c>
      <c r="L17" t="n">
        <v>4.75</v>
      </c>
      <c r="M17" t="n">
        <v>72</v>
      </c>
      <c r="N17" t="n">
        <v>65.76000000000001</v>
      </c>
      <c r="O17" t="n">
        <v>32264.79</v>
      </c>
      <c r="P17" t="n">
        <v>482.11</v>
      </c>
      <c r="Q17" t="n">
        <v>2238.54</v>
      </c>
      <c r="R17" t="n">
        <v>152.48</v>
      </c>
      <c r="S17" t="n">
        <v>80.06999999999999</v>
      </c>
      <c r="T17" t="n">
        <v>33831.94</v>
      </c>
      <c r="U17" t="n">
        <v>0.53</v>
      </c>
      <c r="V17" t="n">
        <v>0.84</v>
      </c>
      <c r="W17" t="n">
        <v>6.76</v>
      </c>
      <c r="X17" t="n">
        <v>2.09</v>
      </c>
      <c r="Y17" t="n">
        <v>1</v>
      </c>
      <c r="Z17" t="n">
        <v>10</v>
      </c>
      <c r="AA17" t="n">
        <v>581.4986671500902</v>
      </c>
      <c r="AB17" t="n">
        <v>795.6321303053868</v>
      </c>
      <c r="AC17" t="n">
        <v>719.6981164657484</v>
      </c>
      <c r="AD17" t="n">
        <v>581498.6671500902</v>
      </c>
      <c r="AE17" t="n">
        <v>795632.1303053868</v>
      </c>
      <c r="AF17" t="n">
        <v>1.355506954854062e-06</v>
      </c>
      <c r="AG17" t="n">
        <v>0.386875</v>
      </c>
      <c r="AH17" t="n">
        <v>719698.1164657484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2.7165</v>
      </c>
      <c r="E18" t="n">
        <v>36.81</v>
      </c>
      <c r="F18" t="n">
        <v>30.58</v>
      </c>
      <c r="G18" t="n">
        <v>26.22</v>
      </c>
      <c r="H18" t="n">
        <v>0.34</v>
      </c>
      <c r="I18" t="n">
        <v>70</v>
      </c>
      <c r="J18" t="n">
        <v>260.17</v>
      </c>
      <c r="K18" t="n">
        <v>59.19</v>
      </c>
      <c r="L18" t="n">
        <v>5</v>
      </c>
      <c r="M18" t="n">
        <v>68</v>
      </c>
      <c r="N18" t="n">
        <v>65.98</v>
      </c>
      <c r="O18" t="n">
        <v>32321.82</v>
      </c>
      <c r="P18" t="n">
        <v>478.71</v>
      </c>
      <c r="Q18" t="n">
        <v>2238.56</v>
      </c>
      <c r="R18" t="n">
        <v>148.46</v>
      </c>
      <c r="S18" t="n">
        <v>80.06999999999999</v>
      </c>
      <c r="T18" t="n">
        <v>31840.67</v>
      </c>
      <c r="U18" t="n">
        <v>0.54</v>
      </c>
      <c r="V18" t="n">
        <v>0.84</v>
      </c>
      <c r="W18" t="n">
        <v>6.75</v>
      </c>
      <c r="X18" t="n">
        <v>1.96</v>
      </c>
      <c r="Y18" t="n">
        <v>1</v>
      </c>
      <c r="Z18" t="n">
        <v>10</v>
      </c>
      <c r="AA18" t="n">
        <v>572.7119520071936</v>
      </c>
      <c r="AB18" t="n">
        <v>783.6097590043624</v>
      </c>
      <c r="AC18" t="n">
        <v>708.8231434081894</v>
      </c>
      <c r="AD18" t="n">
        <v>572711.9520071937</v>
      </c>
      <c r="AE18" t="n">
        <v>783609.7590043624</v>
      </c>
      <c r="AF18" t="n">
        <v>1.367538677434844e-06</v>
      </c>
      <c r="AG18" t="n">
        <v>0.3834375</v>
      </c>
      <c r="AH18" t="n">
        <v>708823.1434081894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2.738</v>
      </c>
      <c r="E19" t="n">
        <v>36.52</v>
      </c>
      <c r="F19" t="n">
        <v>30.49</v>
      </c>
      <c r="G19" t="n">
        <v>27.72</v>
      </c>
      <c r="H19" t="n">
        <v>0.36</v>
      </c>
      <c r="I19" t="n">
        <v>66</v>
      </c>
      <c r="J19" t="n">
        <v>260.63</v>
      </c>
      <c r="K19" t="n">
        <v>59.19</v>
      </c>
      <c r="L19" t="n">
        <v>5.25</v>
      </c>
      <c r="M19" t="n">
        <v>64</v>
      </c>
      <c r="N19" t="n">
        <v>66.19</v>
      </c>
      <c r="O19" t="n">
        <v>32378.93</v>
      </c>
      <c r="P19" t="n">
        <v>475.59</v>
      </c>
      <c r="Q19" t="n">
        <v>2238.65</v>
      </c>
      <c r="R19" t="n">
        <v>145.48</v>
      </c>
      <c r="S19" t="n">
        <v>80.06999999999999</v>
      </c>
      <c r="T19" t="n">
        <v>30372.56</v>
      </c>
      <c r="U19" t="n">
        <v>0.55</v>
      </c>
      <c r="V19" t="n">
        <v>0.84</v>
      </c>
      <c r="W19" t="n">
        <v>6.74</v>
      </c>
      <c r="X19" t="n">
        <v>1.86</v>
      </c>
      <c r="Y19" t="n">
        <v>1</v>
      </c>
      <c r="Z19" t="n">
        <v>10</v>
      </c>
      <c r="AA19" t="n">
        <v>565.0519757611332</v>
      </c>
      <c r="AB19" t="n">
        <v>773.1290415702005</v>
      </c>
      <c r="AC19" t="n">
        <v>699.3426909361647</v>
      </c>
      <c r="AD19" t="n">
        <v>565051.9757611332</v>
      </c>
      <c r="AE19" t="n">
        <v>773129.0415702005</v>
      </c>
      <c r="AF19" t="n">
        <v>1.378362193563999e-06</v>
      </c>
      <c r="AG19" t="n">
        <v>0.3804166666666667</v>
      </c>
      <c r="AH19" t="n">
        <v>699342.6909361647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2.7575</v>
      </c>
      <c r="E20" t="n">
        <v>36.26</v>
      </c>
      <c r="F20" t="n">
        <v>30.38</v>
      </c>
      <c r="G20" t="n">
        <v>28.93</v>
      </c>
      <c r="H20" t="n">
        <v>0.37</v>
      </c>
      <c r="I20" t="n">
        <v>63</v>
      </c>
      <c r="J20" t="n">
        <v>261.1</v>
      </c>
      <c r="K20" t="n">
        <v>59.19</v>
      </c>
      <c r="L20" t="n">
        <v>5.5</v>
      </c>
      <c r="M20" t="n">
        <v>61</v>
      </c>
      <c r="N20" t="n">
        <v>66.40000000000001</v>
      </c>
      <c r="O20" t="n">
        <v>32436.11</v>
      </c>
      <c r="P20" t="n">
        <v>472.07</v>
      </c>
      <c r="Q20" t="n">
        <v>2238.34</v>
      </c>
      <c r="R20" t="n">
        <v>142.02</v>
      </c>
      <c r="S20" t="n">
        <v>80.06999999999999</v>
      </c>
      <c r="T20" t="n">
        <v>28658.82</v>
      </c>
      <c r="U20" t="n">
        <v>0.5600000000000001</v>
      </c>
      <c r="V20" t="n">
        <v>0.84</v>
      </c>
      <c r="W20" t="n">
        <v>6.73</v>
      </c>
      <c r="X20" t="n">
        <v>1.75</v>
      </c>
      <c r="Y20" t="n">
        <v>1</v>
      </c>
      <c r="Z20" t="n">
        <v>10</v>
      </c>
      <c r="AA20" t="n">
        <v>557.4711051596344</v>
      </c>
      <c r="AB20" t="n">
        <v>762.7565599688227</v>
      </c>
      <c r="AC20" t="n">
        <v>689.9601444209529</v>
      </c>
      <c r="AD20" t="n">
        <v>557471.1051596344</v>
      </c>
      <c r="AE20" t="n">
        <v>762756.5599688226</v>
      </c>
      <c r="AF20" t="n">
        <v>1.388178870983465e-06</v>
      </c>
      <c r="AG20" t="n">
        <v>0.3777083333333333</v>
      </c>
      <c r="AH20" t="n">
        <v>689960.1444209529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2.7717</v>
      </c>
      <c r="E21" t="n">
        <v>36.08</v>
      </c>
      <c r="F21" t="n">
        <v>30.34</v>
      </c>
      <c r="G21" t="n">
        <v>30.34</v>
      </c>
      <c r="H21" t="n">
        <v>0.39</v>
      </c>
      <c r="I21" t="n">
        <v>60</v>
      </c>
      <c r="J21" t="n">
        <v>261.56</v>
      </c>
      <c r="K21" t="n">
        <v>59.19</v>
      </c>
      <c r="L21" t="n">
        <v>5.75</v>
      </c>
      <c r="M21" t="n">
        <v>58</v>
      </c>
      <c r="N21" t="n">
        <v>66.62</v>
      </c>
      <c r="O21" t="n">
        <v>32493.38</v>
      </c>
      <c r="P21" t="n">
        <v>469.87</v>
      </c>
      <c r="Q21" t="n">
        <v>2238.43</v>
      </c>
      <c r="R21" t="n">
        <v>140.02</v>
      </c>
      <c r="S21" t="n">
        <v>80.06999999999999</v>
      </c>
      <c r="T21" t="n">
        <v>27670.63</v>
      </c>
      <c r="U21" t="n">
        <v>0.57</v>
      </c>
      <c r="V21" t="n">
        <v>0.85</v>
      </c>
      <c r="W21" t="n">
        <v>6.75</v>
      </c>
      <c r="X21" t="n">
        <v>1.71</v>
      </c>
      <c r="Y21" t="n">
        <v>1</v>
      </c>
      <c r="Z21" t="n">
        <v>10</v>
      </c>
      <c r="AA21" t="n">
        <v>552.5196766159934</v>
      </c>
      <c r="AB21" t="n">
        <v>755.9817969938024</v>
      </c>
      <c r="AC21" t="n">
        <v>683.8319553158293</v>
      </c>
      <c r="AD21" t="n">
        <v>552519.6766159934</v>
      </c>
      <c r="AE21" t="n">
        <v>755981.7969938024</v>
      </c>
      <c r="AF21" t="n">
        <v>1.395327425822256e-06</v>
      </c>
      <c r="AG21" t="n">
        <v>0.3758333333333333</v>
      </c>
      <c r="AH21" t="n">
        <v>683831.9553158293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2.7904</v>
      </c>
      <c r="E22" t="n">
        <v>35.84</v>
      </c>
      <c r="F22" t="n">
        <v>30.25</v>
      </c>
      <c r="G22" t="n">
        <v>31.84</v>
      </c>
      <c r="H22" t="n">
        <v>0.41</v>
      </c>
      <c r="I22" t="n">
        <v>57</v>
      </c>
      <c r="J22" t="n">
        <v>262.03</v>
      </c>
      <c r="K22" t="n">
        <v>59.19</v>
      </c>
      <c r="L22" t="n">
        <v>6</v>
      </c>
      <c r="M22" t="n">
        <v>55</v>
      </c>
      <c r="N22" t="n">
        <v>66.83</v>
      </c>
      <c r="O22" t="n">
        <v>32550.72</v>
      </c>
      <c r="P22" t="n">
        <v>466.81</v>
      </c>
      <c r="Q22" t="n">
        <v>2238.56</v>
      </c>
      <c r="R22" t="n">
        <v>137.43</v>
      </c>
      <c r="S22" t="n">
        <v>80.06999999999999</v>
      </c>
      <c r="T22" t="n">
        <v>26392.83</v>
      </c>
      <c r="U22" t="n">
        <v>0.58</v>
      </c>
      <c r="V22" t="n">
        <v>0.85</v>
      </c>
      <c r="W22" t="n">
        <v>6.73</v>
      </c>
      <c r="X22" t="n">
        <v>1.62</v>
      </c>
      <c r="Y22" t="n">
        <v>1</v>
      </c>
      <c r="Z22" t="n">
        <v>10</v>
      </c>
      <c r="AA22" t="n">
        <v>545.76400310334</v>
      </c>
      <c r="AB22" t="n">
        <v>746.7383864545092</v>
      </c>
      <c r="AC22" t="n">
        <v>675.470722905198</v>
      </c>
      <c r="AD22" t="n">
        <v>545764.0031033399</v>
      </c>
      <c r="AE22" t="n">
        <v>746738.3864545092</v>
      </c>
      <c r="AF22" t="n">
        <v>1.404741367757846e-06</v>
      </c>
      <c r="AG22" t="n">
        <v>0.3733333333333334</v>
      </c>
      <c r="AH22" t="n">
        <v>675470.722905198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2.8034</v>
      </c>
      <c r="E23" t="n">
        <v>35.67</v>
      </c>
      <c r="F23" t="n">
        <v>30.18</v>
      </c>
      <c r="G23" t="n">
        <v>32.92</v>
      </c>
      <c r="H23" t="n">
        <v>0.42</v>
      </c>
      <c r="I23" t="n">
        <v>55</v>
      </c>
      <c r="J23" t="n">
        <v>262.49</v>
      </c>
      <c r="K23" t="n">
        <v>59.19</v>
      </c>
      <c r="L23" t="n">
        <v>6.25</v>
      </c>
      <c r="M23" t="n">
        <v>53</v>
      </c>
      <c r="N23" t="n">
        <v>67.05</v>
      </c>
      <c r="O23" t="n">
        <v>32608.15</v>
      </c>
      <c r="P23" t="n">
        <v>464.19</v>
      </c>
      <c r="Q23" t="n">
        <v>2238.4</v>
      </c>
      <c r="R23" t="n">
        <v>135.17</v>
      </c>
      <c r="S23" t="n">
        <v>80.06999999999999</v>
      </c>
      <c r="T23" t="n">
        <v>25273.68</v>
      </c>
      <c r="U23" t="n">
        <v>0.59</v>
      </c>
      <c r="V23" t="n">
        <v>0.85</v>
      </c>
      <c r="W23" t="n">
        <v>6.73</v>
      </c>
      <c r="X23" t="n">
        <v>1.55</v>
      </c>
      <c r="Y23" t="n">
        <v>1</v>
      </c>
      <c r="Z23" t="n">
        <v>10</v>
      </c>
      <c r="AA23" t="n">
        <v>540.6615473449448</v>
      </c>
      <c r="AB23" t="n">
        <v>739.7569813814121</v>
      </c>
      <c r="AC23" t="n">
        <v>669.1556133338136</v>
      </c>
      <c r="AD23" t="n">
        <v>540661.5473449448</v>
      </c>
      <c r="AE23" t="n">
        <v>739756.981381412</v>
      </c>
      <c r="AF23" t="n">
        <v>1.411285819370823e-06</v>
      </c>
      <c r="AG23" t="n">
        <v>0.3715625</v>
      </c>
      <c r="AH23" t="n">
        <v>669155.6133338136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2.8226</v>
      </c>
      <c r="E24" t="n">
        <v>35.43</v>
      </c>
      <c r="F24" t="n">
        <v>30.08</v>
      </c>
      <c r="G24" t="n">
        <v>34.71</v>
      </c>
      <c r="H24" t="n">
        <v>0.44</v>
      </c>
      <c r="I24" t="n">
        <v>52</v>
      </c>
      <c r="J24" t="n">
        <v>262.96</v>
      </c>
      <c r="K24" t="n">
        <v>59.19</v>
      </c>
      <c r="L24" t="n">
        <v>6.5</v>
      </c>
      <c r="M24" t="n">
        <v>50</v>
      </c>
      <c r="N24" t="n">
        <v>67.26000000000001</v>
      </c>
      <c r="O24" t="n">
        <v>32665.66</v>
      </c>
      <c r="P24" t="n">
        <v>461.17</v>
      </c>
      <c r="Q24" t="n">
        <v>2238.46</v>
      </c>
      <c r="R24" t="n">
        <v>131.98</v>
      </c>
      <c r="S24" t="n">
        <v>80.06999999999999</v>
      </c>
      <c r="T24" t="n">
        <v>23690.25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533.9551101602832</v>
      </c>
      <c r="AB24" t="n">
        <v>730.5809381582308</v>
      </c>
      <c r="AC24" t="n">
        <v>660.8553187971952</v>
      </c>
      <c r="AD24" t="n">
        <v>533955.1101602832</v>
      </c>
      <c r="AE24" t="n">
        <v>730580.9381582307</v>
      </c>
      <c r="AF24" t="n">
        <v>1.420951470983836e-06</v>
      </c>
      <c r="AG24" t="n">
        <v>0.3690625</v>
      </c>
      <c r="AH24" t="n">
        <v>660855.3187971952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2.8342</v>
      </c>
      <c r="E25" t="n">
        <v>35.28</v>
      </c>
      <c r="F25" t="n">
        <v>30.03</v>
      </c>
      <c r="G25" t="n">
        <v>36.04</v>
      </c>
      <c r="H25" t="n">
        <v>0.46</v>
      </c>
      <c r="I25" t="n">
        <v>50</v>
      </c>
      <c r="J25" t="n">
        <v>263.42</v>
      </c>
      <c r="K25" t="n">
        <v>59.19</v>
      </c>
      <c r="L25" t="n">
        <v>6.75</v>
      </c>
      <c r="M25" t="n">
        <v>48</v>
      </c>
      <c r="N25" t="n">
        <v>67.48</v>
      </c>
      <c r="O25" t="n">
        <v>32723.25</v>
      </c>
      <c r="P25" t="n">
        <v>458.86</v>
      </c>
      <c r="Q25" t="n">
        <v>2238.61</v>
      </c>
      <c r="R25" t="n">
        <v>130.62</v>
      </c>
      <c r="S25" t="n">
        <v>80.06999999999999</v>
      </c>
      <c r="T25" t="n">
        <v>23020.87</v>
      </c>
      <c r="U25" t="n">
        <v>0.61</v>
      </c>
      <c r="V25" t="n">
        <v>0.85</v>
      </c>
      <c r="W25" t="n">
        <v>6.72</v>
      </c>
      <c r="X25" t="n">
        <v>1.41</v>
      </c>
      <c r="Y25" t="n">
        <v>1</v>
      </c>
      <c r="Z25" t="n">
        <v>10</v>
      </c>
      <c r="AA25" t="n">
        <v>529.5797810965796</v>
      </c>
      <c r="AB25" t="n">
        <v>724.5944199073764</v>
      </c>
      <c r="AC25" t="n">
        <v>655.440145446071</v>
      </c>
      <c r="AD25" t="n">
        <v>529579.7810965796</v>
      </c>
      <c r="AE25" t="n">
        <v>724594.4199073764</v>
      </c>
      <c r="AF25" t="n">
        <v>1.426791135500031e-06</v>
      </c>
      <c r="AG25" t="n">
        <v>0.3675</v>
      </c>
      <c r="AH25" t="n">
        <v>655440.1454460711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2.8476</v>
      </c>
      <c r="E26" t="n">
        <v>35.12</v>
      </c>
      <c r="F26" t="n">
        <v>29.97</v>
      </c>
      <c r="G26" t="n">
        <v>37.46</v>
      </c>
      <c r="H26" t="n">
        <v>0.47</v>
      </c>
      <c r="I26" t="n">
        <v>48</v>
      </c>
      <c r="J26" t="n">
        <v>263.89</v>
      </c>
      <c r="K26" t="n">
        <v>59.19</v>
      </c>
      <c r="L26" t="n">
        <v>7</v>
      </c>
      <c r="M26" t="n">
        <v>46</v>
      </c>
      <c r="N26" t="n">
        <v>67.7</v>
      </c>
      <c r="O26" t="n">
        <v>32780.92</v>
      </c>
      <c r="P26" t="n">
        <v>456.21</v>
      </c>
      <c r="Q26" t="n">
        <v>2238.48</v>
      </c>
      <c r="R26" t="n">
        <v>127.97</v>
      </c>
      <c r="S26" t="n">
        <v>80.06999999999999</v>
      </c>
      <c r="T26" t="n">
        <v>21705.85</v>
      </c>
      <c r="U26" t="n">
        <v>0.63</v>
      </c>
      <c r="V26" t="n">
        <v>0.86</v>
      </c>
      <c r="W26" t="n">
        <v>6.72</v>
      </c>
      <c r="X26" t="n">
        <v>1.34</v>
      </c>
      <c r="Y26" t="n">
        <v>1</v>
      </c>
      <c r="Z26" t="n">
        <v>10</v>
      </c>
      <c r="AA26" t="n">
        <v>524.5759017383925</v>
      </c>
      <c r="AB26" t="n">
        <v>717.7478914139274</v>
      </c>
      <c r="AC26" t="n">
        <v>649.247040022874</v>
      </c>
      <c r="AD26" t="n">
        <v>524575.9017383925</v>
      </c>
      <c r="AE26" t="n">
        <v>717747.8914139274</v>
      </c>
      <c r="AF26" t="n">
        <v>1.433536954854946e-06</v>
      </c>
      <c r="AG26" t="n">
        <v>0.3658333333333333</v>
      </c>
      <c r="AH26" t="n">
        <v>649247.040022874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2.8584</v>
      </c>
      <c r="E27" t="n">
        <v>34.98</v>
      </c>
      <c r="F27" t="n">
        <v>29.93</v>
      </c>
      <c r="G27" t="n">
        <v>39.04</v>
      </c>
      <c r="H27" t="n">
        <v>0.49</v>
      </c>
      <c r="I27" t="n">
        <v>46</v>
      </c>
      <c r="J27" t="n">
        <v>264.36</v>
      </c>
      <c r="K27" t="n">
        <v>59.19</v>
      </c>
      <c r="L27" t="n">
        <v>7.25</v>
      </c>
      <c r="M27" t="n">
        <v>44</v>
      </c>
      <c r="N27" t="n">
        <v>67.92</v>
      </c>
      <c r="O27" t="n">
        <v>32838.68</v>
      </c>
      <c r="P27" t="n">
        <v>454.02</v>
      </c>
      <c r="Q27" t="n">
        <v>2238.42</v>
      </c>
      <c r="R27" t="n">
        <v>127.05</v>
      </c>
      <c r="S27" t="n">
        <v>80.06999999999999</v>
      </c>
      <c r="T27" t="n">
        <v>21258.86</v>
      </c>
      <c r="U27" t="n">
        <v>0.63</v>
      </c>
      <c r="V27" t="n">
        <v>0.86</v>
      </c>
      <c r="W27" t="n">
        <v>6.72</v>
      </c>
      <c r="X27" t="n">
        <v>1.3</v>
      </c>
      <c r="Y27" t="n">
        <v>1</v>
      </c>
      <c r="Z27" t="n">
        <v>10</v>
      </c>
      <c r="AA27" t="n">
        <v>520.5681457734395</v>
      </c>
      <c r="AB27" t="n">
        <v>712.2643028929642</v>
      </c>
      <c r="AC27" t="n">
        <v>644.2867974940866</v>
      </c>
      <c r="AD27" t="n">
        <v>520568.1457734394</v>
      </c>
      <c r="AE27" t="n">
        <v>712264.3028929642</v>
      </c>
      <c r="AF27" t="n">
        <v>1.438973883887266e-06</v>
      </c>
      <c r="AG27" t="n">
        <v>0.3643749999999999</v>
      </c>
      <c r="AH27" t="n">
        <v>644286.7974940867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2.8666</v>
      </c>
      <c r="E28" t="n">
        <v>34.88</v>
      </c>
      <c r="F28" t="n">
        <v>29.88</v>
      </c>
      <c r="G28" t="n">
        <v>39.84</v>
      </c>
      <c r="H28" t="n">
        <v>0.5</v>
      </c>
      <c r="I28" t="n">
        <v>45</v>
      </c>
      <c r="J28" t="n">
        <v>264.83</v>
      </c>
      <c r="K28" t="n">
        <v>59.19</v>
      </c>
      <c r="L28" t="n">
        <v>7.5</v>
      </c>
      <c r="M28" t="n">
        <v>43</v>
      </c>
      <c r="N28" t="n">
        <v>68.14</v>
      </c>
      <c r="O28" t="n">
        <v>32896.51</v>
      </c>
      <c r="P28" t="n">
        <v>451.21</v>
      </c>
      <c r="Q28" t="n">
        <v>2238.53</v>
      </c>
      <c r="R28" t="n">
        <v>125.48</v>
      </c>
      <c r="S28" t="n">
        <v>80.06999999999999</v>
      </c>
      <c r="T28" t="n">
        <v>20475.95</v>
      </c>
      <c r="U28" t="n">
        <v>0.64</v>
      </c>
      <c r="V28" t="n">
        <v>0.86</v>
      </c>
      <c r="W28" t="n">
        <v>6.71</v>
      </c>
      <c r="X28" t="n">
        <v>1.25</v>
      </c>
      <c r="Y28" t="n">
        <v>1</v>
      </c>
      <c r="Z28" t="n">
        <v>10</v>
      </c>
      <c r="AA28" t="n">
        <v>516.4902322995271</v>
      </c>
      <c r="AB28" t="n">
        <v>706.6847217731117</v>
      </c>
      <c r="AC28" t="n">
        <v>639.2397237653216</v>
      </c>
      <c r="AD28" t="n">
        <v>516490.232299527</v>
      </c>
      <c r="AE28" t="n">
        <v>706684.7217731117</v>
      </c>
      <c r="AF28" t="n">
        <v>1.44310192259699e-06</v>
      </c>
      <c r="AG28" t="n">
        <v>0.3633333333333333</v>
      </c>
      <c r="AH28" t="n">
        <v>639239.7237653217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2.8778</v>
      </c>
      <c r="E29" t="n">
        <v>34.75</v>
      </c>
      <c r="F29" t="n">
        <v>29.84</v>
      </c>
      <c r="G29" t="n">
        <v>41.64</v>
      </c>
      <c r="H29" t="n">
        <v>0.52</v>
      </c>
      <c r="I29" t="n">
        <v>43</v>
      </c>
      <c r="J29" t="n">
        <v>265.3</v>
      </c>
      <c r="K29" t="n">
        <v>59.19</v>
      </c>
      <c r="L29" t="n">
        <v>7.75</v>
      </c>
      <c r="M29" t="n">
        <v>41</v>
      </c>
      <c r="N29" t="n">
        <v>68.36</v>
      </c>
      <c r="O29" t="n">
        <v>32954.43</v>
      </c>
      <c r="P29" t="n">
        <v>449.02</v>
      </c>
      <c r="Q29" t="n">
        <v>2238.46</v>
      </c>
      <c r="R29" t="n">
        <v>124.15</v>
      </c>
      <c r="S29" t="n">
        <v>80.06999999999999</v>
      </c>
      <c r="T29" t="n">
        <v>19824.24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512.4686987478352</v>
      </c>
      <c r="AB29" t="n">
        <v>701.1822821501481</v>
      </c>
      <c r="AC29" t="n">
        <v>634.2624292572511</v>
      </c>
      <c r="AD29" t="n">
        <v>512468.6987478352</v>
      </c>
      <c r="AE29" t="n">
        <v>701182.2821501482</v>
      </c>
      <c r="AF29" t="n">
        <v>1.448740219371248e-06</v>
      </c>
      <c r="AG29" t="n">
        <v>0.3619791666666667</v>
      </c>
      <c r="AH29" t="n">
        <v>634262.4292572511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2.8924</v>
      </c>
      <c r="E30" t="n">
        <v>34.57</v>
      </c>
      <c r="F30" t="n">
        <v>29.76</v>
      </c>
      <c r="G30" t="n">
        <v>43.56</v>
      </c>
      <c r="H30" t="n">
        <v>0.54</v>
      </c>
      <c r="I30" t="n">
        <v>41</v>
      </c>
      <c r="J30" t="n">
        <v>265.77</v>
      </c>
      <c r="K30" t="n">
        <v>59.19</v>
      </c>
      <c r="L30" t="n">
        <v>8</v>
      </c>
      <c r="M30" t="n">
        <v>39</v>
      </c>
      <c r="N30" t="n">
        <v>68.58</v>
      </c>
      <c r="O30" t="n">
        <v>33012.44</v>
      </c>
      <c r="P30" t="n">
        <v>445.97</v>
      </c>
      <c r="Q30" t="n">
        <v>2238.39</v>
      </c>
      <c r="R30" t="n">
        <v>121.74</v>
      </c>
      <c r="S30" t="n">
        <v>80.06999999999999</v>
      </c>
      <c r="T30" t="n">
        <v>18625.96</v>
      </c>
      <c r="U30" t="n">
        <v>0.66</v>
      </c>
      <c r="V30" t="n">
        <v>0.86</v>
      </c>
      <c r="W30" t="n">
        <v>6.7</v>
      </c>
      <c r="X30" t="n">
        <v>1.14</v>
      </c>
      <c r="Y30" t="n">
        <v>1</v>
      </c>
      <c r="Z30" t="n">
        <v>10</v>
      </c>
      <c r="AA30" t="n">
        <v>506.9865927694854</v>
      </c>
      <c r="AB30" t="n">
        <v>693.6814228971236</v>
      </c>
      <c r="AC30" t="n">
        <v>627.4774414838131</v>
      </c>
      <c r="AD30" t="n">
        <v>506986.5927694854</v>
      </c>
      <c r="AE30" t="n">
        <v>693681.4228971236</v>
      </c>
      <c r="AF30" t="n">
        <v>1.456090141951976e-06</v>
      </c>
      <c r="AG30" t="n">
        <v>0.3601041666666667</v>
      </c>
      <c r="AH30" t="n">
        <v>627477.4414838131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2.8968</v>
      </c>
      <c r="E31" t="n">
        <v>34.52</v>
      </c>
      <c r="F31" t="n">
        <v>29.76</v>
      </c>
      <c r="G31" t="n">
        <v>44.64</v>
      </c>
      <c r="H31" t="n">
        <v>0.55</v>
      </c>
      <c r="I31" t="n">
        <v>40</v>
      </c>
      <c r="J31" t="n">
        <v>266.24</v>
      </c>
      <c r="K31" t="n">
        <v>59.19</v>
      </c>
      <c r="L31" t="n">
        <v>8.25</v>
      </c>
      <c r="M31" t="n">
        <v>38</v>
      </c>
      <c r="N31" t="n">
        <v>68.8</v>
      </c>
      <c r="O31" t="n">
        <v>33070.52</v>
      </c>
      <c r="P31" t="n">
        <v>444.07</v>
      </c>
      <c r="Q31" t="n">
        <v>2238.54</v>
      </c>
      <c r="R31" t="n">
        <v>121.35</v>
      </c>
      <c r="S31" t="n">
        <v>80.06999999999999</v>
      </c>
      <c r="T31" t="n">
        <v>18439.17</v>
      </c>
      <c r="U31" t="n">
        <v>0.66</v>
      </c>
      <c r="V31" t="n">
        <v>0.86</v>
      </c>
      <c r="W31" t="n">
        <v>6.71</v>
      </c>
      <c r="X31" t="n">
        <v>1.13</v>
      </c>
      <c r="Y31" t="n">
        <v>1</v>
      </c>
      <c r="Z31" t="n">
        <v>10</v>
      </c>
      <c r="AA31" t="n">
        <v>504.6327016704705</v>
      </c>
      <c r="AB31" t="n">
        <v>690.4607252491051</v>
      </c>
      <c r="AC31" t="n">
        <v>624.5641226990442</v>
      </c>
      <c r="AD31" t="n">
        <v>504632.7016704705</v>
      </c>
      <c r="AE31" t="n">
        <v>690460.725249105</v>
      </c>
      <c r="AF31" t="n">
        <v>1.458305187113291e-06</v>
      </c>
      <c r="AG31" t="n">
        <v>0.3595833333333334</v>
      </c>
      <c r="AH31" t="n">
        <v>624564.1226990442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2.9042</v>
      </c>
      <c r="E32" t="n">
        <v>34.43</v>
      </c>
      <c r="F32" t="n">
        <v>29.72</v>
      </c>
      <c r="G32" t="n">
        <v>45.73</v>
      </c>
      <c r="H32" t="n">
        <v>0.57</v>
      </c>
      <c r="I32" t="n">
        <v>39</v>
      </c>
      <c r="J32" t="n">
        <v>266.71</v>
      </c>
      <c r="K32" t="n">
        <v>59.19</v>
      </c>
      <c r="L32" t="n">
        <v>8.5</v>
      </c>
      <c r="M32" t="n">
        <v>37</v>
      </c>
      <c r="N32" t="n">
        <v>69.02</v>
      </c>
      <c r="O32" t="n">
        <v>33128.7</v>
      </c>
      <c r="P32" t="n">
        <v>442</v>
      </c>
      <c r="Q32" t="n">
        <v>2238.44</v>
      </c>
      <c r="R32" t="n">
        <v>120.47</v>
      </c>
      <c r="S32" t="n">
        <v>80.06999999999999</v>
      </c>
      <c r="T32" t="n">
        <v>18002.74</v>
      </c>
      <c r="U32" t="n">
        <v>0.66</v>
      </c>
      <c r="V32" t="n">
        <v>0.86</v>
      </c>
      <c r="W32" t="n">
        <v>6.7</v>
      </c>
      <c r="X32" t="n">
        <v>1.09</v>
      </c>
      <c r="Y32" t="n">
        <v>1</v>
      </c>
      <c r="Z32" t="n">
        <v>10</v>
      </c>
      <c r="AA32" t="n">
        <v>501.4512888787687</v>
      </c>
      <c r="AB32" t="n">
        <v>686.1077759134721</v>
      </c>
      <c r="AC32" t="n">
        <v>620.6266127386008</v>
      </c>
      <c r="AD32" t="n">
        <v>501451.2888787686</v>
      </c>
      <c r="AE32" t="n">
        <v>686107.7759134721</v>
      </c>
      <c r="AF32" t="n">
        <v>1.46203049033914e-06</v>
      </c>
      <c r="AG32" t="n">
        <v>0.3586458333333333</v>
      </c>
      <c r="AH32" t="n">
        <v>620626.6127386008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2.9166</v>
      </c>
      <c r="E33" t="n">
        <v>34.29</v>
      </c>
      <c r="F33" t="n">
        <v>29.67</v>
      </c>
      <c r="G33" t="n">
        <v>48.12</v>
      </c>
      <c r="H33" t="n">
        <v>0.58</v>
      </c>
      <c r="I33" t="n">
        <v>37</v>
      </c>
      <c r="J33" t="n">
        <v>267.18</v>
      </c>
      <c r="K33" t="n">
        <v>59.19</v>
      </c>
      <c r="L33" t="n">
        <v>8.75</v>
      </c>
      <c r="M33" t="n">
        <v>35</v>
      </c>
      <c r="N33" t="n">
        <v>69.23999999999999</v>
      </c>
      <c r="O33" t="n">
        <v>33186.95</v>
      </c>
      <c r="P33" t="n">
        <v>438.23</v>
      </c>
      <c r="Q33" t="n">
        <v>2238.45</v>
      </c>
      <c r="R33" t="n">
        <v>118.85</v>
      </c>
      <c r="S33" t="n">
        <v>80.06999999999999</v>
      </c>
      <c r="T33" t="n">
        <v>17203.64</v>
      </c>
      <c r="U33" t="n">
        <v>0.67</v>
      </c>
      <c r="V33" t="n">
        <v>0.86</v>
      </c>
      <c r="W33" t="n">
        <v>6.7</v>
      </c>
      <c r="X33" t="n">
        <v>1.04</v>
      </c>
      <c r="Y33" t="n">
        <v>1</v>
      </c>
      <c r="Z33" t="n">
        <v>10</v>
      </c>
      <c r="AA33" t="n">
        <v>495.9813826586986</v>
      </c>
      <c r="AB33" t="n">
        <v>678.6236089079409</v>
      </c>
      <c r="AC33" t="n">
        <v>613.8567241279833</v>
      </c>
      <c r="AD33" t="n">
        <v>495981.3826586987</v>
      </c>
      <c r="AE33" t="n">
        <v>678623.6089079409</v>
      </c>
      <c r="AF33" t="n">
        <v>1.468272890339211e-06</v>
      </c>
      <c r="AG33" t="n">
        <v>0.3571875</v>
      </c>
      <c r="AH33" t="n">
        <v>613856.7241279833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2.9242</v>
      </c>
      <c r="E34" t="n">
        <v>34.2</v>
      </c>
      <c r="F34" t="n">
        <v>29.63</v>
      </c>
      <c r="G34" t="n">
        <v>49.39</v>
      </c>
      <c r="H34" t="n">
        <v>0.6</v>
      </c>
      <c r="I34" t="n">
        <v>36</v>
      </c>
      <c r="J34" t="n">
        <v>267.66</v>
      </c>
      <c r="K34" t="n">
        <v>59.19</v>
      </c>
      <c r="L34" t="n">
        <v>9</v>
      </c>
      <c r="M34" t="n">
        <v>34</v>
      </c>
      <c r="N34" t="n">
        <v>69.45999999999999</v>
      </c>
      <c r="O34" t="n">
        <v>33245.29</v>
      </c>
      <c r="P34" t="n">
        <v>436.94</v>
      </c>
      <c r="Q34" t="n">
        <v>2238.5</v>
      </c>
      <c r="R34" t="n">
        <v>117.05</v>
      </c>
      <c r="S34" t="n">
        <v>80.06999999999999</v>
      </c>
      <c r="T34" t="n">
        <v>16307.46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493.4549979706893</v>
      </c>
      <c r="AB34" t="n">
        <v>675.1668979215802</v>
      </c>
      <c r="AC34" t="n">
        <v>610.7299167866366</v>
      </c>
      <c r="AD34" t="n">
        <v>493454.9979706893</v>
      </c>
      <c r="AE34" t="n">
        <v>675166.8979215802</v>
      </c>
      <c r="AF34" t="n">
        <v>1.472098877436028e-06</v>
      </c>
      <c r="AG34" t="n">
        <v>0.35625</v>
      </c>
      <c r="AH34" t="n">
        <v>610729.9167866367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2.93</v>
      </c>
      <c r="E35" t="n">
        <v>34.13</v>
      </c>
      <c r="F35" t="n">
        <v>29.61</v>
      </c>
      <c r="G35" t="n">
        <v>50.77</v>
      </c>
      <c r="H35" t="n">
        <v>0.61</v>
      </c>
      <c r="I35" t="n">
        <v>35</v>
      </c>
      <c r="J35" t="n">
        <v>268.13</v>
      </c>
      <c r="K35" t="n">
        <v>59.19</v>
      </c>
      <c r="L35" t="n">
        <v>9.25</v>
      </c>
      <c r="M35" t="n">
        <v>33</v>
      </c>
      <c r="N35" t="n">
        <v>69.69</v>
      </c>
      <c r="O35" t="n">
        <v>33303.72</v>
      </c>
      <c r="P35" t="n">
        <v>435.06</v>
      </c>
      <c r="Q35" t="n">
        <v>2238.38</v>
      </c>
      <c r="R35" t="n">
        <v>116.86</v>
      </c>
      <c r="S35" t="n">
        <v>80.06999999999999</v>
      </c>
      <c r="T35" t="n">
        <v>16216.34</v>
      </c>
      <c r="U35" t="n">
        <v>0.6899999999999999</v>
      </c>
      <c r="V35" t="n">
        <v>0.87</v>
      </c>
      <c r="W35" t="n">
        <v>6.7</v>
      </c>
      <c r="X35" t="n">
        <v>0.99</v>
      </c>
      <c r="Y35" t="n">
        <v>1</v>
      </c>
      <c r="Z35" t="n">
        <v>10</v>
      </c>
      <c r="AA35" t="n">
        <v>490.842342933957</v>
      </c>
      <c r="AB35" t="n">
        <v>671.5921480381176</v>
      </c>
      <c r="AC35" t="n">
        <v>607.4963360148588</v>
      </c>
      <c r="AD35" t="n">
        <v>490842.342933957</v>
      </c>
      <c r="AE35" t="n">
        <v>671592.1480381176</v>
      </c>
      <c r="AF35" t="n">
        <v>1.475018709694126e-06</v>
      </c>
      <c r="AG35" t="n">
        <v>0.3555208333333333</v>
      </c>
      <c r="AH35" t="n">
        <v>607496.3360148588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2.9367</v>
      </c>
      <c r="E36" t="n">
        <v>34.05</v>
      </c>
      <c r="F36" t="n">
        <v>29.58</v>
      </c>
      <c r="G36" t="n">
        <v>52.21</v>
      </c>
      <c r="H36" t="n">
        <v>0.63</v>
      </c>
      <c r="I36" t="n">
        <v>34</v>
      </c>
      <c r="J36" t="n">
        <v>268.61</v>
      </c>
      <c r="K36" t="n">
        <v>59.19</v>
      </c>
      <c r="L36" t="n">
        <v>9.5</v>
      </c>
      <c r="M36" t="n">
        <v>32</v>
      </c>
      <c r="N36" t="n">
        <v>69.91</v>
      </c>
      <c r="O36" t="n">
        <v>33362.23</v>
      </c>
      <c r="P36" t="n">
        <v>433.39</v>
      </c>
      <c r="Q36" t="n">
        <v>2238.33</v>
      </c>
      <c r="R36" t="n">
        <v>115.85</v>
      </c>
      <c r="S36" t="n">
        <v>80.06999999999999</v>
      </c>
      <c r="T36" t="n">
        <v>15717.03</v>
      </c>
      <c r="U36" t="n">
        <v>0.6899999999999999</v>
      </c>
      <c r="V36" t="n">
        <v>0.87</v>
      </c>
      <c r="W36" t="n">
        <v>6.7</v>
      </c>
      <c r="X36" t="n">
        <v>0.96</v>
      </c>
      <c r="Y36" t="n">
        <v>1</v>
      </c>
      <c r="Z36" t="n">
        <v>10</v>
      </c>
      <c r="AA36" t="n">
        <v>488.2203866311492</v>
      </c>
      <c r="AB36" t="n">
        <v>668.0046717520678</v>
      </c>
      <c r="AC36" t="n">
        <v>604.2512434304949</v>
      </c>
      <c r="AD36" t="n">
        <v>488220.3866311492</v>
      </c>
      <c r="AE36" t="n">
        <v>668004.6717520677</v>
      </c>
      <c r="AF36" t="n">
        <v>1.478391619371583e-06</v>
      </c>
      <c r="AG36" t="n">
        <v>0.3546875</v>
      </c>
      <c r="AH36" t="n">
        <v>604251.2434304949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2.9455</v>
      </c>
      <c r="E37" t="n">
        <v>33.95</v>
      </c>
      <c r="F37" t="n">
        <v>29.53</v>
      </c>
      <c r="G37" t="n">
        <v>53.69</v>
      </c>
      <c r="H37" t="n">
        <v>0.64</v>
      </c>
      <c r="I37" t="n">
        <v>33</v>
      </c>
      <c r="J37" t="n">
        <v>269.08</v>
      </c>
      <c r="K37" t="n">
        <v>59.19</v>
      </c>
      <c r="L37" t="n">
        <v>9.75</v>
      </c>
      <c r="M37" t="n">
        <v>31</v>
      </c>
      <c r="N37" t="n">
        <v>70.14</v>
      </c>
      <c r="O37" t="n">
        <v>33420.83</v>
      </c>
      <c r="P37" t="n">
        <v>430.75</v>
      </c>
      <c r="Q37" t="n">
        <v>2238.44</v>
      </c>
      <c r="R37" t="n">
        <v>114.21</v>
      </c>
      <c r="S37" t="n">
        <v>80.06999999999999</v>
      </c>
      <c r="T37" t="n">
        <v>14903.09</v>
      </c>
      <c r="U37" t="n">
        <v>0.7</v>
      </c>
      <c r="V37" t="n">
        <v>0.87</v>
      </c>
      <c r="W37" t="n">
        <v>6.69</v>
      </c>
      <c r="X37" t="n">
        <v>0.9</v>
      </c>
      <c r="Y37" t="n">
        <v>1</v>
      </c>
      <c r="Z37" t="n">
        <v>10</v>
      </c>
      <c r="AA37" t="n">
        <v>484.3822886766758</v>
      </c>
      <c r="AB37" t="n">
        <v>662.7532168058259</v>
      </c>
      <c r="AC37" t="n">
        <v>599.5009799738588</v>
      </c>
      <c r="AD37" t="n">
        <v>484382.2886766758</v>
      </c>
      <c r="AE37" t="n">
        <v>662753.2168058259</v>
      </c>
      <c r="AF37" t="n">
        <v>1.482821709694214e-06</v>
      </c>
      <c r="AG37" t="n">
        <v>0.3536458333333334</v>
      </c>
      <c r="AH37" t="n">
        <v>599500.9799738588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2.9526</v>
      </c>
      <c r="E38" t="n">
        <v>33.87</v>
      </c>
      <c r="F38" t="n">
        <v>29.5</v>
      </c>
      <c r="G38" t="n">
        <v>55.31</v>
      </c>
      <c r="H38" t="n">
        <v>0.66</v>
      </c>
      <c r="I38" t="n">
        <v>32</v>
      </c>
      <c r="J38" t="n">
        <v>269.56</v>
      </c>
      <c r="K38" t="n">
        <v>59.19</v>
      </c>
      <c r="L38" t="n">
        <v>10</v>
      </c>
      <c r="M38" t="n">
        <v>30</v>
      </c>
      <c r="N38" t="n">
        <v>70.36</v>
      </c>
      <c r="O38" t="n">
        <v>33479.51</v>
      </c>
      <c r="P38" t="n">
        <v>427.95</v>
      </c>
      <c r="Q38" t="n">
        <v>2238.44</v>
      </c>
      <c r="R38" t="n">
        <v>113.18</v>
      </c>
      <c r="S38" t="n">
        <v>80.06999999999999</v>
      </c>
      <c r="T38" t="n">
        <v>14393.87</v>
      </c>
      <c r="U38" t="n">
        <v>0.71</v>
      </c>
      <c r="V38" t="n">
        <v>0.87</v>
      </c>
      <c r="W38" t="n">
        <v>6.69</v>
      </c>
      <c r="X38" t="n">
        <v>0.87</v>
      </c>
      <c r="Y38" t="n">
        <v>1</v>
      </c>
      <c r="Z38" t="n">
        <v>10</v>
      </c>
      <c r="AA38" t="n">
        <v>480.7981839410225</v>
      </c>
      <c r="AB38" t="n">
        <v>657.8492865869636</v>
      </c>
      <c r="AC38" t="n">
        <v>595.0650739723758</v>
      </c>
      <c r="AD38" t="n">
        <v>480798.1839410225</v>
      </c>
      <c r="AE38" t="n">
        <v>657849.2865869636</v>
      </c>
      <c r="AF38" t="n">
        <v>1.486395987113609e-06</v>
      </c>
      <c r="AG38" t="n">
        <v>0.3528125</v>
      </c>
      <c r="AH38" t="n">
        <v>595065.0739723758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2.9569</v>
      </c>
      <c r="E39" t="n">
        <v>33.82</v>
      </c>
      <c r="F39" t="n">
        <v>29.5</v>
      </c>
      <c r="G39" t="n">
        <v>57.09</v>
      </c>
      <c r="H39" t="n">
        <v>0.68</v>
      </c>
      <c r="I39" t="n">
        <v>31</v>
      </c>
      <c r="J39" t="n">
        <v>270.03</v>
      </c>
      <c r="K39" t="n">
        <v>59.19</v>
      </c>
      <c r="L39" t="n">
        <v>10.25</v>
      </c>
      <c r="M39" t="n">
        <v>29</v>
      </c>
      <c r="N39" t="n">
        <v>70.59</v>
      </c>
      <c r="O39" t="n">
        <v>33538.28</v>
      </c>
      <c r="P39" t="n">
        <v>426.45</v>
      </c>
      <c r="Q39" t="n">
        <v>2238.41</v>
      </c>
      <c r="R39" t="n">
        <v>112.95</v>
      </c>
      <c r="S39" t="n">
        <v>80.06999999999999</v>
      </c>
      <c r="T39" t="n">
        <v>14281.08</v>
      </c>
      <c r="U39" t="n">
        <v>0.71</v>
      </c>
      <c r="V39" t="n">
        <v>0.87</v>
      </c>
      <c r="W39" t="n">
        <v>6.69</v>
      </c>
      <c r="X39" t="n">
        <v>0.87</v>
      </c>
      <c r="Y39" t="n">
        <v>1</v>
      </c>
      <c r="Z39" t="n">
        <v>10</v>
      </c>
      <c r="AA39" t="n">
        <v>478.8743937471193</v>
      </c>
      <c r="AB39" t="n">
        <v>655.2170719720316</v>
      </c>
      <c r="AC39" t="n">
        <v>592.6840742259564</v>
      </c>
      <c r="AD39" t="n">
        <v>478874.3937471192</v>
      </c>
      <c r="AE39" t="n">
        <v>655217.0719720316</v>
      </c>
      <c r="AF39" t="n">
        <v>1.488560690339441e-06</v>
      </c>
      <c r="AG39" t="n">
        <v>0.3522916666666667</v>
      </c>
      <c r="AH39" t="n">
        <v>592684.0742259563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2.9652</v>
      </c>
      <c r="E40" t="n">
        <v>33.72</v>
      </c>
      <c r="F40" t="n">
        <v>29.45</v>
      </c>
      <c r="G40" t="n">
        <v>58.91</v>
      </c>
      <c r="H40" t="n">
        <v>0.6899999999999999</v>
      </c>
      <c r="I40" t="n">
        <v>30</v>
      </c>
      <c r="J40" t="n">
        <v>270.51</v>
      </c>
      <c r="K40" t="n">
        <v>59.19</v>
      </c>
      <c r="L40" t="n">
        <v>10.5</v>
      </c>
      <c r="M40" t="n">
        <v>28</v>
      </c>
      <c r="N40" t="n">
        <v>70.81999999999999</v>
      </c>
      <c r="O40" t="n">
        <v>33597.14</v>
      </c>
      <c r="P40" t="n">
        <v>423.94</v>
      </c>
      <c r="Q40" t="n">
        <v>2238.37</v>
      </c>
      <c r="R40" t="n">
        <v>111.38</v>
      </c>
      <c r="S40" t="n">
        <v>80.06999999999999</v>
      </c>
      <c r="T40" t="n">
        <v>13501.59</v>
      </c>
      <c r="U40" t="n">
        <v>0.72</v>
      </c>
      <c r="V40" t="n">
        <v>0.87</v>
      </c>
      <c r="W40" t="n">
        <v>6.69</v>
      </c>
      <c r="X40" t="n">
        <v>0.83</v>
      </c>
      <c r="Y40" t="n">
        <v>1</v>
      </c>
      <c r="Z40" t="n">
        <v>10</v>
      </c>
      <c r="AA40" t="n">
        <v>475.2758141655659</v>
      </c>
      <c r="AB40" t="n">
        <v>650.2933366304239</v>
      </c>
      <c r="AC40" t="n">
        <v>588.2302532748456</v>
      </c>
      <c r="AD40" t="n">
        <v>475275.8141655659</v>
      </c>
      <c r="AE40" t="n">
        <v>650293.3366304239</v>
      </c>
      <c r="AF40" t="n">
        <v>1.492739070984649e-06</v>
      </c>
      <c r="AG40" t="n">
        <v>0.35125</v>
      </c>
      <c r="AH40" t="n">
        <v>588230.2532748457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2.9644</v>
      </c>
      <c r="E41" t="n">
        <v>33.73</v>
      </c>
      <c r="F41" t="n">
        <v>29.46</v>
      </c>
      <c r="G41" t="n">
        <v>58.92</v>
      </c>
      <c r="H41" t="n">
        <v>0.71</v>
      </c>
      <c r="I41" t="n">
        <v>30</v>
      </c>
      <c r="J41" t="n">
        <v>270.99</v>
      </c>
      <c r="K41" t="n">
        <v>59.19</v>
      </c>
      <c r="L41" t="n">
        <v>10.75</v>
      </c>
      <c r="M41" t="n">
        <v>28</v>
      </c>
      <c r="N41" t="n">
        <v>71.04000000000001</v>
      </c>
      <c r="O41" t="n">
        <v>33656.08</v>
      </c>
      <c r="P41" t="n">
        <v>421.72</v>
      </c>
      <c r="Q41" t="n">
        <v>2238.43</v>
      </c>
      <c r="R41" t="n">
        <v>111.68</v>
      </c>
      <c r="S41" t="n">
        <v>80.06999999999999</v>
      </c>
      <c r="T41" t="n">
        <v>13651.77</v>
      </c>
      <c r="U41" t="n">
        <v>0.72</v>
      </c>
      <c r="V41" t="n">
        <v>0.87</v>
      </c>
      <c r="W41" t="n">
        <v>6.69</v>
      </c>
      <c r="X41" t="n">
        <v>0.83</v>
      </c>
      <c r="Y41" t="n">
        <v>1</v>
      </c>
      <c r="Z41" t="n">
        <v>10</v>
      </c>
      <c r="AA41" t="n">
        <v>473.6354209534512</v>
      </c>
      <c r="AB41" t="n">
        <v>648.0488782685676</v>
      </c>
      <c r="AC41" t="n">
        <v>586.200002868928</v>
      </c>
      <c r="AD41" t="n">
        <v>473635.4209534512</v>
      </c>
      <c r="AE41" t="n">
        <v>648048.8782685676</v>
      </c>
      <c r="AF41" t="n">
        <v>1.492336335500774e-06</v>
      </c>
      <c r="AG41" t="n">
        <v>0.3513541666666666</v>
      </c>
      <c r="AH41" t="n">
        <v>586200.002868928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2.9719</v>
      </c>
      <c r="E42" t="n">
        <v>33.65</v>
      </c>
      <c r="F42" t="n">
        <v>29.43</v>
      </c>
      <c r="G42" t="n">
        <v>60.88</v>
      </c>
      <c r="H42" t="n">
        <v>0.72</v>
      </c>
      <c r="I42" t="n">
        <v>29</v>
      </c>
      <c r="J42" t="n">
        <v>271.47</v>
      </c>
      <c r="K42" t="n">
        <v>59.19</v>
      </c>
      <c r="L42" t="n">
        <v>11</v>
      </c>
      <c r="M42" t="n">
        <v>27</v>
      </c>
      <c r="N42" t="n">
        <v>71.27</v>
      </c>
      <c r="O42" t="n">
        <v>33715.11</v>
      </c>
      <c r="P42" t="n">
        <v>419.6</v>
      </c>
      <c r="Q42" t="n">
        <v>2238.4</v>
      </c>
      <c r="R42" t="n">
        <v>110.8</v>
      </c>
      <c r="S42" t="n">
        <v>80.06999999999999</v>
      </c>
      <c r="T42" t="n">
        <v>13217.51</v>
      </c>
      <c r="U42" t="n">
        <v>0.72</v>
      </c>
      <c r="V42" t="n">
        <v>0.87</v>
      </c>
      <c r="W42" t="n">
        <v>6.68</v>
      </c>
      <c r="X42" t="n">
        <v>0.8</v>
      </c>
      <c r="Y42" t="n">
        <v>1</v>
      </c>
      <c r="Z42" t="n">
        <v>10</v>
      </c>
      <c r="AA42" t="n">
        <v>470.5902622883723</v>
      </c>
      <c r="AB42" t="n">
        <v>643.8823578400878</v>
      </c>
      <c r="AC42" t="n">
        <v>582.4311293023941</v>
      </c>
      <c r="AD42" t="n">
        <v>470590.2622883723</v>
      </c>
      <c r="AE42" t="n">
        <v>643882.3578400878</v>
      </c>
      <c r="AF42" t="n">
        <v>1.496111980662107e-06</v>
      </c>
      <c r="AG42" t="n">
        <v>0.3505208333333333</v>
      </c>
      <c r="AH42" t="n">
        <v>582431.1293023941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2.9772</v>
      </c>
      <c r="E43" t="n">
        <v>33.59</v>
      </c>
      <c r="F43" t="n">
        <v>29.41</v>
      </c>
      <c r="G43" t="n">
        <v>63.03</v>
      </c>
      <c r="H43" t="n">
        <v>0.74</v>
      </c>
      <c r="I43" t="n">
        <v>28</v>
      </c>
      <c r="J43" t="n">
        <v>271.95</v>
      </c>
      <c r="K43" t="n">
        <v>59.19</v>
      </c>
      <c r="L43" t="n">
        <v>11.25</v>
      </c>
      <c r="M43" t="n">
        <v>26</v>
      </c>
      <c r="N43" t="n">
        <v>71.5</v>
      </c>
      <c r="O43" t="n">
        <v>33774.23</v>
      </c>
      <c r="P43" t="n">
        <v>417.72</v>
      </c>
      <c r="Q43" t="n">
        <v>2238.41</v>
      </c>
      <c r="R43" t="n">
        <v>110.44</v>
      </c>
      <c r="S43" t="n">
        <v>80.06999999999999</v>
      </c>
      <c r="T43" t="n">
        <v>13039.72</v>
      </c>
      <c r="U43" t="n">
        <v>0.73</v>
      </c>
      <c r="V43" t="n">
        <v>0.87</v>
      </c>
      <c r="W43" t="n">
        <v>6.68</v>
      </c>
      <c r="X43" t="n">
        <v>0.79</v>
      </c>
      <c r="Y43" t="n">
        <v>1</v>
      </c>
      <c r="Z43" t="n">
        <v>10</v>
      </c>
      <c r="AA43" t="n">
        <v>468.1424001992637</v>
      </c>
      <c r="AB43" t="n">
        <v>640.5330849377158</v>
      </c>
      <c r="AC43" t="n">
        <v>579.4015063050904</v>
      </c>
      <c r="AD43" t="n">
        <v>468142.4001992637</v>
      </c>
      <c r="AE43" t="n">
        <v>640533.0849377158</v>
      </c>
      <c r="AF43" t="n">
        <v>1.498780103242782e-06</v>
      </c>
      <c r="AG43" t="n">
        <v>0.3498958333333334</v>
      </c>
      <c r="AH43" t="n">
        <v>579401.5063050904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2.9872</v>
      </c>
      <c r="E44" t="n">
        <v>33.48</v>
      </c>
      <c r="F44" t="n">
        <v>29.35</v>
      </c>
      <c r="G44" t="n">
        <v>65.22</v>
      </c>
      <c r="H44" t="n">
        <v>0.75</v>
      </c>
      <c r="I44" t="n">
        <v>27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415.19</v>
      </c>
      <c r="Q44" t="n">
        <v>2238.35</v>
      </c>
      <c r="R44" t="n">
        <v>108</v>
      </c>
      <c r="S44" t="n">
        <v>80.06999999999999</v>
      </c>
      <c r="T44" t="n">
        <v>11827.74</v>
      </c>
      <c r="U44" t="n">
        <v>0.74</v>
      </c>
      <c r="V44" t="n">
        <v>0.87</v>
      </c>
      <c r="W44" t="n">
        <v>6.69</v>
      </c>
      <c r="X44" t="n">
        <v>0.72</v>
      </c>
      <c r="Y44" t="n">
        <v>1</v>
      </c>
      <c r="Z44" t="n">
        <v>10</v>
      </c>
      <c r="AA44" t="n">
        <v>464.2759916973376</v>
      </c>
      <c r="AB44" t="n">
        <v>635.2428942514758</v>
      </c>
      <c r="AC44" t="n">
        <v>574.6162039931161</v>
      </c>
      <c r="AD44" t="n">
        <v>464275.9916973376</v>
      </c>
      <c r="AE44" t="n">
        <v>635242.8942514758</v>
      </c>
      <c r="AF44" t="n">
        <v>1.503814296791226e-06</v>
      </c>
      <c r="AG44" t="n">
        <v>0.3487499999999999</v>
      </c>
      <c r="AH44" t="n">
        <v>574616.203993116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2.9861</v>
      </c>
      <c r="E45" t="n">
        <v>33.49</v>
      </c>
      <c r="F45" t="n">
        <v>29.36</v>
      </c>
      <c r="G45" t="n">
        <v>65.25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25</v>
      </c>
      <c r="N45" t="n">
        <v>71.95999999999999</v>
      </c>
      <c r="O45" t="n">
        <v>33892.87</v>
      </c>
      <c r="P45" t="n">
        <v>412.65</v>
      </c>
      <c r="Q45" t="n">
        <v>2238.42</v>
      </c>
      <c r="R45" t="n">
        <v>108.75</v>
      </c>
      <c r="S45" t="n">
        <v>80.06999999999999</v>
      </c>
      <c r="T45" t="n">
        <v>12199.67</v>
      </c>
      <c r="U45" t="n">
        <v>0.74</v>
      </c>
      <c r="V45" t="n">
        <v>0.87</v>
      </c>
      <c r="W45" t="n">
        <v>6.68</v>
      </c>
      <c r="X45" t="n">
        <v>0.74</v>
      </c>
      <c r="Y45" t="n">
        <v>1</v>
      </c>
      <c r="Z45" t="n">
        <v>10</v>
      </c>
      <c r="AA45" t="n">
        <v>462.4317568713366</v>
      </c>
      <c r="AB45" t="n">
        <v>632.7195308006429</v>
      </c>
      <c r="AC45" t="n">
        <v>572.3336668084676</v>
      </c>
      <c r="AD45" t="n">
        <v>462431.7568713365</v>
      </c>
      <c r="AE45" t="n">
        <v>632719.5308006429</v>
      </c>
      <c r="AF45" t="n">
        <v>1.503260535500897e-06</v>
      </c>
      <c r="AG45" t="n">
        <v>0.3488541666666667</v>
      </c>
      <c r="AH45" t="n">
        <v>572333.6668084676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2.9921</v>
      </c>
      <c r="E46" t="n">
        <v>33.42</v>
      </c>
      <c r="F46" t="n">
        <v>29.34</v>
      </c>
      <c r="G46" t="n">
        <v>67.72</v>
      </c>
      <c r="H46" t="n">
        <v>0.78</v>
      </c>
      <c r="I46" t="n">
        <v>26</v>
      </c>
      <c r="J46" t="n">
        <v>273.39</v>
      </c>
      <c r="K46" t="n">
        <v>59.19</v>
      </c>
      <c r="L46" t="n">
        <v>12</v>
      </c>
      <c r="M46" t="n">
        <v>24</v>
      </c>
      <c r="N46" t="n">
        <v>72.2</v>
      </c>
      <c r="O46" t="n">
        <v>33952.26</v>
      </c>
      <c r="P46" t="n">
        <v>411.73</v>
      </c>
      <c r="Q46" t="n">
        <v>2238.43</v>
      </c>
      <c r="R46" t="n">
        <v>108.02</v>
      </c>
      <c r="S46" t="n">
        <v>80.06999999999999</v>
      </c>
      <c r="T46" t="n">
        <v>11843.88</v>
      </c>
      <c r="U46" t="n">
        <v>0.74</v>
      </c>
      <c r="V46" t="n">
        <v>0.87</v>
      </c>
      <c r="W46" t="n">
        <v>6.68</v>
      </c>
      <c r="X46" t="n">
        <v>0.72</v>
      </c>
      <c r="Y46" t="n">
        <v>1</v>
      </c>
      <c r="Z46" t="n">
        <v>10</v>
      </c>
      <c r="AA46" t="n">
        <v>460.6786538852709</v>
      </c>
      <c r="AB46" t="n">
        <v>630.3208579536628</v>
      </c>
      <c r="AC46" t="n">
        <v>570.1639199314446</v>
      </c>
      <c r="AD46" t="n">
        <v>460678.6538852709</v>
      </c>
      <c r="AE46" t="n">
        <v>630320.8579536628</v>
      </c>
      <c r="AF46" t="n">
        <v>1.506281051629964e-06</v>
      </c>
      <c r="AG46" t="n">
        <v>0.348125</v>
      </c>
      <c r="AH46" t="n">
        <v>570163.9199314447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2.9986</v>
      </c>
      <c r="E47" t="n">
        <v>33.35</v>
      </c>
      <c r="F47" t="n">
        <v>29.32</v>
      </c>
      <c r="G47" t="n">
        <v>70.37</v>
      </c>
      <c r="H47" t="n">
        <v>0.8</v>
      </c>
      <c r="I47" t="n">
        <v>25</v>
      </c>
      <c r="J47" t="n">
        <v>273.87</v>
      </c>
      <c r="K47" t="n">
        <v>59.19</v>
      </c>
      <c r="L47" t="n">
        <v>12.25</v>
      </c>
      <c r="M47" t="n">
        <v>23</v>
      </c>
      <c r="N47" t="n">
        <v>72.43000000000001</v>
      </c>
      <c r="O47" t="n">
        <v>34011.74</v>
      </c>
      <c r="P47" t="n">
        <v>407.72</v>
      </c>
      <c r="Q47" t="n">
        <v>2238.35</v>
      </c>
      <c r="R47" t="n">
        <v>107.3</v>
      </c>
      <c r="S47" t="n">
        <v>80.06999999999999</v>
      </c>
      <c r="T47" t="n">
        <v>11484.92</v>
      </c>
      <c r="U47" t="n">
        <v>0.75</v>
      </c>
      <c r="V47" t="n">
        <v>0.88</v>
      </c>
      <c r="W47" t="n">
        <v>6.68</v>
      </c>
      <c r="X47" t="n">
        <v>0.6899999999999999</v>
      </c>
      <c r="Y47" t="n">
        <v>1</v>
      </c>
      <c r="Z47" t="n">
        <v>10</v>
      </c>
      <c r="AA47" t="n">
        <v>456.3641166354455</v>
      </c>
      <c r="AB47" t="n">
        <v>624.417517744502</v>
      </c>
      <c r="AC47" t="n">
        <v>564.8239862264562</v>
      </c>
      <c r="AD47" t="n">
        <v>456364.1166354455</v>
      </c>
      <c r="AE47" t="n">
        <v>624417.5177445019</v>
      </c>
      <c r="AF47" t="n">
        <v>1.509553277436453e-06</v>
      </c>
      <c r="AG47" t="n">
        <v>0.3473958333333333</v>
      </c>
      <c r="AH47" t="n">
        <v>564823.9862264562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2.9991</v>
      </c>
      <c r="E48" t="n">
        <v>33.34</v>
      </c>
      <c r="F48" t="n">
        <v>29.32</v>
      </c>
      <c r="G48" t="n">
        <v>70.36</v>
      </c>
      <c r="H48" t="n">
        <v>0.8100000000000001</v>
      </c>
      <c r="I48" t="n">
        <v>25</v>
      </c>
      <c r="J48" t="n">
        <v>274.35</v>
      </c>
      <c r="K48" t="n">
        <v>59.19</v>
      </c>
      <c r="L48" t="n">
        <v>12.5</v>
      </c>
      <c r="M48" t="n">
        <v>23</v>
      </c>
      <c r="N48" t="n">
        <v>72.66</v>
      </c>
      <c r="O48" t="n">
        <v>34071.31</v>
      </c>
      <c r="P48" t="n">
        <v>406.7</v>
      </c>
      <c r="Q48" t="n">
        <v>2238.3</v>
      </c>
      <c r="R48" t="n">
        <v>107.11</v>
      </c>
      <c r="S48" t="n">
        <v>80.06999999999999</v>
      </c>
      <c r="T48" t="n">
        <v>11392.15</v>
      </c>
      <c r="U48" t="n">
        <v>0.75</v>
      </c>
      <c r="V48" t="n">
        <v>0.88</v>
      </c>
      <c r="W48" t="n">
        <v>6.68</v>
      </c>
      <c r="X48" t="n">
        <v>0.6899999999999999</v>
      </c>
      <c r="Y48" t="n">
        <v>1</v>
      </c>
      <c r="Z48" t="n">
        <v>10</v>
      </c>
      <c r="AA48" t="n">
        <v>455.4655736316941</v>
      </c>
      <c r="AB48" t="n">
        <v>623.1880915658497</v>
      </c>
      <c r="AC48" t="n">
        <v>563.7118947567841</v>
      </c>
      <c r="AD48" t="n">
        <v>455465.5736316941</v>
      </c>
      <c r="AE48" t="n">
        <v>623188.0915658497</v>
      </c>
      <c r="AF48" t="n">
        <v>1.509804987113875e-06</v>
      </c>
      <c r="AG48" t="n">
        <v>0.3472916666666667</v>
      </c>
      <c r="AH48" t="n">
        <v>563711.8947567841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3.0075</v>
      </c>
      <c r="E49" t="n">
        <v>33.25</v>
      </c>
      <c r="F49" t="n">
        <v>29.27</v>
      </c>
      <c r="G49" t="n">
        <v>73.18000000000001</v>
      </c>
      <c r="H49" t="n">
        <v>0.83</v>
      </c>
      <c r="I49" t="n">
        <v>24</v>
      </c>
      <c r="J49" t="n">
        <v>274.84</v>
      </c>
      <c r="K49" t="n">
        <v>59.19</v>
      </c>
      <c r="L49" t="n">
        <v>12.75</v>
      </c>
      <c r="M49" t="n">
        <v>22</v>
      </c>
      <c r="N49" t="n">
        <v>72.89</v>
      </c>
      <c r="O49" t="n">
        <v>34130.98</v>
      </c>
      <c r="P49" t="n">
        <v>404.07</v>
      </c>
      <c r="Q49" t="n">
        <v>2238.38</v>
      </c>
      <c r="R49" t="n">
        <v>105.51</v>
      </c>
      <c r="S49" t="n">
        <v>80.06999999999999</v>
      </c>
      <c r="T49" t="n">
        <v>10597.6</v>
      </c>
      <c r="U49" t="n">
        <v>0.76</v>
      </c>
      <c r="V49" t="n">
        <v>0.88</v>
      </c>
      <c r="W49" t="n">
        <v>6.68</v>
      </c>
      <c r="X49" t="n">
        <v>0.64</v>
      </c>
      <c r="Y49" t="n">
        <v>1</v>
      </c>
      <c r="Z49" t="n">
        <v>10</v>
      </c>
      <c r="AA49" t="n">
        <v>451.8708883763493</v>
      </c>
      <c r="AB49" t="n">
        <v>618.2696846131659</v>
      </c>
      <c r="AC49" t="n">
        <v>559.262893660637</v>
      </c>
      <c r="AD49" t="n">
        <v>451870.8883763493</v>
      </c>
      <c r="AE49" t="n">
        <v>618269.6846131658</v>
      </c>
      <c r="AF49" t="n">
        <v>1.514033709694568e-06</v>
      </c>
      <c r="AG49" t="n">
        <v>0.3463541666666667</v>
      </c>
      <c r="AH49" t="n">
        <v>559262.893660637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3.0138</v>
      </c>
      <c r="E50" t="n">
        <v>33.18</v>
      </c>
      <c r="F50" t="n">
        <v>29.25</v>
      </c>
      <c r="G50" t="n">
        <v>76.31</v>
      </c>
      <c r="H50" t="n">
        <v>0.84</v>
      </c>
      <c r="I50" t="n">
        <v>23</v>
      </c>
      <c r="J50" t="n">
        <v>275.32</v>
      </c>
      <c r="K50" t="n">
        <v>59.19</v>
      </c>
      <c r="L50" t="n">
        <v>13</v>
      </c>
      <c r="M50" t="n">
        <v>21</v>
      </c>
      <c r="N50" t="n">
        <v>73.13</v>
      </c>
      <c r="O50" t="n">
        <v>34190.73</v>
      </c>
      <c r="P50" t="n">
        <v>399.27</v>
      </c>
      <c r="Q50" t="n">
        <v>2238.3</v>
      </c>
      <c r="R50" t="n">
        <v>105.09</v>
      </c>
      <c r="S50" t="n">
        <v>80.06999999999999</v>
      </c>
      <c r="T50" t="n">
        <v>10393.97</v>
      </c>
      <c r="U50" t="n">
        <v>0.76</v>
      </c>
      <c r="V50" t="n">
        <v>0.88</v>
      </c>
      <c r="W50" t="n">
        <v>6.67</v>
      </c>
      <c r="X50" t="n">
        <v>0.62</v>
      </c>
      <c r="Y50" t="n">
        <v>1</v>
      </c>
      <c r="Z50" t="n">
        <v>10</v>
      </c>
      <c r="AA50" t="n">
        <v>446.992896308265</v>
      </c>
      <c r="AB50" t="n">
        <v>611.5954006637911</v>
      </c>
      <c r="AC50" t="n">
        <v>553.2255940039742</v>
      </c>
      <c r="AD50" t="n">
        <v>446992.896308265</v>
      </c>
      <c r="AE50" t="n">
        <v>611595.4006637911</v>
      </c>
      <c r="AF50" t="n">
        <v>1.517205251630087e-06</v>
      </c>
      <c r="AG50" t="n">
        <v>0.345625</v>
      </c>
      <c r="AH50" t="n">
        <v>553225.5940039741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3.0141</v>
      </c>
      <c r="E51" t="n">
        <v>33.18</v>
      </c>
      <c r="F51" t="n">
        <v>29.25</v>
      </c>
      <c r="G51" t="n">
        <v>76.3</v>
      </c>
      <c r="H51" t="n">
        <v>0.86</v>
      </c>
      <c r="I51" t="n">
        <v>23</v>
      </c>
      <c r="J51" t="n">
        <v>275.81</v>
      </c>
      <c r="K51" t="n">
        <v>59.19</v>
      </c>
      <c r="L51" t="n">
        <v>13.25</v>
      </c>
      <c r="M51" t="n">
        <v>21</v>
      </c>
      <c r="N51" t="n">
        <v>73.36</v>
      </c>
      <c r="O51" t="n">
        <v>34250.57</v>
      </c>
      <c r="P51" t="n">
        <v>399.66</v>
      </c>
      <c r="Q51" t="n">
        <v>2238.53</v>
      </c>
      <c r="R51" t="n">
        <v>104.79</v>
      </c>
      <c r="S51" t="n">
        <v>80.06999999999999</v>
      </c>
      <c r="T51" t="n">
        <v>10240.49</v>
      </c>
      <c r="U51" t="n">
        <v>0.76</v>
      </c>
      <c r="V51" t="n">
        <v>0.88</v>
      </c>
      <c r="W51" t="n">
        <v>6.68</v>
      </c>
      <c r="X51" t="n">
        <v>0.62</v>
      </c>
      <c r="Y51" t="n">
        <v>1</v>
      </c>
      <c r="Z51" t="n">
        <v>10</v>
      </c>
      <c r="AA51" t="n">
        <v>447.261629531471</v>
      </c>
      <c r="AB51" t="n">
        <v>611.9630933154547</v>
      </c>
      <c r="AC51" t="n">
        <v>553.5581945850229</v>
      </c>
      <c r="AD51" t="n">
        <v>447261.6295314711</v>
      </c>
      <c r="AE51" t="n">
        <v>611963.0933154547</v>
      </c>
      <c r="AF51" t="n">
        <v>1.517356277436541e-06</v>
      </c>
      <c r="AG51" t="n">
        <v>0.345625</v>
      </c>
      <c r="AH51" t="n">
        <v>553558.1945850229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3.0143</v>
      </c>
      <c r="E52" t="n">
        <v>33.18</v>
      </c>
      <c r="F52" t="n">
        <v>29.25</v>
      </c>
      <c r="G52" t="n">
        <v>76.29000000000001</v>
      </c>
      <c r="H52" t="n">
        <v>0.87</v>
      </c>
      <c r="I52" t="n">
        <v>23</v>
      </c>
      <c r="J52" t="n">
        <v>276.29</v>
      </c>
      <c r="K52" t="n">
        <v>59.19</v>
      </c>
      <c r="L52" t="n">
        <v>13.5</v>
      </c>
      <c r="M52" t="n">
        <v>21</v>
      </c>
      <c r="N52" t="n">
        <v>73.59999999999999</v>
      </c>
      <c r="O52" t="n">
        <v>34310.51</v>
      </c>
      <c r="P52" t="n">
        <v>397.34</v>
      </c>
      <c r="Q52" t="n">
        <v>2238.43</v>
      </c>
      <c r="R52" t="n">
        <v>104.97</v>
      </c>
      <c r="S52" t="n">
        <v>80.06999999999999</v>
      </c>
      <c r="T52" t="n">
        <v>10331.56</v>
      </c>
      <c r="U52" t="n">
        <v>0.76</v>
      </c>
      <c r="V52" t="n">
        <v>0.88</v>
      </c>
      <c r="W52" t="n">
        <v>6.67</v>
      </c>
      <c r="X52" t="n">
        <v>0.62</v>
      </c>
      <c r="Y52" t="n">
        <v>1</v>
      </c>
      <c r="Z52" t="n">
        <v>10</v>
      </c>
      <c r="AA52" t="n">
        <v>445.3705856081564</v>
      </c>
      <c r="AB52" t="n">
        <v>609.3756835926059</v>
      </c>
      <c r="AC52" t="n">
        <v>551.2177236146703</v>
      </c>
      <c r="AD52" t="n">
        <v>445370.5856081565</v>
      </c>
      <c r="AE52" t="n">
        <v>609375.6835926059</v>
      </c>
      <c r="AF52" t="n">
        <v>1.51745696130751e-06</v>
      </c>
      <c r="AG52" t="n">
        <v>0.345625</v>
      </c>
      <c r="AH52" t="n">
        <v>551217.7236146702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3.0202</v>
      </c>
      <c r="E53" t="n">
        <v>33.11</v>
      </c>
      <c r="F53" t="n">
        <v>29.23</v>
      </c>
      <c r="G53" t="n">
        <v>79.72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394.59</v>
      </c>
      <c r="Q53" t="n">
        <v>2238.43</v>
      </c>
      <c r="R53" t="n">
        <v>104.27</v>
      </c>
      <c r="S53" t="n">
        <v>80.06999999999999</v>
      </c>
      <c r="T53" t="n">
        <v>9984.76</v>
      </c>
      <c r="U53" t="n">
        <v>0.77</v>
      </c>
      <c r="V53" t="n">
        <v>0.88</v>
      </c>
      <c r="W53" t="n">
        <v>6.68</v>
      </c>
      <c r="X53" t="n">
        <v>0.6</v>
      </c>
      <c r="Y53" t="n">
        <v>1</v>
      </c>
      <c r="Z53" t="n">
        <v>10</v>
      </c>
      <c r="AA53" t="n">
        <v>442.2167952897862</v>
      </c>
      <c r="AB53" t="n">
        <v>605.0605285436025</v>
      </c>
      <c r="AC53" t="n">
        <v>547.3144009071856</v>
      </c>
      <c r="AD53" t="n">
        <v>442216.7952897862</v>
      </c>
      <c r="AE53" t="n">
        <v>605060.5285436024</v>
      </c>
      <c r="AF53" t="n">
        <v>1.520427135501092e-06</v>
      </c>
      <c r="AG53" t="n">
        <v>0.3448958333333333</v>
      </c>
      <c r="AH53" t="n">
        <v>547314.4009071856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3.0277</v>
      </c>
      <c r="E54" t="n">
        <v>33.03</v>
      </c>
      <c r="F54" t="n">
        <v>29.2</v>
      </c>
      <c r="G54" t="n">
        <v>83.42</v>
      </c>
      <c r="H54" t="n">
        <v>0.9</v>
      </c>
      <c r="I54" t="n">
        <v>21</v>
      </c>
      <c r="J54" t="n">
        <v>277.27</v>
      </c>
      <c r="K54" t="n">
        <v>59.19</v>
      </c>
      <c r="L54" t="n">
        <v>14</v>
      </c>
      <c r="M54" t="n">
        <v>19</v>
      </c>
      <c r="N54" t="n">
        <v>74.06999999999999</v>
      </c>
      <c r="O54" t="n">
        <v>34430.66</v>
      </c>
      <c r="P54" t="n">
        <v>391.43</v>
      </c>
      <c r="Q54" t="n">
        <v>2238.32</v>
      </c>
      <c r="R54" t="n">
        <v>103.15</v>
      </c>
      <c r="S54" t="n">
        <v>80.06999999999999</v>
      </c>
      <c r="T54" t="n">
        <v>9432.51</v>
      </c>
      <c r="U54" t="n">
        <v>0.78</v>
      </c>
      <c r="V54" t="n">
        <v>0.88</v>
      </c>
      <c r="W54" t="n">
        <v>6.67</v>
      </c>
      <c r="X54" t="n">
        <v>0.57</v>
      </c>
      <c r="Y54" t="n">
        <v>1</v>
      </c>
      <c r="Z54" t="n">
        <v>10</v>
      </c>
      <c r="AA54" t="n">
        <v>438.4746946197635</v>
      </c>
      <c r="AB54" t="n">
        <v>599.9404213170473</v>
      </c>
      <c r="AC54" t="n">
        <v>542.6829495282171</v>
      </c>
      <c r="AD54" t="n">
        <v>438474.6946197635</v>
      </c>
      <c r="AE54" t="n">
        <v>599940.4213170472</v>
      </c>
      <c r="AF54" t="n">
        <v>1.524202780662425e-06</v>
      </c>
      <c r="AG54" t="n">
        <v>0.3440625</v>
      </c>
      <c r="AH54" t="n">
        <v>542682.9495282171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3.0285</v>
      </c>
      <c r="E55" t="n">
        <v>33.02</v>
      </c>
      <c r="F55" t="n">
        <v>29.19</v>
      </c>
      <c r="G55" t="n">
        <v>83.39</v>
      </c>
      <c r="H55" t="n">
        <v>0.91</v>
      </c>
      <c r="I55" t="n">
        <v>21</v>
      </c>
      <c r="J55" t="n">
        <v>277.76</v>
      </c>
      <c r="K55" t="n">
        <v>59.19</v>
      </c>
      <c r="L55" t="n">
        <v>14.25</v>
      </c>
      <c r="M55" t="n">
        <v>19</v>
      </c>
      <c r="N55" t="n">
        <v>74.31</v>
      </c>
      <c r="O55" t="n">
        <v>34490.87</v>
      </c>
      <c r="P55" t="n">
        <v>391.05</v>
      </c>
      <c r="Q55" t="n">
        <v>2238.47</v>
      </c>
      <c r="R55" t="n">
        <v>102.86</v>
      </c>
      <c r="S55" t="n">
        <v>80.06999999999999</v>
      </c>
      <c r="T55" t="n">
        <v>9287.27</v>
      </c>
      <c r="U55" t="n">
        <v>0.78</v>
      </c>
      <c r="V55" t="n">
        <v>0.88</v>
      </c>
      <c r="W55" t="n">
        <v>6.67</v>
      </c>
      <c r="X55" t="n">
        <v>0.5600000000000001</v>
      </c>
      <c r="Y55" t="n">
        <v>1</v>
      </c>
      <c r="Z55" t="n">
        <v>10</v>
      </c>
      <c r="AA55" t="n">
        <v>438.0136407134763</v>
      </c>
      <c r="AB55" t="n">
        <v>599.3095870222023</v>
      </c>
      <c r="AC55" t="n">
        <v>542.1123211730909</v>
      </c>
      <c r="AD55" t="n">
        <v>438013.6407134763</v>
      </c>
      <c r="AE55" t="n">
        <v>599309.5870222023</v>
      </c>
      <c r="AF55" t="n">
        <v>1.5246055161463e-06</v>
      </c>
      <c r="AG55" t="n">
        <v>0.3439583333333334</v>
      </c>
      <c r="AH55" t="n">
        <v>542112.3211730908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3.0349</v>
      </c>
      <c r="E56" t="n">
        <v>32.95</v>
      </c>
      <c r="F56" t="n">
        <v>29.17</v>
      </c>
      <c r="G56" t="n">
        <v>87.5</v>
      </c>
      <c r="H56" t="n">
        <v>0.93</v>
      </c>
      <c r="I56" t="n">
        <v>20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384.88</v>
      </c>
      <c r="Q56" t="n">
        <v>2238.32</v>
      </c>
      <c r="R56" t="n">
        <v>102.19</v>
      </c>
      <c r="S56" t="n">
        <v>80.06999999999999</v>
      </c>
      <c r="T56" t="n">
        <v>8958.030000000001</v>
      </c>
      <c r="U56" t="n">
        <v>0.78</v>
      </c>
      <c r="V56" t="n">
        <v>0.88</v>
      </c>
      <c r="W56" t="n">
        <v>6.67</v>
      </c>
      <c r="X56" t="n">
        <v>0.54</v>
      </c>
      <c r="Y56" t="n">
        <v>1</v>
      </c>
      <c r="Z56" t="n">
        <v>10</v>
      </c>
      <c r="AA56" t="n">
        <v>432.0921389231644</v>
      </c>
      <c r="AB56" t="n">
        <v>591.2075270344758</v>
      </c>
      <c r="AC56" t="n">
        <v>534.7835104192802</v>
      </c>
      <c r="AD56" t="n">
        <v>432092.1389231644</v>
      </c>
      <c r="AE56" t="n">
        <v>591207.5270344758</v>
      </c>
      <c r="AF56" t="n">
        <v>1.527827400017305e-06</v>
      </c>
      <c r="AG56" t="n">
        <v>0.3432291666666667</v>
      </c>
      <c r="AH56" t="n">
        <v>534783.5104192803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3.0344</v>
      </c>
      <c r="E57" t="n">
        <v>32.96</v>
      </c>
      <c r="F57" t="n">
        <v>29.17</v>
      </c>
      <c r="G57" t="n">
        <v>87.52</v>
      </c>
      <c r="H57" t="n">
        <v>0.9399999999999999</v>
      </c>
      <c r="I57" t="n">
        <v>20</v>
      </c>
      <c r="J57" t="n">
        <v>278.74</v>
      </c>
      <c r="K57" t="n">
        <v>59.19</v>
      </c>
      <c r="L57" t="n">
        <v>14.75</v>
      </c>
      <c r="M57" t="n">
        <v>15</v>
      </c>
      <c r="N57" t="n">
        <v>74.79000000000001</v>
      </c>
      <c r="O57" t="n">
        <v>34611.59</v>
      </c>
      <c r="P57" t="n">
        <v>385.23</v>
      </c>
      <c r="Q57" t="n">
        <v>2238.39</v>
      </c>
      <c r="R57" t="n">
        <v>102.32</v>
      </c>
      <c r="S57" t="n">
        <v>80.06999999999999</v>
      </c>
      <c r="T57" t="n">
        <v>9022.68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432.4421942901961</v>
      </c>
      <c r="AB57" t="n">
        <v>591.6864882310015</v>
      </c>
      <c r="AC57" t="n">
        <v>535.2167602314358</v>
      </c>
      <c r="AD57" t="n">
        <v>432442.1942901961</v>
      </c>
      <c r="AE57" t="n">
        <v>591686.4882310014</v>
      </c>
      <c r="AF57" t="n">
        <v>1.527575690339882e-06</v>
      </c>
      <c r="AG57" t="n">
        <v>0.3433333333333333</v>
      </c>
      <c r="AH57" t="n">
        <v>535216.7602314359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3.0342</v>
      </c>
      <c r="E58" t="n">
        <v>32.96</v>
      </c>
      <c r="F58" t="n">
        <v>29.18</v>
      </c>
      <c r="G58" t="n">
        <v>87.53</v>
      </c>
      <c r="H58" t="n">
        <v>0.96</v>
      </c>
      <c r="I58" t="n">
        <v>20</v>
      </c>
      <c r="J58" t="n">
        <v>279.23</v>
      </c>
      <c r="K58" t="n">
        <v>59.19</v>
      </c>
      <c r="L58" t="n">
        <v>15</v>
      </c>
      <c r="M58" t="n">
        <v>13</v>
      </c>
      <c r="N58" t="n">
        <v>75.03</v>
      </c>
      <c r="O58" t="n">
        <v>34672.08</v>
      </c>
      <c r="P58" t="n">
        <v>383.39</v>
      </c>
      <c r="Q58" t="n">
        <v>2238.35</v>
      </c>
      <c r="R58" t="n">
        <v>102.38</v>
      </c>
      <c r="S58" t="n">
        <v>80.06999999999999</v>
      </c>
      <c r="T58" t="n">
        <v>9054.059999999999</v>
      </c>
      <c r="U58" t="n">
        <v>0.78</v>
      </c>
      <c r="V58" t="n">
        <v>0.88</v>
      </c>
      <c r="W58" t="n">
        <v>6.68</v>
      </c>
      <c r="X58" t="n">
        <v>0.55</v>
      </c>
      <c r="Y58" t="n">
        <v>1</v>
      </c>
      <c r="Z58" t="n">
        <v>10</v>
      </c>
      <c r="AA58" t="n">
        <v>431.0458627191529</v>
      </c>
      <c r="AB58" t="n">
        <v>589.7759657736989</v>
      </c>
      <c r="AC58" t="n">
        <v>533.488575356023</v>
      </c>
      <c r="AD58" t="n">
        <v>431045.8627191529</v>
      </c>
      <c r="AE58" t="n">
        <v>589775.9657736989</v>
      </c>
      <c r="AF58" t="n">
        <v>1.527475006468913e-06</v>
      </c>
      <c r="AG58" t="n">
        <v>0.3433333333333333</v>
      </c>
      <c r="AH58" t="n">
        <v>533488.575356023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3.0355</v>
      </c>
      <c r="E59" t="n">
        <v>32.94</v>
      </c>
      <c r="F59" t="n">
        <v>29.16</v>
      </c>
      <c r="G59" t="n">
        <v>87.48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11</v>
      </c>
      <c r="N59" t="n">
        <v>75.27</v>
      </c>
      <c r="O59" t="n">
        <v>34732.68</v>
      </c>
      <c r="P59" t="n">
        <v>382.37</v>
      </c>
      <c r="Q59" t="n">
        <v>2238.34</v>
      </c>
      <c r="R59" t="n">
        <v>101.86</v>
      </c>
      <c r="S59" t="n">
        <v>80.06999999999999</v>
      </c>
      <c r="T59" t="n">
        <v>8790.99</v>
      </c>
      <c r="U59" t="n">
        <v>0.79</v>
      </c>
      <c r="V59" t="n">
        <v>0.88</v>
      </c>
      <c r="W59" t="n">
        <v>6.68</v>
      </c>
      <c r="X59" t="n">
        <v>0.53</v>
      </c>
      <c r="Y59" t="n">
        <v>1</v>
      </c>
      <c r="Z59" t="n">
        <v>10</v>
      </c>
      <c r="AA59" t="n">
        <v>429.9649626765698</v>
      </c>
      <c r="AB59" t="n">
        <v>588.2970306494924</v>
      </c>
      <c r="AC59" t="n">
        <v>532.1507877243722</v>
      </c>
      <c r="AD59" t="n">
        <v>429964.9626765698</v>
      </c>
      <c r="AE59" t="n">
        <v>588297.0306494924</v>
      </c>
      <c r="AF59" t="n">
        <v>1.528129451630211e-06</v>
      </c>
      <c r="AG59" t="n">
        <v>0.343125</v>
      </c>
      <c r="AH59" t="n">
        <v>532150.7877243722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3.0397</v>
      </c>
      <c r="E60" t="n">
        <v>32.9</v>
      </c>
      <c r="F60" t="n">
        <v>29.16</v>
      </c>
      <c r="G60" t="n">
        <v>92.09999999999999</v>
      </c>
      <c r="H60" t="n">
        <v>0.98</v>
      </c>
      <c r="I60" t="n">
        <v>19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382.13</v>
      </c>
      <c r="Q60" t="n">
        <v>2238.49</v>
      </c>
      <c r="R60" t="n">
        <v>101.85</v>
      </c>
      <c r="S60" t="n">
        <v>80.06999999999999</v>
      </c>
      <c r="T60" t="n">
        <v>8793</v>
      </c>
      <c r="U60" t="n">
        <v>0.79</v>
      </c>
      <c r="V60" t="n">
        <v>0.88</v>
      </c>
      <c r="W60" t="n">
        <v>6.68</v>
      </c>
      <c r="X60" t="n">
        <v>0.54</v>
      </c>
      <c r="Y60" t="n">
        <v>1</v>
      </c>
      <c r="Z60" t="n">
        <v>10</v>
      </c>
      <c r="AA60" t="n">
        <v>429.1823443070179</v>
      </c>
      <c r="AB60" t="n">
        <v>587.2262176695856</v>
      </c>
      <c r="AC60" t="n">
        <v>531.1821716323725</v>
      </c>
      <c r="AD60" t="n">
        <v>429182.3443070179</v>
      </c>
      <c r="AE60" t="n">
        <v>587226.2176695856</v>
      </c>
      <c r="AF60" t="n">
        <v>1.530243812920558e-06</v>
      </c>
      <c r="AG60" t="n">
        <v>0.3427083333333333</v>
      </c>
      <c r="AH60" t="n">
        <v>531182.1716323725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3.0386</v>
      </c>
      <c r="E61" t="n">
        <v>32.91</v>
      </c>
      <c r="F61" t="n">
        <v>29.18</v>
      </c>
      <c r="G61" t="n">
        <v>92.13</v>
      </c>
      <c r="H61" t="n">
        <v>1</v>
      </c>
      <c r="I61" t="n">
        <v>19</v>
      </c>
      <c r="J61" t="n">
        <v>280.7</v>
      </c>
      <c r="K61" t="n">
        <v>59.19</v>
      </c>
      <c r="L61" t="n">
        <v>15.75</v>
      </c>
      <c r="M61" t="n">
        <v>6</v>
      </c>
      <c r="N61" t="n">
        <v>75.76000000000001</v>
      </c>
      <c r="O61" t="n">
        <v>34854.15</v>
      </c>
      <c r="P61" t="n">
        <v>383.75</v>
      </c>
      <c r="Q61" t="n">
        <v>2238.39</v>
      </c>
      <c r="R61" t="n">
        <v>101.96</v>
      </c>
      <c r="S61" t="n">
        <v>80.06999999999999</v>
      </c>
      <c r="T61" t="n">
        <v>8845.799999999999</v>
      </c>
      <c r="U61" t="n">
        <v>0.79</v>
      </c>
      <c r="V61" t="n">
        <v>0.88</v>
      </c>
      <c r="W61" t="n">
        <v>6.69</v>
      </c>
      <c r="X61" t="n">
        <v>0.55</v>
      </c>
      <c r="Y61" t="n">
        <v>1</v>
      </c>
      <c r="Z61" t="n">
        <v>10</v>
      </c>
      <c r="AA61" t="n">
        <v>430.7105343259251</v>
      </c>
      <c r="AB61" t="n">
        <v>589.3171546724399</v>
      </c>
      <c r="AC61" t="n">
        <v>533.0735525423228</v>
      </c>
      <c r="AD61" t="n">
        <v>430710.5343259251</v>
      </c>
      <c r="AE61" t="n">
        <v>589317.1546724399</v>
      </c>
      <c r="AF61" t="n">
        <v>1.529690051630229e-06</v>
      </c>
      <c r="AG61" t="n">
        <v>0.3428125</v>
      </c>
      <c r="AH61" t="n">
        <v>533073.5525423228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3.0386</v>
      </c>
      <c r="E62" t="n">
        <v>32.91</v>
      </c>
      <c r="F62" t="n">
        <v>29.18</v>
      </c>
      <c r="G62" t="n">
        <v>92.14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384.13</v>
      </c>
      <c r="Q62" t="n">
        <v>2238.4</v>
      </c>
      <c r="R62" t="n">
        <v>101.87</v>
      </c>
      <c r="S62" t="n">
        <v>80.06999999999999</v>
      </c>
      <c r="T62" t="n">
        <v>8803.950000000001</v>
      </c>
      <c r="U62" t="n">
        <v>0.79</v>
      </c>
      <c r="V62" t="n">
        <v>0.88</v>
      </c>
      <c r="W62" t="n">
        <v>6.69</v>
      </c>
      <c r="X62" t="n">
        <v>0.55</v>
      </c>
      <c r="Y62" t="n">
        <v>1</v>
      </c>
      <c r="Z62" t="n">
        <v>10</v>
      </c>
      <c r="AA62" t="n">
        <v>431.0130046529682</v>
      </c>
      <c r="AB62" t="n">
        <v>589.7310079179492</v>
      </c>
      <c r="AC62" t="n">
        <v>533.4479082149273</v>
      </c>
      <c r="AD62" t="n">
        <v>431013.0046529681</v>
      </c>
      <c r="AE62" t="n">
        <v>589731.0079179492</v>
      </c>
      <c r="AF62" t="n">
        <v>1.529690051630229e-06</v>
      </c>
      <c r="AG62" t="n">
        <v>0.3428125</v>
      </c>
      <c r="AH62" t="n">
        <v>533447.9082149273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3.0384</v>
      </c>
      <c r="E63" t="n">
        <v>32.91</v>
      </c>
      <c r="F63" t="n">
        <v>29.18</v>
      </c>
      <c r="G63" t="n">
        <v>92.14</v>
      </c>
      <c r="H63" t="n">
        <v>1.03</v>
      </c>
      <c r="I63" t="n">
        <v>19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384.23</v>
      </c>
      <c r="Q63" t="n">
        <v>2238.34</v>
      </c>
      <c r="R63" t="n">
        <v>101.99</v>
      </c>
      <c r="S63" t="n">
        <v>80.06999999999999</v>
      </c>
      <c r="T63" t="n">
        <v>8862.52</v>
      </c>
      <c r="U63" t="n">
        <v>0.79</v>
      </c>
      <c r="V63" t="n">
        <v>0.88</v>
      </c>
      <c r="W63" t="n">
        <v>6.69</v>
      </c>
      <c r="X63" t="n">
        <v>0.55</v>
      </c>
      <c r="Y63" t="n">
        <v>1</v>
      </c>
      <c r="Z63" t="n">
        <v>10</v>
      </c>
      <c r="AA63" t="n">
        <v>431.1208004044955</v>
      </c>
      <c r="AB63" t="n">
        <v>589.878498820802</v>
      </c>
      <c r="AC63" t="n">
        <v>533.5813227930166</v>
      </c>
      <c r="AD63" t="n">
        <v>431120.8004044955</v>
      </c>
      <c r="AE63" t="n">
        <v>589878.498820802</v>
      </c>
      <c r="AF63" t="n">
        <v>1.52958936775926e-06</v>
      </c>
      <c r="AG63" t="n">
        <v>0.3428125</v>
      </c>
      <c r="AH63" t="n">
        <v>533581.3227930167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3.0388</v>
      </c>
      <c r="E64" t="n">
        <v>32.91</v>
      </c>
      <c r="F64" t="n">
        <v>29.17</v>
      </c>
      <c r="G64" t="n">
        <v>92.13</v>
      </c>
      <c r="H64" t="n">
        <v>1.04</v>
      </c>
      <c r="I64" t="n">
        <v>19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382.53</v>
      </c>
      <c r="Q64" t="n">
        <v>2238.55</v>
      </c>
      <c r="R64" t="n">
        <v>101.86</v>
      </c>
      <c r="S64" t="n">
        <v>80.06999999999999</v>
      </c>
      <c r="T64" t="n">
        <v>8796.9</v>
      </c>
      <c r="U64" t="n">
        <v>0.79</v>
      </c>
      <c r="V64" t="n">
        <v>0.88</v>
      </c>
      <c r="W64" t="n">
        <v>6.69</v>
      </c>
      <c r="X64" t="n">
        <v>0.55</v>
      </c>
      <c r="Y64" t="n">
        <v>1</v>
      </c>
      <c r="Z64" t="n">
        <v>10</v>
      </c>
      <c r="AA64" t="n">
        <v>429.669344253619</v>
      </c>
      <c r="AB64" t="n">
        <v>587.8925524814465</v>
      </c>
      <c r="AC64" t="n">
        <v>531.7849123849961</v>
      </c>
      <c r="AD64" t="n">
        <v>429669.344253619</v>
      </c>
      <c r="AE64" t="n">
        <v>587892.5524814465</v>
      </c>
      <c r="AF64" t="n">
        <v>1.529790735501198e-06</v>
      </c>
      <c r="AG64" t="n">
        <v>0.3428125</v>
      </c>
      <c r="AH64" t="n">
        <v>531784.9123849961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3.0389</v>
      </c>
      <c r="E65" t="n">
        <v>32.91</v>
      </c>
      <c r="F65" t="n">
        <v>29.17</v>
      </c>
      <c r="G65" t="n">
        <v>92.12</v>
      </c>
      <c r="H65" t="n">
        <v>1.06</v>
      </c>
      <c r="I65" t="n">
        <v>19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382.83</v>
      </c>
      <c r="Q65" t="n">
        <v>2238.4</v>
      </c>
      <c r="R65" t="n">
        <v>101.89</v>
      </c>
      <c r="S65" t="n">
        <v>80.06999999999999</v>
      </c>
      <c r="T65" t="n">
        <v>8811.68</v>
      </c>
      <c r="U65" t="n">
        <v>0.79</v>
      </c>
      <c r="V65" t="n">
        <v>0.88</v>
      </c>
      <c r="W65" t="n">
        <v>6.69</v>
      </c>
      <c r="X65" t="n">
        <v>0.55</v>
      </c>
      <c r="Y65" t="n">
        <v>1</v>
      </c>
      <c r="Z65" t="n">
        <v>10</v>
      </c>
      <c r="AA65" t="n">
        <v>429.8940630494045</v>
      </c>
      <c r="AB65" t="n">
        <v>588.200022651734</v>
      </c>
      <c r="AC65" t="n">
        <v>532.0630380337684</v>
      </c>
      <c r="AD65" t="n">
        <v>429894.0630494045</v>
      </c>
      <c r="AE65" t="n">
        <v>588200.0226517339</v>
      </c>
      <c r="AF65" t="n">
        <v>1.529841077436682e-06</v>
      </c>
      <c r="AG65" t="n">
        <v>0.3428125</v>
      </c>
      <c r="AH65" t="n">
        <v>532063.0380337684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3.0386</v>
      </c>
      <c r="E66" t="n">
        <v>32.91</v>
      </c>
      <c r="F66" t="n">
        <v>29.18</v>
      </c>
      <c r="G66" t="n">
        <v>92.14</v>
      </c>
      <c r="H66" t="n">
        <v>1.07</v>
      </c>
      <c r="I66" t="n">
        <v>19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383.33</v>
      </c>
      <c r="Q66" t="n">
        <v>2238.42</v>
      </c>
      <c r="R66" t="n">
        <v>101.89</v>
      </c>
      <c r="S66" t="n">
        <v>80.06999999999999</v>
      </c>
      <c r="T66" t="n">
        <v>8811.120000000001</v>
      </c>
      <c r="U66" t="n">
        <v>0.79</v>
      </c>
      <c r="V66" t="n">
        <v>0.88</v>
      </c>
      <c r="W66" t="n">
        <v>6.69</v>
      </c>
      <c r="X66" t="n">
        <v>0.55</v>
      </c>
      <c r="Y66" t="n">
        <v>1</v>
      </c>
      <c r="Z66" t="n">
        <v>10</v>
      </c>
      <c r="AA66" t="n">
        <v>430.3762250170881</v>
      </c>
      <c r="AB66" t="n">
        <v>588.8597379274032</v>
      </c>
      <c r="AC66" t="n">
        <v>532.659791009444</v>
      </c>
      <c r="AD66" t="n">
        <v>430376.2250170881</v>
      </c>
      <c r="AE66" t="n">
        <v>588859.7379274032</v>
      </c>
      <c r="AF66" t="n">
        <v>1.529690051630229e-06</v>
      </c>
      <c r="AG66" t="n">
        <v>0.3428125</v>
      </c>
      <c r="AH66" t="n">
        <v>532659.791009444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3.0391</v>
      </c>
      <c r="E67" t="n">
        <v>32.9</v>
      </c>
      <c r="F67" t="n">
        <v>29.17</v>
      </c>
      <c r="G67" t="n">
        <v>92.12</v>
      </c>
      <c r="H67" t="n">
        <v>1.08</v>
      </c>
      <c r="I67" t="n">
        <v>19</v>
      </c>
      <c r="J67" t="n">
        <v>283.68</v>
      </c>
      <c r="K67" t="n">
        <v>59.19</v>
      </c>
      <c r="L67" t="n">
        <v>17.25</v>
      </c>
      <c r="M67" t="n">
        <v>0</v>
      </c>
      <c r="N67" t="n">
        <v>77.23</v>
      </c>
      <c r="O67" t="n">
        <v>35220.89</v>
      </c>
      <c r="P67" t="n">
        <v>383.56</v>
      </c>
      <c r="Q67" t="n">
        <v>2238.38</v>
      </c>
      <c r="R67" t="n">
        <v>101.64</v>
      </c>
      <c r="S67" t="n">
        <v>80.06999999999999</v>
      </c>
      <c r="T67" t="n">
        <v>8686.389999999999</v>
      </c>
      <c r="U67" t="n">
        <v>0.79</v>
      </c>
      <c r="V67" t="n">
        <v>0.88</v>
      </c>
      <c r="W67" t="n">
        <v>6.69</v>
      </c>
      <c r="X67" t="n">
        <v>0.54</v>
      </c>
      <c r="Y67" t="n">
        <v>1</v>
      </c>
      <c r="Z67" t="n">
        <v>10</v>
      </c>
      <c r="AA67" t="n">
        <v>430.4465904293208</v>
      </c>
      <c r="AB67" t="n">
        <v>588.956014988723</v>
      </c>
      <c r="AC67" t="n">
        <v>532.7468795231573</v>
      </c>
      <c r="AD67" t="n">
        <v>430446.5904293209</v>
      </c>
      <c r="AE67" t="n">
        <v>588956.0149887231</v>
      </c>
      <c r="AF67" t="n">
        <v>1.529941761307651e-06</v>
      </c>
      <c r="AG67" t="n">
        <v>0.3427083333333333</v>
      </c>
      <c r="AH67" t="n">
        <v>532746.8795231573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1.9856</v>
      </c>
      <c r="E2" t="n">
        <v>50.36</v>
      </c>
      <c r="F2" t="n">
        <v>38.22</v>
      </c>
      <c r="G2" t="n">
        <v>7.1</v>
      </c>
      <c r="H2" t="n">
        <v>0.12</v>
      </c>
      <c r="I2" t="n">
        <v>323</v>
      </c>
      <c r="J2" t="n">
        <v>150.44</v>
      </c>
      <c r="K2" t="n">
        <v>49.1</v>
      </c>
      <c r="L2" t="n">
        <v>1</v>
      </c>
      <c r="M2" t="n">
        <v>321</v>
      </c>
      <c r="N2" t="n">
        <v>25.34</v>
      </c>
      <c r="O2" t="n">
        <v>18787.76</v>
      </c>
      <c r="P2" t="n">
        <v>446.56</v>
      </c>
      <c r="Q2" t="n">
        <v>2239.04</v>
      </c>
      <c r="R2" t="n">
        <v>396.68</v>
      </c>
      <c r="S2" t="n">
        <v>80.06999999999999</v>
      </c>
      <c r="T2" t="n">
        <v>154686.38</v>
      </c>
      <c r="U2" t="n">
        <v>0.2</v>
      </c>
      <c r="V2" t="n">
        <v>0.67</v>
      </c>
      <c r="W2" t="n">
        <v>7.2</v>
      </c>
      <c r="X2" t="n">
        <v>9.58</v>
      </c>
      <c r="Y2" t="n">
        <v>1</v>
      </c>
      <c r="Z2" t="n">
        <v>10</v>
      </c>
      <c r="AA2" t="n">
        <v>743.8435967578098</v>
      </c>
      <c r="AB2" t="n">
        <v>1017.759625147483</v>
      </c>
      <c r="AC2" t="n">
        <v>920.6260749580121</v>
      </c>
      <c r="AD2" t="n">
        <v>743843.5967578097</v>
      </c>
      <c r="AE2" t="n">
        <v>1017759.625147483</v>
      </c>
      <c r="AF2" t="n">
        <v>1.089013991950985e-06</v>
      </c>
      <c r="AG2" t="n">
        <v>0.5245833333333333</v>
      </c>
      <c r="AH2" t="n">
        <v>920626.0749580121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2.2125</v>
      </c>
      <c r="E3" t="n">
        <v>45.2</v>
      </c>
      <c r="F3" t="n">
        <v>35.62</v>
      </c>
      <c r="G3" t="n">
        <v>8.94</v>
      </c>
      <c r="H3" t="n">
        <v>0.15</v>
      </c>
      <c r="I3" t="n">
        <v>239</v>
      </c>
      <c r="J3" t="n">
        <v>150.78</v>
      </c>
      <c r="K3" t="n">
        <v>49.1</v>
      </c>
      <c r="L3" t="n">
        <v>1.25</v>
      </c>
      <c r="M3" t="n">
        <v>237</v>
      </c>
      <c r="N3" t="n">
        <v>25.44</v>
      </c>
      <c r="O3" t="n">
        <v>18830.65</v>
      </c>
      <c r="P3" t="n">
        <v>412.87</v>
      </c>
      <c r="Q3" t="n">
        <v>2239.12</v>
      </c>
      <c r="R3" t="n">
        <v>311.95</v>
      </c>
      <c r="S3" t="n">
        <v>80.06999999999999</v>
      </c>
      <c r="T3" t="n">
        <v>112742.85</v>
      </c>
      <c r="U3" t="n">
        <v>0.26</v>
      </c>
      <c r="V3" t="n">
        <v>0.72</v>
      </c>
      <c r="W3" t="n">
        <v>7.04</v>
      </c>
      <c r="X3" t="n">
        <v>6.98</v>
      </c>
      <c r="Y3" t="n">
        <v>1</v>
      </c>
      <c r="Z3" t="n">
        <v>10</v>
      </c>
      <c r="AA3" t="n">
        <v>618.8856040534171</v>
      </c>
      <c r="AB3" t="n">
        <v>846.7865867717665</v>
      </c>
      <c r="AC3" t="n">
        <v>765.9704634027072</v>
      </c>
      <c r="AD3" t="n">
        <v>618885.6040534171</v>
      </c>
      <c r="AE3" t="n">
        <v>846786.5867717664</v>
      </c>
      <c r="AF3" t="n">
        <v>1.213458630737084e-06</v>
      </c>
      <c r="AG3" t="n">
        <v>0.4708333333333334</v>
      </c>
      <c r="AH3" t="n">
        <v>765970.4634027072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2.3731</v>
      </c>
      <c r="E4" t="n">
        <v>42.14</v>
      </c>
      <c r="F4" t="n">
        <v>34.09</v>
      </c>
      <c r="G4" t="n">
        <v>10.82</v>
      </c>
      <c r="H4" t="n">
        <v>0.18</v>
      </c>
      <c r="I4" t="n">
        <v>189</v>
      </c>
      <c r="J4" t="n">
        <v>151.13</v>
      </c>
      <c r="K4" t="n">
        <v>49.1</v>
      </c>
      <c r="L4" t="n">
        <v>1.5</v>
      </c>
      <c r="M4" t="n">
        <v>187</v>
      </c>
      <c r="N4" t="n">
        <v>25.54</v>
      </c>
      <c r="O4" t="n">
        <v>18873.58</v>
      </c>
      <c r="P4" t="n">
        <v>391.93</v>
      </c>
      <c r="Q4" t="n">
        <v>2238.83</v>
      </c>
      <c r="R4" t="n">
        <v>262.96</v>
      </c>
      <c r="S4" t="n">
        <v>80.06999999999999</v>
      </c>
      <c r="T4" t="n">
        <v>88495.37</v>
      </c>
      <c r="U4" t="n">
        <v>0.3</v>
      </c>
      <c r="V4" t="n">
        <v>0.75</v>
      </c>
      <c r="W4" t="n">
        <v>6.93</v>
      </c>
      <c r="X4" t="n">
        <v>5.46</v>
      </c>
      <c r="Y4" t="n">
        <v>1</v>
      </c>
      <c r="Z4" t="n">
        <v>10</v>
      </c>
      <c r="AA4" t="n">
        <v>549.1803726868851</v>
      </c>
      <c r="AB4" t="n">
        <v>751.4128140383044</v>
      </c>
      <c r="AC4" t="n">
        <v>679.699029680996</v>
      </c>
      <c r="AD4" t="n">
        <v>549180.3726868851</v>
      </c>
      <c r="AE4" t="n">
        <v>751412.8140383044</v>
      </c>
      <c r="AF4" t="n">
        <v>1.301540644791943e-06</v>
      </c>
      <c r="AG4" t="n">
        <v>0.4389583333333333</v>
      </c>
      <c r="AH4" t="n">
        <v>679699.029680996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2.4843</v>
      </c>
      <c r="E5" t="n">
        <v>40.25</v>
      </c>
      <c r="F5" t="n">
        <v>33.18</v>
      </c>
      <c r="G5" t="n">
        <v>12.68</v>
      </c>
      <c r="H5" t="n">
        <v>0.2</v>
      </c>
      <c r="I5" t="n">
        <v>157</v>
      </c>
      <c r="J5" t="n">
        <v>151.48</v>
      </c>
      <c r="K5" t="n">
        <v>49.1</v>
      </c>
      <c r="L5" t="n">
        <v>1.75</v>
      </c>
      <c r="M5" t="n">
        <v>155</v>
      </c>
      <c r="N5" t="n">
        <v>25.64</v>
      </c>
      <c r="O5" t="n">
        <v>18916.54</v>
      </c>
      <c r="P5" t="n">
        <v>378.32</v>
      </c>
      <c r="Q5" t="n">
        <v>2238.87</v>
      </c>
      <c r="R5" t="n">
        <v>232.85</v>
      </c>
      <c r="S5" t="n">
        <v>80.06999999999999</v>
      </c>
      <c r="T5" t="n">
        <v>73600.67</v>
      </c>
      <c r="U5" t="n">
        <v>0.34</v>
      </c>
      <c r="V5" t="n">
        <v>0.77</v>
      </c>
      <c r="W5" t="n">
        <v>6.9</v>
      </c>
      <c r="X5" t="n">
        <v>4.55</v>
      </c>
      <c r="Y5" t="n">
        <v>1</v>
      </c>
      <c r="Z5" t="n">
        <v>10</v>
      </c>
      <c r="AA5" t="n">
        <v>507.6766653748367</v>
      </c>
      <c r="AB5" t="n">
        <v>694.6256106796197</v>
      </c>
      <c r="AC5" t="n">
        <v>628.3315173095237</v>
      </c>
      <c r="AD5" t="n">
        <v>507676.6653748367</v>
      </c>
      <c r="AE5" t="n">
        <v>694625.6106796197</v>
      </c>
      <c r="AF5" t="n">
        <v>1.36252893845882e-06</v>
      </c>
      <c r="AG5" t="n">
        <v>0.4192708333333333</v>
      </c>
      <c r="AH5" t="n">
        <v>628331.5173095238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2.578</v>
      </c>
      <c r="E6" t="n">
        <v>38.79</v>
      </c>
      <c r="F6" t="n">
        <v>32.45</v>
      </c>
      <c r="G6" t="n">
        <v>14.64</v>
      </c>
      <c r="H6" t="n">
        <v>0.23</v>
      </c>
      <c r="I6" t="n">
        <v>133</v>
      </c>
      <c r="J6" t="n">
        <v>151.83</v>
      </c>
      <c r="K6" t="n">
        <v>49.1</v>
      </c>
      <c r="L6" t="n">
        <v>2</v>
      </c>
      <c r="M6" t="n">
        <v>131</v>
      </c>
      <c r="N6" t="n">
        <v>25.73</v>
      </c>
      <c r="O6" t="n">
        <v>18959.54</v>
      </c>
      <c r="P6" t="n">
        <v>366.75</v>
      </c>
      <c r="Q6" t="n">
        <v>2238.75</v>
      </c>
      <c r="R6" t="n">
        <v>208.97</v>
      </c>
      <c r="S6" t="n">
        <v>80.06999999999999</v>
      </c>
      <c r="T6" t="n">
        <v>61781.92</v>
      </c>
      <c r="U6" t="n">
        <v>0.38</v>
      </c>
      <c r="V6" t="n">
        <v>0.79</v>
      </c>
      <c r="W6" t="n">
        <v>6.85</v>
      </c>
      <c r="X6" t="n">
        <v>3.82</v>
      </c>
      <c r="Y6" t="n">
        <v>1</v>
      </c>
      <c r="Z6" t="n">
        <v>10</v>
      </c>
      <c r="AA6" t="n">
        <v>475.5346471594759</v>
      </c>
      <c r="AB6" t="n">
        <v>650.6474833515974</v>
      </c>
      <c r="AC6" t="n">
        <v>588.5506007299986</v>
      </c>
      <c r="AD6" t="n">
        <v>475534.6471594759</v>
      </c>
      <c r="AE6" t="n">
        <v>650647.4833515974</v>
      </c>
      <c r="AF6" t="n">
        <v>1.413919254255459e-06</v>
      </c>
      <c r="AG6" t="n">
        <v>0.4040625</v>
      </c>
      <c r="AH6" t="n">
        <v>588550.6007299986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2.6497</v>
      </c>
      <c r="E7" t="n">
        <v>37.74</v>
      </c>
      <c r="F7" t="n">
        <v>31.95</v>
      </c>
      <c r="G7" t="n">
        <v>16.67</v>
      </c>
      <c r="H7" t="n">
        <v>0.26</v>
      </c>
      <c r="I7" t="n">
        <v>115</v>
      </c>
      <c r="J7" t="n">
        <v>152.18</v>
      </c>
      <c r="K7" t="n">
        <v>49.1</v>
      </c>
      <c r="L7" t="n">
        <v>2.25</v>
      </c>
      <c r="M7" t="n">
        <v>113</v>
      </c>
      <c r="N7" t="n">
        <v>25.83</v>
      </c>
      <c r="O7" t="n">
        <v>19002.56</v>
      </c>
      <c r="P7" t="n">
        <v>357.67</v>
      </c>
      <c r="Q7" t="n">
        <v>2238.86</v>
      </c>
      <c r="R7" t="n">
        <v>192.43</v>
      </c>
      <c r="S7" t="n">
        <v>80.06999999999999</v>
      </c>
      <c r="T7" t="n">
        <v>53604.11</v>
      </c>
      <c r="U7" t="n">
        <v>0.42</v>
      </c>
      <c r="V7" t="n">
        <v>0.8</v>
      </c>
      <c r="W7" t="n">
        <v>6.83</v>
      </c>
      <c r="X7" t="n">
        <v>3.32</v>
      </c>
      <c r="Y7" t="n">
        <v>1</v>
      </c>
      <c r="Z7" t="n">
        <v>10</v>
      </c>
      <c r="AA7" t="n">
        <v>452.4938257187954</v>
      </c>
      <c r="AB7" t="n">
        <v>619.1220149671567</v>
      </c>
      <c r="AC7" t="n">
        <v>560.0338788018959</v>
      </c>
      <c r="AD7" t="n">
        <v>452493.8257187954</v>
      </c>
      <c r="AE7" t="n">
        <v>619122.0149671567</v>
      </c>
      <c r="AF7" t="n">
        <v>1.453243540729515e-06</v>
      </c>
      <c r="AG7" t="n">
        <v>0.393125</v>
      </c>
      <c r="AH7" t="n">
        <v>560033.8788018959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2.7073</v>
      </c>
      <c r="E8" t="n">
        <v>36.94</v>
      </c>
      <c r="F8" t="n">
        <v>31.54</v>
      </c>
      <c r="G8" t="n">
        <v>18.56</v>
      </c>
      <c r="H8" t="n">
        <v>0.29</v>
      </c>
      <c r="I8" t="n">
        <v>102</v>
      </c>
      <c r="J8" t="n">
        <v>152.53</v>
      </c>
      <c r="K8" t="n">
        <v>49.1</v>
      </c>
      <c r="L8" t="n">
        <v>2.5</v>
      </c>
      <c r="M8" t="n">
        <v>100</v>
      </c>
      <c r="N8" t="n">
        <v>25.93</v>
      </c>
      <c r="O8" t="n">
        <v>19045.63</v>
      </c>
      <c r="P8" t="n">
        <v>350.37</v>
      </c>
      <c r="Q8" t="n">
        <v>2238.68</v>
      </c>
      <c r="R8" t="n">
        <v>179.81</v>
      </c>
      <c r="S8" t="n">
        <v>80.06999999999999</v>
      </c>
      <c r="T8" t="n">
        <v>47355.73</v>
      </c>
      <c r="U8" t="n">
        <v>0.45</v>
      </c>
      <c r="V8" t="n">
        <v>0.8100000000000001</v>
      </c>
      <c r="W8" t="n">
        <v>6.8</v>
      </c>
      <c r="X8" t="n">
        <v>2.91</v>
      </c>
      <c r="Y8" t="n">
        <v>1</v>
      </c>
      <c r="Z8" t="n">
        <v>10</v>
      </c>
      <c r="AA8" t="n">
        <v>434.8317151546593</v>
      </c>
      <c r="AB8" t="n">
        <v>594.9559360959804</v>
      </c>
      <c r="AC8" t="n">
        <v>538.17417658088</v>
      </c>
      <c r="AD8" t="n">
        <v>434831.7151546592</v>
      </c>
      <c r="AE8" t="n">
        <v>594955.9360959805</v>
      </c>
      <c r="AF8" t="n">
        <v>1.484834599319552e-06</v>
      </c>
      <c r="AG8" t="n">
        <v>0.3847916666666666</v>
      </c>
      <c r="AH8" t="n">
        <v>538174.1765808801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2.7582</v>
      </c>
      <c r="E9" t="n">
        <v>36.26</v>
      </c>
      <c r="F9" t="n">
        <v>31.2</v>
      </c>
      <c r="G9" t="n">
        <v>20.57</v>
      </c>
      <c r="H9" t="n">
        <v>0.32</v>
      </c>
      <c r="I9" t="n">
        <v>91</v>
      </c>
      <c r="J9" t="n">
        <v>152.88</v>
      </c>
      <c r="K9" t="n">
        <v>49.1</v>
      </c>
      <c r="L9" t="n">
        <v>2.75</v>
      </c>
      <c r="M9" t="n">
        <v>89</v>
      </c>
      <c r="N9" t="n">
        <v>26.03</v>
      </c>
      <c r="O9" t="n">
        <v>19088.72</v>
      </c>
      <c r="P9" t="n">
        <v>343.04</v>
      </c>
      <c r="Q9" t="n">
        <v>2238.43</v>
      </c>
      <c r="R9" t="n">
        <v>168.36</v>
      </c>
      <c r="S9" t="n">
        <v>80.06999999999999</v>
      </c>
      <c r="T9" t="n">
        <v>41686.23</v>
      </c>
      <c r="U9" t="n">
        <v>0.48</v>
      </c>
      <c r="V9" t="n">
        <v>0.82</v>
      </c>
      <c r="W9" t="n">
        <v>6.78</v>
      </c>
      <c r="X9" t="n">
        <v>2.57</v>
      </c>
      <c r="Y9" t="n">
        <v>1</v>
      </c>
      <c r="Z9" t="n">
        <v>10</v>
      </c>
      <c r="AA9" t="n">
        <v>419.1497636612493</v>
      </c>
      <c r="AB9" t="n">
        <v>573.4991982238244</v>
      </c>
      <c r="AC9" t="n">
        <v>518.7652396565219</v>
      </c>
      <c r="AD9" t="n">
        <v>419149.7636612492</v>
      </c>
      <c r="AE9" t="n">
        <v>573499.1982238244</v>
      </c>
      <c r="AF9" t="n">
        <v>1.512751003524983e-06</v>
      </c>
      <c r="AG9" t="n">
        <v>0.3777083333333333</v>
      </c>
      <c r="AH9" t="n">
        <v>518765.2396565219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2.8003</v>
      </c>
      <c r="E10" t="n">
        <v>35.71</v>
      </c>
      <c r="F10" t="n">
        <v>30.93</v>
      </c>
      <c r="G10" t="n">
        <v>22.63</v>
      </c>
      <c r="H10" t="n">
        <v>0.35</v>
      </c>
      <c r="I10" t="n">
        <v>82</v>
      </c>
      <c r="J10" t="n">
        <v>153.23</v>
      </c>
      <c r="K10" t="n">
        <v>49.1</v>
      </c>
      <c r="L10" t="n">
        <v>3</v>
      </c>
      <c r="M10" t="n">
        <v>80</v>
      </c>
      <c r="N10" t="n">
        <v>26.13</v>
      </c>
      <c r="O10" t="n">
        <v>19131.85</v>
      </c>
      <c r="P10" t="n">
        <v>336.82</v>
      </c>
      <c r="Q10" t="n">
        <v>2238.54</v>
      </c>
      <c r="R10" t="n">
        <v>159.75</v>
      </c>
      <c r="S10" t="n">
        <v>80.06999999999999</v>
      </c>
      <c r="T10" t="n">
        <v>37425.72</v>
      </c>
      <c r="U10" t="n">
        <v>0.5</v>
      </c>
      <c r="V10" t="n">
        <v>0.83</v>
      </c>
      <c r="W10" t="n">
        <v>6.76</v>
      </c>
      <c r="X10" t="n">
        <v>2.3</v>
      </c>
      <c r="Y10" t="n">
        <v>1</v>
      </c>
      <c r="Z10" t="n">
        <v>10</v>
      </c>
      <c r="AA10" t="n">
        <v>406.5147316406075</v>
      </c>
      <c r="AB10" t="n">
        <v>556.2113899949102</v>
      </c>
      <c r="AC10" t="n">
        <v>503.1273555813841</v>
      </c>
      <c r="AD10" t="n">
        <v>406514.7316406075</v>
      </c>
      <c r="AE10" t="n">
        <v>556211.3899949102</v>
      </c>
      <c r="AF10" t="n">
        <v>1.535840996001382e-06</v>
      </c>
      <c r="AG10" t="n">
        <v>0.3719791666666667</v>
      </c>
      <c r="AH10" t="n">
        <v>503127.3555813841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2.8377</v>
      </c>
      <c r="E11" t="n">
        <v>35.24</v>
      </c>
      <c r="F11" t="n">
        <v>30.7</v>
      </c>
      <c r="G11" t="n">
        <v>24.89</v>
      </c>
      <c r="H11" t="n">
        <v>0.37</v>
      </c>
      <c r="I11" t="n">
        <v>74</v>
      </c>
      <c r="J11" t="n">
        <v>153.58</v>
      </c>
      <c r="K11" t="n">
        <v>49.1</v>
      </c>
      <c r="L11" t="n">
        <v>3.25</v>
      </c>
      <c r="M11" t="n">
        <v>72</v>
      </c>
      <c r="N11" t="n">
        <v>26.23</v>
      </c>
      <c r="O11" t="n">
        <v>19175.02</v>
      </c>
      <c r="P11" t="n">
        <v>330.68</v>
      </c>
      <c r="Q11" t="n">
        <v>2238.48</v>
      </c>
      <c r="R11" t="n">
        <v>151.92</v>
      </c>
      <c r="S11" t="n">
        <v>80.06999999999999</v>
      </c>
      <c r="T11" t="n">
        <v>33549.8</v>
      </c>
      <c r="U11" t="n">
        <v>0.53</v>
      </c>
      <c r="V11" t="n">
        <v>0.84</v>
      </c>
      <c r="W11" t="n">
        <v>6.76</v>
      </c>
      <c r="X11" t="n">
        <v>2.07</v>
      </c>
      <c r="Y11" t="n">
        <v>1</v>
      </c>
      <c r="Z11" t="n">
        <v>10</v>
      </c>
      <c r="AA11" t="n">
        <v>395.1167127725914</v>
      </c>
      <c r="AB11" t="n">
        <v>540.6161177345873</v>
      </c>
      <c r="AC11" t="n">
        <v>489.0204742174843</v>
      </c>
      <c r="AD11" t="n">
        <v>395116.7127725914</v>
      </c>
      <c r="AE11" t="n">
        <v>540616.1177345873</v>
      </c>
      <c r="AF11" t="n">
        <v>1.556353245849774e-06</v>
      </c>
      <c r="AG11" t="n">
        <v>0.3670833333333334</v>
      </c>
      <c r="AH11" t="n">
        <v>489020.4742174842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2.864</v>
      </c>
      <c r="E12" t="n">
        <v>34.92</v>
      </c>
      <c r="F12" t="n">
        <v>30.56</v>
      </c>
      <c r="G12" t="n">
        <v>26.97</v>
      </c>
      <c r="H12" t="n">
        <v>0.4</v>
      </c>
      <c r="I12" t="n">
        <v>68</v>
      </c>
      <c r="J12" t="n">
        <v>153.93</v>
      </c>
      <c r="K12" t="n">
        <v>49.1</v>
      </c>
      <c r="L12" t="n">
        <v>3.5</v>
      </c>
      <c r="M12" t="n">
        <v>66</v>
      </c>
      <c r="N12" t="n">
        <v>26.33</v>
      </c>
      <c r="O12" t="n">
        <v>19218.22</v>
      </c>
      <c r="P12" t="n">
        <v>326.48</v>
      </c>
      <c r="Q12" t="n">
        <v>2238.51</v>
      </c>
      <c r="R12" t="n">
        <v>147.64</v>
      </c>
      <c r="S12" t="n">
        <v>80.06999999999999</v>
      </c>
      <c r="T12" t="n">
        <v>31442.28</v>
      </c>
      <c r="U12" t="n">
        <v>0.54</v>
      </c>
      <c r="V12" t="n">
        <v>0.84</v>
      </c>
      <c r="W12" t="n">
        <v>6.75</v>
      </c>
      <c r="X12" t="n">
        <v>1.93</v>
      </c>
      <c r="Y12" t="n">
        <v>1</v>
      </c>
      <c r="Z12" t="n">
        <v>10</v>
      </c>
      <c r="AA12" t="n">
        <v>387.4568788011268</v>
      </c>
      <c r="AB12" t="n">
        <v>530.1355949668042</v>
      </c>
      <c r="AC12" t="n">
        <v>479.5401978331524</v>
      </c>
      <c r="AD12" t="n">
        <v>387456.8788011268</v>
      </c>
      <c r="AE12" t="n">
        <v>530135.5949668043</v>
      </c>
      <c r="AF12" t="n">
        <v>1.570777635449044e-06</v>
      </c>
      <c r="AG12" t="n">
        <v>0.36375</v>
      </c>
      <c r="AH12" t="n">
        <v>479540.1978331524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2.888</v>
      </c>
      <c r="E13" t="n">
        <v>34.63</v>
      </c>
      <c r="F13" t="n">
        <v>30.43</v>
      </c>
      <c r="G13" t="n">
        <v>28.98</v>
      </c>
      <c r="H13" t="n">
        <v>0.43</v>
      </c>
      <c r="I13" t="n">
        <v>63</v>
      </c>
      <c r="J13" t="n">
        <v>154.28</v>
      </c>
      <c r="K13" t="n">
        <v>49.1</v>
      </c>
      <c r="L13" t="n">
        <v>3.75</v>
      </c>
      <c r="M13" t="n">
        <v>61</v>
      </c>
      <c r="N13" t="n">
        <v>26.43</v>
      </c>
      <c r="O13" t="n">
        <v>19261.45</v>
      </c>
      <c r="P13" t="n">
        <v>321.23</v>
      </c>
      <c r="Q13" t="n">
        <v>2238.64</v>
      </c>
      <c r="R13" t="n">
        <v>143.05</v>
      </c>
      <c r="S13" t="n">
        <v>80.06999999999999</v>
      </c>
      <c r="T13" t="n">
        <v>29170.83</v>
      </c>
      <c r="U13" t="n">
        <v>0.5600000000000001</v>
      </c>
      <c r="V13" t="n">
        <v>0.84</v>
      </c>
      <c r="W13" t="n">
        <v>6.75</v>
      </c>
      <c r="X13" t="n">
        <v>1.8</v>
      </c>
      <c r="Y13" t="n">
        <v>1</v>
      </c>
      <c r="Z13" t="n">
        <v>10</v>
      </c>
      <c r="AA13" t="n">
        <v>379.3936644518918</v>
      </c>
      <c r="AB13" t="n">
        <v>519.1031493702698</v>
      </c>
      <c r="AC13" t="n">
        <v>469.5606733602164</v>
      </c>
      <c r="AD13" t="n">
        <v>379393.6644518918</v>
      </c>
      <c r="AE13" t="n">
        <v>519103.1493702697</v>
      </c>
      <c r="AF13" t="n">
        <v>1.583940576528226e-06</v>
      </c>
      <c r="AG13" t="n">
        <v>0.3607291666666667</v>
      </c>
      <c r="AH13" t="n">
        <v>469560.6733602164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2.9139</v>
      </c>
      <c r="E14" t="n">
        <v>34.32</v>
      </c>
      <c r="F14" t="n">
        <v>30.27</v>
      </c>
      <c r="G14" t="n">
        <v>31.31</v>
      </c>
      <c r="H14" t="n">
        <v>0.46</v>
      </c>
      <c r="I14" t="n">
        <v>58</v>
      </c>
      <c r="J14" t="n">
        <v>154.63</v>
      </c>
      <c r="K14" t="n">
        <v>49.1</v>
      </c>
      <c r="L14" t="n">
        <v>4</v>
      </c>
      <c r="M14" t="n">
        <v>56</v>
      </c>
      <c r="N14" t="n">
        <v>26.53</v>
      </c>
      <c r="O14" t="n">
        <v>19304.72</v>
      </c>
      <c r="P14" t="n">
        <v>316.32</v>
      </c>
      <c r="Q14" t="n">
        <v>2238.55</v>
      </c>
      <c r="R14" t="n">
        <v>138.12</v>
      </c>
      <c r="S14" t="n">
        <v>80.06999999999999</v>
      </c>
      <c r="T14" t="n">
        <v>26731.45</v>
      </c>
      <c r="U14" t="n">
        <v>0.58</v>
      </c>
      <c r="V14" t="n">
        <v>0.85</v>
      </c>
      <c r="W14" t="n">
        <v>6.73</v>
      </c>
      <c r="X14" t="n">
        <v>1.64</v>
      </c>
      <c r="Y14" t="n">
        <v>1</v>
      </c>
      <c r="Z14" t="n">
        <v>10</v>
      </c>
      <c r="AA14" t="n">
        <v>371.3991120489015</v>
      </c>
      <c r="AB14" t="n">
        <v>508.1646500777384</v>
      </c>
      <c r="AC14" t="n">
        <v>459.6661290878841</v>
      </c>
      <c r="AD14" t="n">
        <v>371399.1120489016</v>
      </c>
      <c r="AE14" t="n">
        <v>508164.6500777384</v>
      </c>
      <c r="AF14" t="n">
        <v>1.598145583776176e-06</v>
      </c>
      <c r="AG14" t="n">
        <v>0.3575</v>
      </c>
      <c r="AH14" t="n">
        <v>459666.1290878841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2.9356</v>
      </c>
      <c r="E15" t="n">
        <v>34.06</v>
      </c>
      <c r="F15" t="n">
        <v>30.14</v>
      </c>
      <c r="G15" t="n">
        <v>33.49</v>
      </c>
      <c r="H15" t="n">
        <v>0.49</v>
      </c>
      <c r="I15" t="n">
        <v>54</v>
      </c>
      <c r="J15" t="n">
        <v>154.98</v>
      </c>
      <c r="K15" t="n">
        <v>49.1</v>
      </c>
      <c r="L15" t="n">
        <v>4.25</v>
      </c>
      <c r="M15" t="n">
        <v>52</v>
      </c>
      <c r="N15" t="n">
        <v>26.63</v>
      </c>
      <c r="O15" t="n">
        <v>19348.03</v>
      </c>
      <c r="P15" t="n">
        <v>311.37</v>
      </c>
      <c r="Q15" t="n">
        <v>2238.51</v>
      </c>
      <c r="R15" t="n">
        <v>133.63</v>
      </c>
      <c r="S15" t="n">
        <v>80.06999999999999</v>
      </c>
      <c r="T15" t="n">
        <v>24505.54</v>
      </c>
      <c r="U15" t="n">
        <v>0.6</v>
      </c>
      <c r="V15" t="n">
        <v>0.85</v>
      </c>
      <c r="W15" t="n">
        <v>6.73</v>
      </c>
      <c r="X15" t="n">
        <v>1.51</v>
      </c>
      <c r="Y15" t="n">
        <v>1</v>
      </c>
      <c r="Z15" t="n">
        <v>10</v>
      </c>
      <c r="AA15" t="n">
        <v>364.1346055198132</v>
      </c>
      <c r="AB15" t="n">
        <v>498.2250317572306</v>
      </c>
      <c r="AC15" t="n">
        <v>450.6751339895436</v>
      </c>
      <c r="AD15" t="n">
        <v>364134.6055198133</v>
      </c>
      <c r="AE15" t="n">
        <v>498225.0317572306</v>
      </c>
      <c r="AF15" t="n">
        <v>1.61004707633527e-06</v>
      </c>
      <c r="AG15" t="n">
        <v>0.3547916666666667</v>
      </c>
      <c r="AH15" t="n">
        <v>450675.1339895436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2.9552</v>
      </c>
      <c r="E16" t="n">
        <v>33.84</v>
      </c>
      <c r="F16" t="n">
        <v>30.04</v>
      </c>
      <c r="G16" t="n">
        <v>36.04</v>
      </c>
      <c r="H16" t="n">
        <v>0.51</v>
      </c>
      <c r="I16" t="n">
        <v>50</v>
      </c>
      <c r="J16" t="n">
        <v>155.33</v>
      </c>
      <c r="K16" t="n">
        <v>49.1</v>
      </c>
      <c r="L16" t="n">
        <v>4.5</v>
      </c>
      <c r="M16" t="n">
        <v>48</v>
      </c>
      <c r="N16" t="n">
        <v>26.74</v>
      </c>
      <c r="O16" t="n">
        <v>19391.36</v>
      </c>
      <c r="P16" t="n">
        <v>306.7</v>
      </c>
      <c r="Q16" t="n">
        <v>2238.55</v>
      </c>
      <c r="R16" t="n">
        <v>130.45</v>
      </c>
      <c r="S16" t="n">
        <v>80.06999999999999</v>
      </c>
      <c r="T16" t="n">
        <v>22938.99</v>
      </c>
      <c r="U16" t="n">
        <v>0.61</v>
      </c>
      <c r="V16" t="n">
        <v>0.85</v>
      </c>
      <c r="W16" t="n">
        <v>6.72</v>
      </c>
      <c r="X16" t="n">
        <v>1.41</v>
      </c>
      <c r="Y16" t="n">
        <v>1</v>
      </c>
      <c r="Z16" t="n">
        <v>10</v>
      </c>
      <c r="AA16" t="n">
        <v>357.5625172594357</v>
      </c>
      <c r="AB16" t="n">
        <v>489.232810659311</v>
      </c>
      <c r="AC16" t="n">
        <v>442.5411178525479</v>
      </c>
      <c r="AD16" t="n">
        <v>357562.5172594357</v>
      </c>
      <c r="AE16" t="n">
        <v>489232.810659311</v>
      </c>
      <c r="AF16" t="n">
        <v>1.620796811549935e-06</v>
      </c>
      <c r="AG16" t="n">
        <v>0.3525</v>
      </c>
      <c r="AH16" t="n">
        <v>442541.1178525478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2.9704</v>
      </c>
      <c r="E17" t="n">
        <v>33.66</v>
      </c>
      <c r="F17" t="n">
        <v>29.95</v>
      </c>
      <c r="G17" t="n">
        <v>38.24</v>
      </c>
      <c r="H17" t="n">
        <v>0.54</v>
      </c>
      <c r="I17" t="n">
        <v>47</v>
      </c>
      <c r="J17" t="n">
        <v>155.68</v>
      </c>
      <c r="K17" t="n">
        <v>49.1</v>
      </c>
      <c r="L17" t="n">
        <v>4.75</v>
      </c>
      <c r="M17" t="n">
        <v>45</v>
      </c>
      <c r="N17" t="n">
        <v>26.84</v>
      </c>
      <c r="O17" t="n">
        <v>19434.74</v>
      </c>
      <c r="P17" t="n">
        <v>302.96</v>
      </c>
      <c r="Q17" t="n">
        <v>2238.49</v>
      </c>
      <c r="R17" t="n">
        <v>127.6</v>
      </c>
      <c r="S17" t="n">
        <v>80.06999999999999</v>
      </c>
      <c r="T17" t="n">
        <v>21528.36</v>
      </c>
      <c r="U17" t="n">
        <v>0.63</v>
      </c>
      <c r="V17" t="n">
        <v>0.86</v>
      </c>
      <c r="W17" t="n">
        <v>6.72</v>
      </c>
      <c r="X17" t="n">
        <v>1.32</v>
      </c>
      <c r="Y17" t="n">
        <v>1</v>
      </c>
      <c r="Z17" t="n">
        <v>10</v>
      </c>
      <c r="AA17" t="n">
        <v>352.3859467541237</v>
      </c>
      <c r="AB17" t="n">
        <v>482.1499985197701</v>
      </c>
      <c r="AC17" t="n">
        <v>436.1342793628155</v>
      </c>
      <c r="AD17" t="n">
        <v>352385.9467541237</v>
      </c>
      <c r="AE17" t="n">
        <v>482149.9985197701</v>
      </c>
      <c r="AF17" t="n">
        <v>1.629133340900084e-06</v>
      </c>
      <c r="AG17" t="n">
        <v>0.350625</v>
      </c>
      <c r="AH17" t="n">
        <v>436134.2793628155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2.9861</v>
      </c>
      <c r="E18" t="n">
        <v>33.49</v>
      </c>
      <c r="F18" t="n">
        <v>29.87</v>
      </c>
      <c r="G18" t="n">
        <v>40.73</v>
      </c>
      <c r="H18" t="n">
        <v>0.57</v>
      </c>
      <c r="I18" t="n">
        <v>44</v>
      </c>
      <c r="J18" t="n">
        <v>156.03</v>
      </c>
      <c r="K18" t="n">
        <v>49.1</v>
      </c>
      <c r="L18" t="n">
        <v>5</v>
      </c>
      <c r="M18" t="n">
        <v>42</v>
      </c>
      <c r="N18" t="n">
        <v>26.94</v>
      </c>
      <c r="O18" t="n">
        <v>19478.15</v>
      </c>
      <c r="P18" t="n">
        <v>296.73</v>
      </c>
      <c r="Q18" t="n">
        <v>2238.48</v>
      </c>
      <c r="R18" t="n">
        <v>124.92</v>
      </c>
      <c r="S18" t="n">
        <v>80.06999999999999</v>
      </c>
      <c r="T18" t="n">
        <v>20200.26</v>
      </c>
      <c r="U18" t="n">
        <v>0.64</v>
      </c>
      <c r="V18" t="n">
        <v>0.86</v>
      </c>
      <c r="W18" t="n">
        <v>6.71</v>
      </c>
      <c r="X18" t="n">
        <v>1.24</v>
      </c>
      <c r="Y18" t="n">
        <v>1</v>
      </c>
      <c r="Z18" t="n">
        <v>10</v>
      </c>
      <c r="AA18" t="n">
        <v>345.2220309559487</v>
      </c>
      <c r="AB18" t="n">
        <v>472.3480128750479</v>
      </c>
      <c r="AC18" t="n">
        <v>427.2677814708524</v>
      </c>
      <c r="AD18" t="n">
        <v>345222.0309559487</v>
      </c>
      <c r="AE18" t="n">
        <v>472348.0128750479</v>
      </c>
      <c r="AF18" t="n">
        <v>1.637744098189382e-06</v>
      </c>
      <c r="AG18" t="n">
        <v>0.3488541666666667</v>
      </c>
      <c r="AH18" t="n">
        <v>427267.7814708524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3.0039</v>
      </c>
      <c r="E19" t="n">
        <v>33.29</v>
      </c>
      <c r="F19" t="n">
        <v>29.76</v>
      </c>
      <c r="G19" t="n">
        <v>43.55</v>
      </c>
      <c r="H19" t="n">
        <v>0.59</v>
      </c>
      <c r="I19" t="n">
        <v>41</v>
      </c>
      <c r="J19" t="n">
        <v>156.39</v>
      </c>
      <c r="K19" t="n">
        <v>49.1</v>
      </c>
      <c r="L19" t="n">
        <v>5.25</v>
      </c>
      <c r="M19" t="n">
        <v>39</v>
      </c>
      <c r="N19" t="n">
        <v>27.04</v>
      </c>
      <c r="O19" t="n">
        <v>19521.59</v>
      </c>
      <c r="P19" t="n">
        <v>292.04</v>
      </c>
      <c r="Q19" t="n">
        <v>2238.42</v>
      </c>
      <c r="R19" t="n">
        <v>121.38</v>
      </c>
      <c r="S19" t="n">
        <v>80.06999999999999</v>
      </c>
      <c r="T19" t="n">
        <v>18447.08</v>
      </c>
      <c r="U19" t="n">
        <v>0.66</v>
      </c>
      <c r="V19" t="n">
        <v>0.86</v>
      </c>
      <c r="W19" t="n">
        <v>6.71</v>
      </c>
      <c r="X19" t="n">
        <v>1.13</v>
      </c>
      <c r="Y19" t="n">
        <v>1</v>
      </c>
      <c r="Z19" t="n">
        <v>10</v>
      </c>
      <c r="AA19" t="n">
        <v>339.0354270992311</v>
      </c>
      <c r="AB19" t="n">
        <v>463.8832285445873</v>
      </c>
      <c r="AC19" t="n">
        <v>419.6108642764915</v>
      </c>
      <c r="AD19" t="n">
        <v>339035.4270992311</v>
      </c>
      <c r="AE19" t="n">
        <v>463883.2285445873</v>
      </c>
      <c r="AF19" t="n">
        <v>1.647506612823108e-06</v>
      </c>
      <c r="AG19" t="n">
        <v>0.3467708333333333</v>
      </c>
      <c r="AH19" t="n">
        <v>419610.8642764915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3.0122</v>
      </c>
      <c r="E20" t="n">
        <v>33.2</v>
      </c>
      <c r="F20" t="n">
        <v>29.73</v>
      </c>
      <c r="G20" t="n">
        <v>45.74</v>
      </c>
      <c r="H20" t="n">
        <v>0.62</v>
      </c>
      <c r="I20" t="n">
        <v>39</v>
      </c>
      <c r="J20" t="n">
        <v>156.74</v>
      </c>
      <c r="K20" t="n">
        <v>49.1</v>
      </c>
      <c r="L20" t="n">
        <v>5.5</v>
      </c>
      <c r="M20" t="n">
        <v>37</v>
      </c>
      <c r="N20" t="n">
        <v>27.14</v>
      </c>
      <c r="O20" t="n">
        <v>19565.07</v>
      </c>
      <c r="P20" t="n">
        <v>287.47</v>
      </c>
      <c r="Q20" t="n">
        <v>2238.38</v>
      </c>
      <c r="R20" t="n">
        <v>120.55</v>
      </c>
      <c r="S20" t="n">
        <v>80.06999999999999</v>
      </c>
      <c r="T20" t="n">
        <v>18039.65</v>
      </c>
      <c r="U20" t="n">
        <v>0.66</v>
      </c>
      <c r="V20" t="n">
        <v>0.86</v>
      </c>
      <c r="W20" t="n">
        <v>6.71</v>
      </c>
      <c r="X20" t="n">
        <v>1.1</v>
      </c>
      <c r="Y20" t="n">
        <v>1</v>
      </c>
      <c r="Z20" t="n">
        <v>10</v>
      </c>
      <c r="AA20" t="n">
        <v>334.3344847144747</v>
      </c>
      <c r="AB20" t="n">
        <v>457.4511917828225</v>
      </c>
      <c r="AC20" t="n">
        <v>413.7926920758492</v>
      </c>
      <c r="AD20" t="n">
        <v>334334.4847144747</v>
      </c>
      <c r="AE20" t="n">
        <v>457451.1917828225</v>
      </c>
      <c r="AF20" t="n">
        <v>1.652058796612992e-06</v>
      </c>
      <c r="AG20" t="n">
        <v>0.3458333333333334</v>
      </c>
      <c r="AH20" t="n">
        <v>413792.6920758492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3.0242</v>
      </c>
      <c r="E21" t="n">
        <v>33.07</v>
      </c>
      <c r="F21" t="n">
        <v>29.66</v>
      </c>
      <c r="G21" t="n">
        <v>48.1</v>
      </c>
      <c r="H21" t="n">
        <v>0.65</v>
      </c>
      <c r="I21" t="n">
        <v>37</v>
      </c>
      <c r="J21" t="n">
        <v>157.09</v>
      </c>
      <c r="K21" t="n">
        <v>49.1</v>
      </c>
      <c r="L21" t="n">
        <v>5.75</v>
      </c>
      <c r="M21" t="n">
        <v>34</v>
      </c>
      <c r="N21" t="n">
        <v>27.25</v>
      </c>
      <c r="O21" t="n">
        <v>19608.58</v>
      </c>
      <c r="P21" t="n">
        <v>283.9</v>
      </c>
      <c r="Q21" t="n">
        <v>2238.3</v>
      </c>
      <c r="R21" t="n">
        <v>118.21</v>
      </c>
      <c r="S21" t="n">
        <v>80.06999999999999</v>
      </c>
      <c r="T21" t="n">
        <v>16883.78</v>
      </c>
      <c r="U21" t="n">
        <v>0.68</v>
      </c>
      <c r="V21" t="n">
        <v>0.87</v>
      </c>
      <c r="W21" t="n">
        <v>6.7</v>
      </c>
      <c r="X21" t="n">
        <v>1.03</v>
      </c>
      <c r="Y21" t="n">
        <v>1</v>
      </c>
      <c r="Z21" t="n">
        <v>10</v>
      </c>
      <c r="AA21" t="n">
        <v>329.9226074101591</v>
      </c>
      <c r="AB21" t="n">
        <v>451.414666616768</v>
      </c>
      <c r="AC21" t="n">
        <v>408.3322843993267</v>
      </c>
      <c r="AD21" t="n">
        <v>329922.6074101591</v>
      </c>
      <c r="AE21" t="n">
        <v>451414.666616768</v>
      </c>
      <c r="AF21" t="n">
        <v>1.658640267152583e-06</v>
      </c>
      <c r="AG21" t="n">
        <v>0.3444791666666667</v>
      </c>
      <c r="AH21" t="n">
        <v>408332.2843993267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3.032</v>
      </c>
      <c r="E22" t="n">
        <v>32.98</v>
      </c>
      <c r="F22" t="n">
        <v>29.64</v>
      </c>
      <c r="G22" t="n">
        <v>50.8</v>
      </c>
      <c r="H22" t="n">
        <v>0.67</v>
      </c>
      <c r="I22" t="n">
        <v>35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278.4</v>
      </c>
      <c r="Q22" t="n">
        <v>2238.34</v>
      </c>
      <c r="R22" t="n">
        <v>117.3</v>
      </c>
      <c r="S22" t="n">
        <v>80.06999999999999</v>
      </c>
      <c r="T22" t="n">
        <v>16436.41</v>
      </c>
      <c r="U22" t="n">
        <v>0.68</v>
      </c>
      <c r="V22" t="n">
        <v>0.87</v>
      </c>
      <c r="W22" t="n">
        <v>6.71</v>
      </c>
      <c r="X22" t="n">
        <v>1.01</v>
      </c>
      <c r="Y22" t="n">
        <v>1</v>
      </c>
      <c r="Z22" t="n">
        <v>10</v>
      </c>
      <c r="AA22" t="n">
        <v>324.6230972814794</v>
      </c>
      <c r="AB22" t="n">
        <v>444.1636430608223</v>
      </c>
      <c r="AC22" t="n">
        <v>401.773288354685</v>
      </c>
      <c r="AD22" t="n">
        <v>324623.0972814794</v>
      </c>
      <c r="AE22" t="n">
        <v>444163.6430608223</v>
      </c>
      <c r="AF22" t="n">
        <v>1.662918223003318e-06</v>
      </c>
      <c r="AG22" t="n">
        <v>0.3435416666666666</v>
      </c>
      <c r="AH22" t="n">
        <v>401773.2883546849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3.047</v>
      </c>
      <c r="E23" t="n">
        <v>32.82</v>
      </c>
      <c r="F23" t="n">
        <v>29.53</v>
      </c>
      <c r="G23" t="n">
        <v>53.7</v>
      </c>
      <c r="H23" t="n">
        <v>0.7</v>
      </c>
      <c r="I23" t="n">
        <v>33</v>
      </c>
      <c r="J23" t="n">
        <v>157.8</v>
      </c>
      <c r="K23" t="n">
        <v>49.1</v>
      </c>
      <c r="L23" t="n">
        <v>6.25</v>
      </c>
      <c r="M23" t="n">
        <v>19</v>
      </c>
      <c r="N23" t="n">
        <v>27.45</v>
      </c>
      <c r="O23" t="n">
        <v>19695.71</v>
      </c>
      <c r="P23" t="n">
        <v>275.01</v>
      </c>
      <c r="Q23" t="n">
        <v>2238.33</v>
      </c>
      <c r="R23" t="n">
        <v>113.74</v>
      </c>
      <c r="S23" t="n">
        <v>80.06999999999999</v>
      </c>
      <c r="T23" t="n">
        <v>14664.67</v>
      </c>
      <c r="U23" t="n">
        <v>0.7</v>
      </c>
      <c r="V23" t="n">
        <v>0.87</v>
      </c>
      <c r="W23" t="n">
        <v>6.71</v>
      </c>
      <c r="X23" t="n">
        <v>0.91</v>
      </c>
      <c r="Y23" t="n">
        <v>1</v>
      </c>
      <c r="Z23" t="n">
        <v>10</v>
      </c>
      <c r="AA23" t="n">
        <v>319.9731755063117</v>
      </c>
      <c r="AB23" t="n">
        <v>437.8014149479673</v>
      </c>
      <c r="AC23" t="n">
        <v>396.0182623634776</v>
      </c>
      <c r="AD23" t="n">
        <v>319973.1755063118</v>
      </c>
      <c r="AE23" t="n">
        <v>437801.4149479673</v>
      </c>
      <c r="AF23" t="n">
        <v>1.671145061177806e-06</v>
      </c>
      <c r="AG23" t="n">
        <v>0.341875</v>
      </c>
      <c r="AH23" t="n">
        <v>396018.2623634776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3.0502</v>
      </c>
      <c r="E24" t="n">
        <v>32.78</v>
      </c>
      <c r="F24" t="n">
        <v>29.53</v>
      </c>
      <c r="G24" t="n">
        <v>55.37</v>
      </c>
      <c r="H24" t="n">
        <v>0.73</v>
      </c>
      <c r="I24" t="n">
        <v>32</v>
      </c>
      <c r="J24" t="n">
        <v>158.15</v>
      </c>
      <c r="K24" t="n">
        <v>49.1</v>
      </c>
      <c r="L24" t="n">
        <v>6.5</v>
      </c>
      <c r="M24" t="n">
        <v>11</v>
      </c>
      <c r="N24" t="n">
        <v>27.56</v>
      </c>
      <c r="O24" t="n">
        <v>19739.33</v>
      </c>
      <c r="P24" t="n">
        <v>272.69</v>
      </c>
      <c r="Q24" t="n">
        <v>2238.43</v>
      </c>
      <c r="R24" t="n">
        <v>113.15</v>
      </c>
      <c r="S24" t="n">
        <v>80.06999999999999</v>
      </c>
      <c r="T24" t="n">
        <v>14376.15</v>
      </c>
      <c r="U24" t="n">
        <v>0.71</v>
      </c>
      <c r="V24" t="n">
        <v>0.87</v>
      </c>
      <c r="W24" t="n">
        <v>6.72</v>
      </c>
      <c r="X24" t="n">
        <v>0.9</v>
      </c>
      <c r="Y24" t="n">
        <v>1</v>
      </c>
      <c r="Z24" t="n">
        <v>10</v>
      </c>
      <c r="AA24" t="n">
        <v>317.7993977623611</v>
      </c>
      <c r="AB24" t="n">
        <v>434.8271563383882</v>
      </c>
      <c r="AC24" t="n">
        <v>393.3278628211986</v>
      </c>
      <c r="AD24" t="n">
        <v>317799.3977623611</v>
      </c>
      <c r="AE24" t="n">
        <v>434827.1563383882</v>
      </c>
      <c r="AF24" t="n">
        <v>1.672900119988364e-06</v>
      </c>
      <c r="AG24" t="n">
        <v>0.3414583333333334</v>
      </c>
      <c r="AH24" t="n">
        <v>393327.8628211986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3.0499</v>
      </c>
      <c r="E25" t="n">
        <v>32.79</v>
      </c>
      <c r="F25" t="n">
        <v>29.53</v>
      </c>
      <c r="G25" t="n">
        <v>55.38</v>
      </c>
      <c r="H25" t="n">
        <v>0.75</v>
      </c>
      <c r="I25" t="n">
        <v>32</v>
      </c>
      <c r="J25" t="n">
        <v>158.51</v>
      </c>
      <c r="K25" t="n">
        <v>49.1</v>
      </c>
      <c r="L25" t="n">
        <v>6.75</v>
      </c>
      <c r="M25" t="n">
        <v>6</v>
      </c>
      <c r="N25" t="n">
        <v>27.66</v>
      </c>
      <c r="O25" t="n">
        <v>19782.99</v>
      </c>
      <c r="P25" t="n">
        <v>271.98</v>
      </c>
      <c r="Q25" t="n">
        <v>2238.46</v>
      </c>
      <c r="R25" t="n">
        <v>113.27</v>
      </c>
      <c r="S25" t="n">
        <v>80.06999999999999</v>
      </c>
      <c r="T25" t="n">
        <v>14437.73</v>
      </c>
      <c r="U25" t="n">
        <v>0.71</v>
      </c>
      <c r="V25" t="n">
        <v>0.87</v>
      </c>
      <c r="W25" t="n">
        <v>6.72</v>
      </c>
      <c r="X25" t="n">
        <v>0.91</v>
      </c>
      <c r="Y25" t="n">
        <v>1</v>
      </c>
      <c r="Z25" t="n">
        <v>10</v>
      </c>
      <c r="AA25" t="n">
        <v>317.2676500536888</v>
      </c>
      <c r="AB25" t="n">
        <v>434.0995956643295</v>
      </c>
      <c r="AC25" t="n">
        <v>392.6697395167342</v>
      </c>
      <c r="AD25" t="n">
        <v>317267.6500536888</v>
      </c>
      <c r="AE25" t="n">
        <v>434099.5956643295</v>
      </c>
      <c r="AF25" t="n">
        <v>1.672735583224874e-06</v>
      </c>
      <c r="AG25" t="n">
        <v>0.3415625</v>
      </c>
      <c r="AH25" t="n">
        <v>392669.7395167342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3.0539</v>
      </c>
      <c r="E26" t="n">
        <v>32.74</v>
      </c>
      <c r="F26" t="n">
        <v>29.52</v>
      </c>
      <c r="G26" t="n">
        <v>57.14</v>
      </c>
      <c r="H26" t="n">
        <v>0.78</v>
      </c>
      <c r="I26" t="n">
        <v>31</v>
      </c>
      <c r="J26" t="n">
        <v>158.86</v>
      </c>
      <c r="K26" t="n">
        <v>49.1</v>
      </c>
      <c r="L26" t="n">
        <v>7</v>
      </c>
      <c r="M26" t="n">
        <v>3</v>
      </c>
      <c r="N26" t="n">
        <v>27.77</v>
      </c>
      <c r="O26" t="n">
        <v>19826.68</v>
      </c>
      <c r="P26" t="n">
        <v>270.93</v>
      </c>
      <c r="Q26" t="n">
        <v>2238.51</v>
      </c>
      <c r="R26" t="n">
        <v>112.71</v>
      </c>
      <c r="S26" t="n">
        <v>80.06999999999999</v>
      </c>
      <c r="T26" t="n">
        <v>14163.77</v>
      </c>
      <c r="U26" t="n">
        <v>0.71</v>
      </c>
      <c r="V26" t="n">
        <v>0.87</v>
      </c>
      <c r="W26" t="n">
        <v>6.72</v>
      </c>
      <c r="X26" t="n">
        <v>0.89</v>
      </c>
      <c r="Y26" t="n">
        <v>1</v>
      </c>
      <c r="Z26" t="n">
        <v>10</v>
      </c>
      <c r="AA26" t="n">
        <v>315.9889632109659</v>
      </c>
      <c r="AB26" t="n">
        <v>432.3500399144339</v>
      </c>
      <c r="AC26" t="n">
        <v>391.0871589120918</v>
      </c>
      <c r="AD26" t="n">
        <v>315988.963210966</v>
      </c>
      <c r="AE26" t="n">
        <v>432350.0399144339</v>
      </c>
      <c r="AF26" t="n">
        <v>1.674929406738071e-06</v>
      </c>
      <c r="AG26" t="n">
        <v>0.3410416666666667</v>
      </c>
      <c r="AH26" t="n">
        <v>391087.1589120918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3.0528</v>
      </c>
      <c r="E27" t="n">
        <v>32.76</v>
      </c>
      <c r="F27" t="n">
        <v>29.53</v>
      </c>
      <c r="G27" t="n">
        <v>57.16</v>
      </c>
      <c r="H27" t="n">
        <v>0.8100000000000001</v>
      </c>
      <c r="I27" t="n">
        <v>31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271.79</v>
      </c>
      <c r="Q27" t="n">
        <v>2238.58</v>
      </c>
      <c r="R27" t="n">
        <v>113.09</v>
      </c>
      <c r="S27" t="n">
        <v>80.06999999999999</v>
      </c>
      <c r="T27" t="n">
        <v>14350.04</v>
      </c>
      <c r="U27" t="n">
        <v>0.71</v>
      </c>
      <c r="V27" t="n">
        <v>0.87</v>
      </c>
      <c r="W27" t="n">
        <v>6.72</v>
      </c>
      <c r="X27" t="n">
        <v>0.91</v>
      </c>
      <c r="Y27" t="n">
        <v>1</v>
      </c>
      <c r="Z27" t="n">
        <v>10</v>
      </c>
      <c r="AA27" t="n">
        <v>316.8173158753794</v>
      </c>
      <c r="AB27" t="n">
        <v>433.4834285742249</v>
      </c>
      <c r="AC27" t="n">
        <v>392.1123785489132</v>
      </c>
      <c r="AD27" t="n">
        <v>316817.3158753794</v>
      </c>
      <c r="AE27" t="n">
        <v>433483.4285742249</v>
      </c>
      <c r="AF27" t="n">
        <v>1.674326105271942e-06</v>
      </c>
      <c r="AG27" t="n">
        <v>0.34125</v>
      </c>
      <c r="AH27" t="n">
        <v>392112.3785489132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3.0527</v>
      </c>
      <c r="E28" t="n">
        <v>32.76</v>
      </c>
      <c r="F28" t="n">
        <v>29.53</v>
      </c>
      <c r="G28" t="n">
        <v>57.16</v>
      </c>
      <c r="H28" t="n">
        <v>0.83</v>
      </c>
      <c r="I28" t="n">
        <v>31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272.35</v>
      </c>
      <c r="Q28" t="n">
        <v>2238.52</v>
      </c>
      <c r="R28" t="n">
        <v>113.14</v>
      </c>
      <c r="S28" t="n">
        <v>80.06999999999999</v>
      </c>
      <c r="T28" t="n">
        <v>14378.72</v>
      </c>
      <c r="U28" t="n">
        <v>0.71</v>
      </c>
      <c r="V28" t="n">
        <v>0.87</v>
      </c>
      <c r="W28" t="n">
        <v>6.72</v>
      </c>
      <c r="X28" t="n">
        <v>0.91</v>
      </c>
      <c r="Y28" t="n">
        <v>1</v>
      </c>
      <c r="Z28" t="n">
        <v>10</v>
      </c>
      <c r="AA28" t="n">
        <v>317.2712957298994</v>
      </c>
      <c r="AB28" t="n">
        <v>434.1045838393567</v>
      </c>
      <c r="AC28" t="n">
        <v>392.6742516273377</v>
      </c>
      <c r="AD28" t="n">
        <v>317271.2957298994</v>
      </c>
      <c r="AE28" t="n">
        <v>434104.5838393567</v>
      </c>
      <c r="AF28" t="n">
        <v>1.674271259684112e-06</v>
      </c>
      <c r="AG28" t="n">
        <v>0.34125</v>
      </c>
      <c r="AH28" t="n">
        <v>392674.2516273377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1.7389</v>
      </c>
      <c r="E2" t="n">
        <v>57.51</v>
      </c>
      <c r="F2" t="n">
        <v>40.37</v>
      </c>
      <c r="G2" t="n">
        <v>6.15</v>
      </c>
      <c r="H2" t="n">
        <v>0.1</v>
      </c>
      <c r="I2" t="n">
        <v>394</v>
      </c>
      <c r="J2" t="n">
        <v>185.69</v>
      </c>
      <c r="K2" t="n">
        <v>53.44</v>
      </c>
      <c r="L2" t="n">
        <v>1</v>
      </c>
      <c r="M2" t="n">
        <v>392</v>
      </c>
      <c r="N2" t="n">
        <v>36.26</v>
      </c>
      <c r="O2" t="n">
        <v>23136.14</v>
      </c>
      <c r="P2" t="n">
        <v>543.58</v>
      </c>
      <c r="Q2" t="n">
        <v>2239.41</v>
      </c>
      <c r="R2" t="n">
        <v>467.88</v>
      </c>
      <c r="S2" t="n">
        <v>80.06999999999999</v>
      </c>
      <c r="T2" t="n">
        <v>189931.49</v>
      </c>
      <c r="U2" t="n">
        <v>0.17</v>
      </c>
      <c r="V2" t="n">
        <v>0.64</v>
      </c>
      <c r="W2" t="n">
        <v>7.29</v>
      </c>
      <c r="X2" t="n">
        <v>11.73</v>
      </c>
      <c r="Y2" t="n">
        <v>1</v>
      </c>
      <c r="Z2" t="n">
        <v>10</v>
      </c>
      <c r="AA2" t="n">
        <v>1020.53663666716</v>
      </c>
      <c r="AB2" t="n">
        <v>1396.343249186862</v>
      </c>
      <c r="AC2" t="n">
        <v>1263.078209264526</v>
      </c>
      <c r="AD2" t="n">
        <v>1020536.63666716</v>
      </c>
      <c r="AE2" t="n">
        <v>1396343.249186862</v>
      </c>
      <c r="AF2" t="n">
        <v>9.205428436779779e-07</v>
      </c>
      <c r="AG2" t="n">
        <v>0.5990624999999999</v>
      </c>
      <c r="AH2" t="n">
        <v>1263078.209264526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1.9918</v>
      </c>
      <c r="E3" t="n">
        <v>50.21</v>
      </c>
      <c r="F3" t="n">
        <v>37.05</v>
      </c>
      <c r="G3" t="n">
        <v>7.75</v>
      </c>
      <c r="H3" t="n">
        <v>0.12</v>
      </c>
      <c r="I3" t="n">
        <v>287</v>
      </c>
      <c r="J3" t="n">
        <v>186.07</v>
      </c>
      <c r="K3" t="n">
        <v>53.44</v>
      </c>
      <c r="L3" t="n">
        <v>1.25</v>
      </c>
      <c r="M3" t="n">
        <v>285</v>
      </c>
      <c r="N3" t="n">
        <v>36.39</v>
      </c>
      <c r="O3" t="n">
        <v>23182.76</v>
      </c>
      <c r="P3" t="n">
        <v>496.22</v>
      </c>
      <c r="Q3" t="n">
        <v>2239.23</v>
      </c>
      <c r="R3" t="n">
        <v>359.73</v>
      </c>
      <c r="S3" t="n">
        <v>80.06999999999999</v>
      </c>
      <c r="T3" t="n">
        <v>136392.48</v>
      </c>
      <c r="U3" t="n">
        <v>0.22</v>
      </c>
      <c r="V3" t="n">
        <v>0.6899999999999999</v>
      </c>
      <c r="W3" t="n">
        <v>7.1</v>
      </c>
      <c r="X3" t="n">
        <v>8.42</v>
      </c>
      <c r="Y3" t="n">
        <v>1</v>
      </c>
      <c r="Z3" t="n">
        <v>10</v>
      </c>
      <c r="AA3" t="n">
        <v>814.9129739820809</v>
      </c>
      <c r="AB3" t="n">
        <v>1114.999882425371</v>
      </c>
      <c r="AC3" t="n">
        <v>1008.585858558857</v>
      </c>
      <c r="AD3" t="n">
        <v>814912.9739820808</v>
      </c>
      <c r="AE3" t="n">
        <v>1114999.882425371</v>
      </c>
      <c r="AF3" t="n">
        <v>1.054423621851628e-06</v>
      </c>
      <c r="AG3" t="n">
        <v>0.5230208333333334</v>
      </c>
      <c r="AH3" t="n">
        <v>1008585.858558857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2.1703</v>
      </c>
      <c r="E4" t="n">
        <v>46.08</v>
      </c>
      <c r="F4" t="n">
        <v>35.2</v>
      </c>
      <c r="G4" t="n">
        <v>9.34</v>
      </c>
      <c r="H4" t="n">
        <v>0.14</v>
      </c>
      <c r="I4" t="n">
        <v>226</v>
      </c>
      <c r="J4" t="n">
        <v>186.45</v>
      </c>
      <c r="K4" t="n">
        <v>53.44</v>
      </c>
      <c r="L4" t="n">
        <v>1.5</v>
      </c>
      <c r="M4" t="n">
        <v>224</v>
      </c>
      <c r="N4" t="n">
        <v>36.51</v>
      </c>
      <c r="O4" t="n">
        <v>23229.42</v>
      </c>
      <c r="P4" t="n">
        <v>468.92</v>
      </c>
      <c r="Q4" t="n">
        <v>2239.19</v>
      </c>
      <c r="R4" t="n">
        <v>298.94</v>
      </c>
      <c r="S4" t="n">
        <v>80.06999999999999</v>
      </c>
      <c r="T4" t="n">
        <v>106300.16</v>
      </c>
      <c r="U4" t="n">
        <v>0.27</v>
      </c>
      <c r="V4" t="n">
        <v>0.73</v>
      </c>
      <c r="W4" t="n">
        <v>7</v>
      </c>
      <c r="X4" t="n">
        <v>6.56</v>
      </c>
      <c r="Y4" t="n">
        <v>1</v>
      </c>
      <c r="Z4" t="n">
        <v>10</v>
      </c>
      <c r="AA4" t="n">
        <v>708.013986902712</v>
      </c>
      <c r="AB4" t="n">
        <v>968.7359722529113</v>
      </c>
      <c r="AC4" t="n">
        <v>876.281170690569</v>
      </c>
      <c r="AD4" t="n">
        <v>708013.9869027119</v>
      </c>
      <c r="AE4" t="n">
        <v>968735.9722529113</v>
      </c>
      <c r="AF4" t="n">
        <v>1.148918358522236e-06</v>
      </c>
      <c r="AG4" t="n">
        <v>0.48</v>
      </c>
      <c r="AH4" t="n">
        <v>876281.170690569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2.2996</v>
      </c>
      <c r="E5" t="n">
        <v>43.49</v>
      </c>
      <c r="F5" t="n">
        <v>34.06</v>
      </c>
      <c r="G5" t="n">
        <v>10.93</v>
      </c>
      <c r="H5" t="n">
        <v>0.17</v>
      </c>
      <c r="I5" t="n">
        <v>187</v>
      </c>
      <c r="J5" t="n">
        <v>186.83</v>
      </c>
      <c r="K5" t="n">
        <v>53.44</v>
      </c>
      <c r="L5" t="n">
        <v>1.75</v>
      </c>
      <c r="M5" t="n">
        <v>185</v>
      </c>
      <c r="N5" t="n">
        <v>36.64</v>
      </c>
      <c r="O5" t="n">
        <v>23276.13</v>
      </c>
      <c r="P5" t="n">
        <v>451.23</v>
      </c>
      <c r="Q5" t="n">
        <v>2238.89</v>
      </c>
      <c r="R5" t="n">
        <v>261.53</v>
      </c>
      <c r="S5" t="n">
        <v>80.06999999999999</v>
      </c>
      <c r="T5" t="n">
        <v>87790.66</v>
      </c>
      <c r="U5" t="n">
        <v>0.31</v>
      </c>
      <c r="V5" t="n">
        <v>0.75</v>
      </c>
      <c r="W5" t="n">
        <v>6.95</v>
      </c>
      <c r="X5" t="n">
        <v>5.42</v>
      </c>
      <c r="Y5" t="n">
        <v>1</v>
      </c>
      <c r="Z5" t="n">
        <v>10</v>
      </c>
      <c r="AA5" t="n">
        <v>644.1158308667553</v>
      </c>
      <c r="AB5" t="n">
        <v>881.3076961768252</v>
      </c>
      <c r="AC5" t="n">
        <v>797.1969265768287</v>
      </c>
      <c r="AD5" t="n">
        <v>644115.8308667553</v>
      </c>
      <c r="AE5" t="n">
        <v>881307.6961768252</v>
      </c>
      <c r="AF5" t="n">
        <v>1.217367487102121e-06</v>
      </c>
      <c r="AG5" t="n">
        <v>0.4530208333333334</v>
      </c>
      <c r="AH5" t="n">
        <v>797196.9265768287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2.4086</v>
      </c>
      <c r="E6" t="n">
        <v>41.52</v>
      </c>
      <c r="F6" t="n">
        <v>33.17</v>
      </c>
      <c r="G6" t="n">
        <v>12.6</v>
      </c>
      <c r="H6" t="n">
        <v>0.19</v>
      </c>
      <c r="I6" t="n">
        <v>158</v>
      </c>
      <c r="J6" t="n">
        <v>187.21</v>
      </c>
      <c r="K6" t="n">
        <v>53.44</v>
      </c>
      <c r="L6" t="n">
        <v>2</v>
      </c>
      <c r="M6" t="n">
        <v>156</v>
      </c>
      <c r="N6" t="n">
        <v>36.77</v>
      </c>
      <c r="O6" t="n">
        <v>23322.88</v>
      </c>
      <c r="P6" t="n">
        <v>437.01</v>
      </c>
      <c r="Q6" t="n">
        <v>2238.8</v>
      </c>
      <c r="R6" t="n">
        <v>232.66</v>
      </c>
      <c r="S6" t="n">
        <v>80.06999999999999</v>
      </c>
      <c r="T6" t="n">
        <v>73503.87</v>
      </c>
      <c r="U6" t="n">
        <v>0.34</v>
      </c>
      <c r="V6" t="n">
        <v>0.77</v>
      </c>
      <c r="W6" t="n">
        <v>6.89</v>
      </c>
      <c r="X6" t="n">
        <v>4.54</v>
      </c>
      <c r="Y6" t="n">
        <v>1</v>
      </c>
      <c r="Z6" t="n">
        <v>10</v>
      </c>
      <c r="AA6" t="n">
        <v>596.6060693054848</v>
      </c>
      <c r="AB6" t="n">
        <v>816.3027444259419</v>
      </c>
      <c r="AC6" t="n">
        <v>738.3959561860266</v>
      </c>
      <c r="AD6" t="n">
        <v>596606.0693054848</v>
      </c>
      <c r="AE6" t="n">
        <v>816302.744425942</v>
      </c>
      <c r="AF6" t="n">
        <v>1.275070155433192e-06</v>
      </c>
      <c r="AG6" t="n">
        <v>0.4325000000000001</v>
      </c>
      <c r="AH6" t="n">
        <v>738395.9561860267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2.4881</v>
      </c>
      <c r="E7" t="n">
        <v>40.19</v>
      </c>
      <c r="F7" t="n">
        <v>32.59</v>
      </c>
      <c r="G7" t="n">
        <v>14.17</v>
      </c>
      <c r="H7" t="n">
        <v>0.21</v>
      </c>
      <c r="I7" t="n">
        <v>138</v>
      </c>
      <c r="J7" t="n">
        <v>187.59</v>
      </c>
      <c r="K7" t="n">
        <v>53.44</v>
      </c>
      <c r="L7" t="n">
        <v>2.25</v>
      </c>
      <c r="M7" t="n">
        <v>136</v>
      </c>
      <c r="N7" t="n">
        <v>36.9</v>
      </c>
      <c r="O7" t="n">
        <v>23369.68</v>
      </c>
      <c r="P7" t="n">
        <v>426.95</v>
      </c>
      <c r="Q7" t="n">
        <v>2238.87</v>
      </c>
      <c r="R7" t="n">
        <v>213.6</v>
      </c>
      <c r="S7" t="n">
        <v>80.06999999999999</v>
      </c>
      <c r="T7" t="n">
        <v>64074.55</v>
      </c>
      <c r="U7" t="n">
        <v>0.37</v>
      </c>
      <c r="V7" t="n">
        <v>0.79</v>
      </c>
      <c r="W7" t="n">
        <v>6.86</v>
      </c>
      <c r="X7" t="n">
        <v>3.95</v>
      </c>
      <c r="Y7" t="n">
        <v>1</v>
      </c>
      <c r="Z7" t="n">
        <v>10</v>
      </c>
      <c r="AA7" t="n">
        <v>565.1948202183405</v>
      </c>
      <c r="AB7" t="n">
        <v>773.3244876584041</v>
      </c>
      <c r="AC7" t="n">
        <v>699.5194839240205</v>
      </c>
      <c r="AD7" t="n">
        <v>565194.8202183405</v>
      </c>
      <c r="AE7" t="n">
        <v>773324.4876584042</v>
      </c>
      <c r="AF7" t="n">
        <v>1.317156046555396e-06</v>
      </c>
      <c r="AG7" t="n">
        <v>0.4186458333333333</v>
      </c>
      <c r="AH7" t="n">
        <v>699519.4839240205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2.5603</v>
      </c>
      <c r="E8" t="n">
        <v>39.06</v>
      </c>
      <c r="F8" t="n">
        <v>32.09</v>
      </c>
      <c r="G8" t="n">
        <v>15.91</v>
      </c>
      <c r="H8" t="n">
        <v>0.24</v>
      </c>
      <c r="I8" t="n">
        <v>121</v>
      </c>
      <c r="J8" t="n">
        <v>187.97</v>
      </c>
      <c r="K8" t="n">
        <v>53.44</v>
      </c>
      <c r="L8" t="n">
        <v>2.5</v>
      </c>
      <c r="M8" t="n">
        <v>119</v>
      </c>
      <c r="N8" t="n">
        <v>37.03</v>
      </c>
      <c r="O8" t="n">
        <v>23416.52</v>
      </c>
      <c r="P8" t="n">
        <v>417.84</v>
      </c>
      <c r="Q8" t="n">
        <v>2238.64</v>
      </c>
      <c r="R8" t="n">
        <v>197.05</v>
      </c>
      <c r="S8" t="n">
        <v>80.06999999999999</v>
      </c>
      <c r="T8" t="n">
        <v>55883.67</v>
      </c>
      <c r="U8" t="n">
        <v>0.41</v>
      </c>
      <c r="V8" t="n">
        <v>0.8</v>
      </c>
      <c r="W8" t="n">
        <v>6.84</v>
      </c>
      <c r="X8" t="n">
        <v>3.45</v>
      </c>
      <c r="Y8" t="n">
        <v>1</v>
      </c>
      <c r="Z8" t="n">
        <v>10</v>
      </c>
      <c r="AA8" t="n">
        <v>538.5005675104359</v>
      </c>
      <c r="AB8" t="n">
        <v>736.8002334361352</v>
      </c>
      <c r="AC8" t="n">
        <v>666.4810532626118</v>
      </c>
      <c r="AD8" t="n">
        <v>538500.5675104358</v>
      </c>
      <c r="AE8" t="n">
        <v>736800.2334361351</v>
      </c>
      <c r="AF8" t="n">
        <v>1.355377447046252e-06</v>
      </c>
      <c r="AG8" t="n">
        <v>0.406875</v>
      </c>
      <c r="AH8" t="n">
        <v>666481.0532626119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2.6111</v>
      </c>
      <c r="E9" t="n">
        <v>38.3</v>
      </c>
      <c r="F9" t="n">
        <v>31.77</v>
      </c>
      <c r="G9" t="n">
        <v>17.49</v>
      </c>
      <c r="H9" t="n">
        <v>0.26</v>
      </c>
      <c r="I9" t="n">
        <v>109</v>
      </c>
      <c r="J9" t="n">
        <v>188.35</v>
      </c>
      <c r="K9" t="n">
        <v>53.44</v>
      </c>
      <c r="L9" t="n">
        <v>2.75</v>
      </c>
      <c r="M9" t="n">
        <v>107</v>
      </c>
      <c r="N9" t="n">
        <v>37.16</v>
      </c>
      <c r="O9" t="n">
        <v>23463.4</v>
      </c>
      <c r="P9" t="n">
        <v>411.7</v>
      </c>
      <c r="Q9" t="n">
        <v>2238.63</v>
      </c>
      <c r="R9" t="n">
        <v>186.65</v>
      </c>
      <c r="S9" t="n">
        <v>80.06999999999999</v>
      </c>
      <c r="T9" t="n">
        <v>50740.04</v>
      </c>
      <c r="U9" t="n">
        <v>0.43</v>
      </c>
      <c r="V9" t="n">
        <v>0.8100000000000001</v>
      </c>
      <c r="W9" t="n">
        <v>6.83</v>
      </c>
      <c r="X9" t="n">
        <v>3.14</v>
      </c>
      <c r="Y9" t="n">
        <v>1</v>
      </c>
      <c r="Z9" t="n">
        <v>10</v>
      </c>
      <c r="AA9" t="n">
        <v>520.9900216935218</v>
      </c>
      <c r="AB9" t="n">
        <v>712.841532138673</v>
      </c>
      <c r="AC9" t="n">
        <v>644.8089367907312</v>
      </c>
      <c r="AD9" t="n">
        <v>520990.0216935218</v>
      </c>
      <c r="AE9" t="n">
        <v>712841.532138673</v>
      </c>
      <c r="AF9" t="n">
        <v>1.382270066782201e-06</v>
      </c>
      <c r="AG9" t="n">
        <v>0.3989583333333333</v>
      </c>
      <c r="AH9" t="n">
        <v>644808.9367907312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2.6647</v>
      </c>
      <c r="E10" t="n">
        <v>37.53</v>
      </c>
      <c r="F10" t="n">
        <v>31.41</v>
      </c>
      <c r="G10" t="n">
        <v>19.23</v>
      </c>
      <c r="H10" t="n">
        <v>0.28</v>
      </c>
      <c r="I10" t="n">
        <v>98</v>
      </c>
      <c r="J10" t="n">
        <v>188.73</v>
      </c>
      <c r="K10" t="n">
        <v>53.44</v>
      </c>
      <c r="L10" t="n">
        <v>3</v>
      </c>
      <c r="M10" t="n">
        <v>96</v>
      </c>
      <c r="N10" t="n">
        <v>37.29</v>
      </c>
      <c r="O10" t="n">
        <v>23510.33</v>
      </c>
      <c r="P10" t="n">
        <v>404.24</v>
      </c>
      <c r="Q10" t="n">
        <v>2238.58</v>
      </c>
      <c r="R10" t="n">
        <v>175.36</v>
      </c>
      <c r="S10" t="n">
        <v>80.06999999999999</v>
      </c>
      <c r="T10" t="n">
        <v>45154.16</v>
      </c>
      <c r="U10" t="n">
        <v>0.46</v>
      </c>
      <c r="V10" t="n">
        <v>0.82</v>
      </c>
      <c r="W10" t="n">
        <v>6.8</v>
      </c>
      <c r="X10" t="n">
        <v>2.78</v>
      </c>
      <c r="Y10" t="n">
        <v>1</v>
      </c>
      <c r="Z10" t="n">
        <v>10</v>
      </c>
      <c r="AA10" t="n">
        <v>502.2528927114661</v>
      </c>
      <c r="AB10" t="n">
        <v>687.204565641634</v>
      </c>
      <c r="AC10" t="n">
        <v>621.6187263944611</v>
      </c>
      <c r="AD10" t="n">
        <v>502252.8927114661</v>
      </c>
      <c r="AE10" t="n">
        <v>687204.5656416339</v>
      </c>
      <c r="AF10" t="n">
        <v>1.410644956897296e-06</v>
      </c>
      <c r="AG10" t="n">
        <v>0.3909375</v>
      </c>
      <c r="AH10" t="n">
        <v>621618.7263944611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2.7056</v>
      </c>
      <c r="E11" t="n">
        <v>36.96</v>
      </c>
      <c r="F11" t="n">
        <v>31.18</v>
      </c>
      <c r="G11" t="n">
        <v>21.02</v>
      </c>
      <c r="H11" t="n">
        <v>0.3</v>
      </c>
      <c r="I11" t="n">
        <v>89</v>
      </c>
      <c r="J11" t="n">
        <v>189.11</v>
      </c>
      <c r="K11" t="n">
        <v>53.44</v>
      </c>
      <c r="L11" t="n">
        <v>3.25</v>
      </c>
      <c r="M11" t="n">
        <v>87</v>
      </c>
      <c r="N11" t="n">
        <v>37.42</v>
      </c>
      <c r="O11" t="n">
        <v>23557.3</v>
      </c>
      <c r="P11" t="n">
        <v>398.74</v>
      </c>
      <c r="Q11" t="n">
        <v>2238.55</v>
      </c>
      <c r="R11" t="n">
        <v>167.57</v>
      </c>
      <c r="S11" t="n">
        <v>80.06999999999999</v>
      </c>
      <c r="T11" t="n">
        <v>41303.1</v>
      </c>
      <c r="U11" t="n">
        <v>0.48</v>
      </c>
      <c r="V11" t="n">
        <v>0.82</v>
      </c>
      <c r="W11" t="n">
        <v>6.79</v>
      </c>
      <c r="X11" t="n">
        <v>2.55</v>
      </c>
      <c r="Y11" t="n">
        <v>1</v>
      </c>
      <c r="Z11" t="n">
        <v>10</v>
      </c>
      <c r="AA11" t="n">
        <v>488.8124367100377</v>
      </c>
      <c r="AB11" t="n">
        <v>668.8147407894091</v>
      </c>
      <c r="AC11" t="n">
        <v>604.9840006158513</v>
      </c>
      <c r="AD11" t="n">
        <v>488812.4367100377</v>
      </c>
      <c r="AE11" t="n">
        <v>668814.7407894091</v>
      </c>
      <c r="AF11" t="n">
        <v>1.432296692078404e-06</v>
      </c>
      <c r="AG11" t="n">
        <v>0.385</v>
      </c>
      <c r="AH11" t="n">
        <v>604984.0006158513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2.7434</v>
      </c>
      <c r="E12" t="n">
        <v>36.45</v>
      </c>
      <c r="F12" t="n">
        <v>30.93</v>
      </c>
      <c r="G12" t="n">
        <v>22.63</v>
      </c>
      <c r="H12" t="n">
        <v>0.33</v>
      </c>
      <c r="I12" t="n">
        <v>82</v>
      </c>
      <c r="J12" t="n">
        <v>189.49</v>
      </c>
      <c r="K12" t="n">
        <v>53.44</v>
      </c>
      <c r="L12" t="n">
        <v>3.5</v>
      </c>
      <c r="M12" t="n">
        <v>80</v>
      </c>
      <c r="N12" t="n">
        <v>37.55</v>
      </c>
      <c r="O12" t="n">
        <v>23604.32</v>
      </c>
      <c r="P12" t="n">
        <v>393.16</v>
      </c>
      <c r="Q12" t="n">
        <v>2238.44</v>
      </c>
      <c r="R12" t="n">
        <v>159.73</v>
      </c>
      <c r="S12" t="n">
        <v>80.06999999999999</v>
      </c>
      <c r="T12" t="n">
        <v>37415.43</v>
      </c>
      <c r="U12" t="n">
        <v>0.5</v>
      </c>
      <c r="V12" t="n">
        <v>0.83</v>
      </c>
      <c r="W12" t="n">
        <v>6.77</v>
      </c>
      <c r="X12" t="n">
        <v>2.3</v>
      </c>
      <c r="Y12" t="n">
        <v>1</v>
      </c>
      <c r="Z12" t="n">
        <v>10</v>
      </c>
      <c r="AA12" t="n">
        <v>476.1556026087087</v>
      </c>
      <c r="AB12" t="n">
        <v>651.4971019918587</v>
      </c>
      <c r="AC12" t="n">
        <v>589.3191329596804</v>
      </c>
      <c r="AD12" t="n">
        <v>476155.6026087087</v>
      </c>
      <c r="AE12" t="n">
        <v>651497.1019918587</v>
      </c>
      <c r="AF12" t="n">
        <v>1.452307342196886e-06</v>
      </c>
      <c r="AG12" t="n">
        <v>0.3796875</v>
      </c>
      <c r="AH12" t="n">
        <v>589319.1329596804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2.7717</v>
      </c>
      <c r="E13" t="n">
        <v>36.08</v>
      </c>
      <c r="F13" t="n">
        <v>30.78</v>
      </c>
      <c r="G13" t="n">
        <v>24.3</v>
      </c>
      <c r="H13" t="n">
        <v>0.35</v>
      </c>
      <c r="I13" t="n">
        <v>76</v>
      </c>
      <c r="J13" t="n">
        <v>189.87</v>
      </c>
      <c r="K13" t="n">
        <v>53.44</v>
      </c>
      <c r="L13" t="n">
        <v>3.75</v>
      </c>
      <c r="M13" t="n">
        <v>74</v>
      </c>
      <c r="N13" t="n">
        <v>37.69</v>
      </c>
      <c r="O13" t="n">
        <v>23651.38</v>
      </c>
      <c r="P13" t="n">
        <v>389.12</v>
      </c>
      <c r="Q13" t="n">
        <v>2238.52</v>
      </c>
      <c r="R13" t="n">
        <v>154.73</v>
      </c>
      <c r="S13" t="n">
        <v>80.06999999999999</v>
      </c>
      <c r="T13" t="n">
        <v>34944.83</v>
      </c>
      <c r="U13" t="n">
        <v>0.52</v>
      </c>
      <c r="V13" t="n">
        <v>0.83</v>
      </c>
      <c r="W13" t="n">
        <v>6.77</v>
      </c>
      <c r="X13" t="n">
        <v>2.15</v>
      </c>
      <c r="Y13" t="n">
        <v>1</v>
      </c>
      <c r="Z13" t="n">
        <v>10</v>
      </c>
      <c r="AA13" t="n">
        <v>467.1766734644096</v>
      </c>
      <c r="AB13" t="n">
        <v>639.2117350142319</v>
      </c>
      <c r="AC13" t="n">
        <v>578.2062641637777</v>
      </c>
      <c r="AD13" t="n">
        <v>467176.6734644097</v>
      </c>
      <c r="AE13" t="n">
        <v>639211.7350142319</v>
      </c>
      <c r="AF13" t="n">
        <v>1.467288860671834e-06</v>
      </c>
      <c r="AG13" t="n">
        <v>0.3758333333333333</v>
      </c>
      <c r="AH13" t="n">
        <v>578206.2641637777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2.8032</v>
      </c>
      <c r="E14" t="n">
        <v>35.67</v>
      </c>
      <c r="F14" t="n">
        <v>30.6</v>
      </c>
      <c r="G14" t="n">
        <v>26.23</v>
      </c>
      <c r="H14" t="n">
        <v>0.37</v>
      </c>
      <c r="I14" t="n">
        <v>70</v>
      </c>
      <c r="J14" t="n">
        <v>190.25</v>
      </c>
      <c r="K14" t="n">
        <v>53.44</v>
      </c>
      <c r="L14" t="n">
        <v>4</v>
      </c>
      <c r="M14" t="n">
        <v>68</v>
      </c>
      <c r="N14" t="n">
        <v>37.82</v>
      </c>
      <c r="O14" t="n">
        <v>23698.48</v>
      </c>
      <c r="P14" t="n">
        <v>383.9</v>
      </c>
      <c r="Q14" t="n">
        <v>2238.7</v>
      </c>
      <c r="R14" t="n">
        <v>148.59</v>
      </c>
      <c r="S14" t="n">
        <v>80.06999999999999</v>
      </c>
      <c r="T14" t="n">
        <v>31908.32</v>
      </c>
      <c r="U14" t="n">
        <v>0.54</v>
      </c>
      <c r="V14" t="n">
        <v>0.84</v>
      </c>
      <c r="W14" t="n">
        <v>6.76</v>
      </c>
      <c r="X14" t="n">
        <v>1.97</v>
      </c>
      <c r="Y14" t="n">
        <v>1</v>
      </c>
      <c r="Z14" t="n">
        <v>10</v>
      </c>
      <c r="AA14" t="n">
        <v>456.7191717582721</v>
      </c>
      <c r="AB14" t="n">
        <v>624.9033198274798</v>
      </c>
      <c r="AC14" t="n">
        <v>565.2634240404623</v>
      </c>
      <c r="AD14" t="n">
        <v>456719.1717582721</v>
      </c>
      <c r="AE14" t="n">
        <v>624903.3198274798</v>
      </c>
      <c r="AF14" t="n">
        <v>1.483964402437235e-06</v>
      </c>
      <c r="AG14" t="n">
        <v>0.3715625</v>
      </c>
      <c r="AH14" t="n">
        <v>565263.4240404622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2.8277</v>
      </c>
      <c r="E15" t="n">
        <v>35.36</v>
      </c>
      <c r="F15" t="n">
        <v>30.48</v>
      </c>
      <c r="G15" t="n">
        <v>28.13</v>
      </c>
      <c r="H15" t="n">
        <v>0.4</v>
      </c>
      <c r="I15" t="n">
        <v>65</v>
      </c>
      <c r="J15" t="n">
        <v>190.63</v>
      </c>
      <c r="K15" t="n">
        <v>53.44</v>
      </c>
      <c r="L15" t="n">
        <v>4.25</v>
      </c>
      <c r="M15" t="n">
        <v>63</v>
      </c>
      <c r="N15" t="n">
        <v>37.95</v>
      </c>
      <c r="O15" t="n">
        <v>23745.63</v>
      </c>
      <c r="P15" t="n">
        <v>379.81</v>
      </c>
      <c r="Q15" t="n">
        <v>2238.43</v>
      </c>
      <c r="R15" t="n">
        <v>144.84</v>
      </c>
      <c r="S15" t="n">
        <v>80.06999999999999</v>
      </c>
      <c r="T15" t="n">
        <v>30056.57</v>
      </c>
      <c r="U15" t="n">
        <v>0.55</v>
      </c>
      <c r="V15" t="n">
        <v>0.84</v>
      </c>
      <c r="W15" t="n">
        <v>6.75</v>
      </c>
      <c r="X15" t="n">
        <v>1.85</v>
      </c>
      <c r="Y15" t="n">
        <v>1</v>
      </c>
      <c r="Z15" t="n">
        <v>10</v>
      </c>
      <c r="AA15" t="n">
        <v>448.8005916977838</v>
      </c>
      <c r="AB15" t="n">
        <v>614.0687692456228</v>
      </c>
      <c r="AC15" t="n">
        <v>555.4629077597505</v>
      </c>
      <c r="AD15" t="n">
        <v>448800.5916977838</v>
      </c>
      <c r="AE15" t="n">
        <v>614068.7692456228</v>
      </c>
      <c r="AF15" t="n">
        <v>1.49693426825477e-06</v>
      </c>
      <c r="AG15" t="n">
        <v>0.3683333333333333</v>
      </c>
      <c r="AH15" t="n">
        <v>555462.9077597505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2.8497</v>
      </c>
      <c r="E16" t="n">
        <v>35.09</v>
      </c>
      <c r="F16" t="n">
        <v>30.35</v>
      </c>
      <c r="G16" t="n">
        <v>29.85</v>
      </c>
      <c r="H16" t="n">
        <v>0.42</v>
      </c>
      <c r="I16" t="n">
        <v>61</v>
      </c>
      <c r="J16" t="n">
        <v>191.02</v>
      </c>
      <c r="K16" t="n">
        <v>53.44</v>
      </c>
      <c r="L16" t="n">
        <v>4.5</v>
      </c>
      <c r="M16" t="n">
        <v>59</v>
      </c>
      <c r="N16" t="n">
        <v>38.08</v>
      </c>
      <c r="O16" t="n">
        <v>23792.83</v>
      </c>
      <c r="P16" t="n">
        <v>375.98</v>
      </c>
      <c r="Q16" t="n">
        <v>2238.48</v>
      </c>
      <c r="R16" t="n">
        <v>140.86</v>
      </c>
      <c r="S16" t="n">
        <v>80.06999999999999</v>
      </c>
      <c r="T16" t="n">
        <v>28086.37</v>
      </c>
      <c r="U16" t="n">
        <v>0.57</v>
      </c>
      <c r="V16" t="n">
        <v>0.85</v>
      </c>
      <c r="W16" t="n">
        <v>6.74</v>
      </c>
      <c r="X16" t="n">
        <v>1.72</v>
      </c>
      <c r="Y16" t="n">
        <v>1</v>
      </c>
      <c r="Z16" t="n">
        <v>10</v>
      </c>
      <c r="AA16" t="n">
        <v>441.5848492827318</v>
      </c>
      <c r="AB16" t="n">
        <v>604.1958721372603</v>
      </c>
      <c r="AC16" t="n">
        <v>546.5322660947119</v>
      </c>
      <c r="AD16" t="n">
        <v>441584.8492827318</v>
      </c>
      <c r="AE16" t="n">
        <v>604195.8721372603</v>
      </c>
      <c r="AF16" t="n">
        <v>1.508580678376637e-06</v>
      </c>
      <c r="AG16" t="n">
        <v>0.3655208333333334</v>
      </c>
      <c r="AH16" t="n">
        <v>546532.2660947118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2.8721</v>
      </c>
      <c r="E17" t="n">
        <v>34.82</v>
      </c>
      <c r="F17" t="n">
        <v>30.23</v>
      </c>
      <c r="G17" t="n">
        <v>31.82</v>
      </c>
      <c r="H17" t="n">
        <v>0.44</v>
      </c>
      <c r="I17" t="n">
        <v>57</v>
      </c>
      <c r="J17" t="n">
        <v>191.4</v>
      </c>
      <c r="K17" t="n">
        <v>53.44</v>
      </c>
      <c r="L17" t="n">
        <v>4.75</v>
      </c>
      <c r="M17" t="n">
        <v>55</v>
      </c>
      <c r="N17" t="n">
        <v>38.22</v>
      </c>
      <c r="O17" t="n">
        <v>23840.07</v>
      </c>
      <c r="P17" t="n">
        <v>371.24</v>
      </c>
      <c r="Q17" t="n">
        <v>2238.35</v>
      </c>
      <c r="R17" t="n">
        <v>136.53</v>
      </c>
      <c r="S17" t="n">
        <v>80.06999999999999</v>
      </c>
      <c r="T17" t="n">
        <v>25944.31</v>
      </c>
      <c r="U17" t="n">
        <v>0.59</v>
      </c>
      <c r="V17" t="n">
        <v>0.85</v>
      </c>
      <c r="W17" t="n">
        <v>6.74</v>
      </c>
      <c r="X17" t="n">
        <v>1.6</v>
      </c>
      <c r="Y17" t="n">
        <v>1</v>
      </c>
      <c r="Z17" t="n">
        <v>10</v>
      </c>
      <c r="AA17" t="n">
        <v>433.692229777331</v>
      </c>
      <c r="AB17" t="n">
        <v>593.3968419321729</v>
      </c>
      <c r="AC17" t="n">
        <v>536.763880175864</v>
      </c>
      <c r="AD17" t="n">
        <v>433692.2297773309</v>
      </c>
      <c r="AE17" t="n">
        <v>593396.841932173</v>
      </c>
      <c r="AF17" t="n">
        <v>1.520438841409811e-06</v>
      </c>
      <c r="AG17" t="n">
        <v>0.3627083333333334</v>
      </c>
      <c r="AH17" t="n">
        <v>536763.880175864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2.8886</v>
      </c>
      <c r="E18" t="n">
        <v>34.62</v>
      </c>
      <c r="F18" t="n">
        <v>30.14</v>
      </c>
      <c r="G18" t="n">
        <v>33.49</v>
      </c>
      <c r="H18" t="n">
        <v>0.46</v>
      </c>
      <c r="I18" t="n">
        <v>54</v>
      </c>
      <c r="J18" t="n">
        <v>191.78</v>
      </c>
      <c r="K18" t="n">
        <v>53.44</v>
      </c>
      <c r="L18" t="n">
        <v>5</v>
      </c>
      <c r="M18" t="n">
        <v>52</v>
      </c>
      <c r="N18" t="n">
        <v>38.35</v>
      </c>
      <c r="O18" t="n">
        <v>23887.36</v>
      </c>
      <c r="P18" t="n">
        <v>367.69</v>
      </c>
      <c r="Q18" t="n">
        <v>2238.36</v>
      </c>
      <c r="R18" t="n">
        <v>133.78</v>
      </c>
      <c r="S18" t="n">
        <v>80.06999999999999</v>
      </c>
      <c r="T18" t="n">
        <v>24579.78</v>
      </c>
      <c r="U18" t="n">
        <v>0.6</v>
      </c>
      <c r="V18" t="n">
        <v>0.85</v>
      </c>
      <c r="W18" t="n">
        <v>6.73</v>
      </c>
      <c r="X18" t="n">
        <v>1.51</v>
      </c>
      <c r="Y18" t="n">
        <v>1</v>
      </c>
      <c r="Z18" t="n">
        <v>10</v>
      </c>
      <c r="AA18" t="n">
        <v>427.9014212545431</v>
      </c>
      <c r="AB18" t="n">
        <v>585.4736022388529</v>
      </c>
      <c r="AC18" t="n">
        <v>529.5968233585377</v>
      </c>
      <c r="AD18" t="n">
        <v>427901.4212545431</v>
      </c>
      <c r="AE18" t="n">
        <v>585473.6022388529</v>
      </c>
      <c r="AF18" t="n">
        <v>1.529173649001212e-06</v>
      </c>
      <c r="AG18" t="n">
        <v>0.360625</v>
      </c>
      <c r="AH18" t="n">
        <v>529596.8233585376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2.9046</v>
      </c>
      <c r="E19" t="n">
        <v>34.43</v>
      </c>
      <c r="F19" t="n">
        <v>30.06</v>
      </c>
      <c r="G19" t="n">
        <v>35.37</v>
      </c>
      <c r="H19" t="n">
        <v>0.48</v>
      </c>
      <c r="I19" t="n">
        <v>51</v>
      </c>
      <c r="J19" t="n">
        <v>192.17</v>
      </c>
      <c r="K19" t="n">
        <v>53.44</v>
      </c>
      <c r="L19" t="n">
        <v>5.25</v>
      </c>
      <c r="M19" t="n">
        <v>49</v>
      </c>
      <c r="N19" t="n">
        <v>38.48</v>
      </c>
      <c r="O19" t="n">
        <v>23934.69</v>
      </c>
      <c r="P19" t="n">
        <v>364.21</v>
      </c>
      <c r="Q19" t="n">
        <v>2238.42</v>
      </c>
      <c r="R19" t="n">
        <v>131.01</v>
      </c>
      <c r="S19" t="n">
        <v>80.06999999999999</v>
      </c>
      <c r="T19" t="n">
        <v>23212.48</v>
      </c>
      <c r="U19" t="n">
        <v>0.61</v>
      </c>
      <c r="V19" t="n">
        <v>0.85</v>
      </c>
      <c r="W19" t="n">
        <v>6.73</v>
      </c>
      <c r="X19" t="n">
        <v>1.43</v>
      </c>
      <c r="Y19" t="n">
        <v>1</v>
      </c>
      <c r="Z19" t="n">
        <v>10</v>
      </c>
      <c r="AA19" t="n">
        <v>422.3458438480092</v>
      </c>
      <c r="AB19" t="n">
        <v>577.872216136456</v>
      </c>
      <c r="AC19" t="n">
        <v>522.720902877141</v>
      </c>
      <c r="AD19" t="n">
        <v>422345.8438480092</v>
      </c>
      <c r="AE19" t="n">
        <v>577872.216136456</v>
      </c>
      <c r="AF19" t="n">
        <v>1.537643765453479e-06</v>
      </c>
      <c r="AG19" t="n">
        <v>0.3586458333333333</v>
      </c>
      <c r="AH19" t="n">
        <v>522720.902877141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2.9215</v>
      </c>
      <c r="E20" t="n">
        <v>34.23</v>
      </c>
      <c r="F20" t="n">
        <v>29.97</v>
      </c>
      <c r="G20" t="n">
        <v>37.47</v>
      </c>
      <c r="H20" t="n">
        <v>0.51</v>
      </c>
      <c r="I20" t="n">
        <v>48</v>
      </c>
      <c r="J20" t="n">
        <v>192.55</v>
      </c>
      <c r="K20" t="n">
        <v>53.44</v>
      </c>
      <c r="L20" t="n">
        <v>5.5</v>
      </c>
      <c r="M20" t="n">
        <v>46</v>
      </c>
      <c r="N20" t="n">
        <v>38.62</v>
      </c>
      <c r="O20" t="n">
        <v>23982.06</v>
      </c>
      <c r="P20" t="n">
        <v>361.14</v>
      </c>
      <c r="Q20" t="n">
        <v>2238.49</v>
      </c>
      <c r="R20" t="n">
        <v>128.45</v>
      </c>
      <c r="S20" t="n">
        <v>80.06999999999999</v>
      </c>
      <c r="T20" t="n">
        <v>21945.05</v>
      </c>
      <c r="U20" t="n">
        <v>0.62</v>
      </c>
      <c r="V20" t="n">
        <v>0.86</v>
      </c>
      <c r="W20" t="n">
        <v>6.72</v>
      </c>
      <c r="X20" t="n">
        <v>1.35</v>
      </c>
      <c r="Y20" t="n">
        <v>1</v>
      </c>
      <c r="Z20" t="n">
        <v>10</v>
      </c>
      <c r="AA20" t="n">
        <v>417.0241170471655</v>
      </c>
      <c r="AB20" t="n">
        <v>570.590794749525</v>
      </c>
      <c r="AC20" t="n">
        <v>516.1344101278398</v>
      </c>
      <c r="AD20" t="n">
        <v>417024.1170471655</v>
      </c>
      <c r="AE20" t="n">
        <v>570590.794749525</v>
      </c>
      <c r="AF20" t="n">
        <v>1.546590325956186e-06</v>
      </c>
      <c r="AG20" t="n">
        <v>0.3565624999999999</v>
      </c>
      <c r="AH20" t="n">
        <v>516134.4101278398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2.9323</v>
      </c>
      <c r="E21" t="n">
        <v>34.1</v>
      </c>
      <c r="F21" t="n">
        <v>29.92</v>
      </c>
      <c r="G21" t="n">
        <v>39.03</v>
      </c>
      <c r="H21" t="n">
        <v>0.53</v>
      </c>
      <c r="I21" t="n">
        <v>46</v>
      </c>
      <c r="J21" t="n">
        <v>192.94</v>
      </c>
      <c r="K21" t="n">
        <v>53.44</v>
      </c>
      <c r="L21" t="n">
        <v>5.75</v>
      </c>
      <c r="M21" t="n">
        <v>44</v>
      </c>
      <c r="N21" t="n">
        <v>38.75</v>
      </c>
      <c r="O21" t="n">
        <v>24029.48</v>
      </c>
      <c r="P21" t="n">
        <v>357.36</v>
      </c>
      <c r="Q21" t="n">
        <v>2238.41</v>
      </c>
      <c r="R21" t="n">
        <v>126.88</v>
      </c>
      <c r="S21" t="n">
        <v>80.06999999999999</v>
      </c>
      <c r="T21" t="n">
        <v>21174.04</v>
      </c>
      <c r="U21" t="n">
        <v>0.63</v>
      </c>
      <c r="V21" t="n">
        <v>0.86</v>
      </c>
      <c r="W21" t="n">
        <v>6.71</v>
      </c>
      <c r="X21" t="n">
        <v>1.3</v>
      </c>
      <c r="Y21" t="n">
        <v>1</v>
      </c>
      <c r="Z21" t="n">
        <v>10</v>
      </c>
      <c r="AA21" t="n">
        <v>412.1844617765692</v>
      </c>
      <c r="AB21" t="n">
        <v>563.9689648977734</v>
      </c>
      <c r="AC21" t="n">
        <v>510.1445584233427</v>
      </c>
      <c r="AD21" t="n">
        <v>412184.4617765692</v>
      </c>
      <c r="AE21" t="n">
        <v>563968.9648977733</v>
      </c>
      <c r="AF21" t="n">
        <v>1.552307654561467e-06</v>
      </c>
      <c r="AG21" t="n">
        <v>0.3552083333333333</v>
      </c>
      <c r="AH21" t="n">
        <v>510144.5584233427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2.9438</v>
      </c>
      <c r="E22" t="n">
        <v>33.97</v>
      </c>
      <c r="F22" t="n">
        <v>29.86</v>
      </c>
      <c r="G22" t="n">
        <v>40.72</v>
      </c>
      <c r="H22" t="n">
        <v>0.55</v>
      </c>
      <c r="I22" t="n">
        <v>44</v>
      </c>
      <c r="J22" t="n">
        <v>193.32</v>
      </c>
      <c r="K22" t="n">
        <v>53.44</v>
      </c>
      <c r="L22" t="n">
        <v>6</v>
      </c>
      <c r="M22" t="n">
        <v>42</v>
      </c>
      <c r="N22" t="n">
        <v>38.89</v>
      </c>
      <c r="O22" t="n">
        <v>24076.95</v>
      </c>
      <c r="P22" t="n">
        <v>353.56</v>
      </c>
      <c r="Q22" t="n">
        <v>2238.4</v>
      </c>
      <c r="R22" t="n">
        <v>125.17</v>
      </c>
      <c r="S22" t="n">
        <v>80.06999999999999</v>
      </c>
      <c r="T22" t="n">
        <v>20329.43</v>
      </c>
      <c r="U22" t="n">
        <v>0.64</v>
      </c>
      <c r="V22" t="n">
        <v>0.86</v>
      </c>
      <c r="W22" t="n">
        <v>6.7</v>
      </c>
      <c r="X22" t="n">
        <v>1.24</v>
      </c>
      <c r="Y22" t="n">
        <v>1</v>
      </c>
      <c r="Z22" t="n">
        <v>10</v>
      </c>
      <c r="AA22" t="n">
        <v>407.2294323924011</v>
      </c>
      <c r="AB22" t="n">
        <v>557.1892750938862</v>
      </c>
      <c r="AC22" t="n">
        <v>504.011912698984</v>
      </c>
      <c r="AD22" t="n">
        <v>407229.432392401</v>
      </c>
      <c r="AE22" t="n">
        <v>557189.2750938862</v>
      </c>
      <c r="AF22" t="n">
        <v>1.558395550761534e-06</v>
      </c>
      <c r="AG22" t="n">
        <v>0.3538541666666666</v>
      </c>
      <c r="AH22" t="n">
        <v>504011.912698984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2.9627</v>
      </c>
      <c r="E23" t="n">
        <v>33.75</v>
      </c>
      <c r="F23" t="n">
        <v>29.76</v>
      </c>
      <c r="G23" t="n">
        <v>43.55</v>
      </c>
      <c r="H23" t="n">
        <v>0.57</v>
      </c>
      <c r="I23" t="n">
        <v>41</v>
      </c>
      <c r="J23" t="n">
        <v>193.71</v>
      </c>
      <c r="K23" t="n">
        <v>53.44</v>
      </c>
      <c r="L23" t="n">
        <v>6.25</v>
      </c>
      <c r="M23" t="n">
        <v>39</v>
      </c>
      <c r="N23" t="n">
        <v>39.02</v>
      </c>
      <c r="O23" t="n">
        <v>24124.47</v>
      </c>
      <c r="P23" t="n">
        <v>348.92</v>
      </c>
      <c r="Q23" t="n">
        <v>2238.39</v>
      </c>
      <c r="R23" t="n">
        <v>121.67</v>
      </c>
      <c r="S23" t="n">
        <v>80.06999999999999</v>
      </c>
      <c r="T23" t="n">
        <v>18591.78</v>
      </c>
      <c r="U23" t="n">
        <v>0.66</v>
      </c>
      <c r="V23" t="n">
        <v>0.86</v>
      </c>
      <c r="W23" t="n">
        <v>6.7</v>
      </c>
      <c r="X23" t="n">
        <v>1.13</v>
      </c>
      <c r="Y23" t="n">
        <v>1</v>
      </c>
      <c r="Z23" t="n">
        <v>10</v>
      </c>
      <c r="AA23" t="n">
        <v>400.474410176193</v>
      </c>
      <c r="AB23" t="n">
        <v>547.9467556871227</v>
      </c>
      <c r="AC23" t="n">
        <v>495.6514863724447</v>
      </c>
      <c r="AD23" t="n">
        <v>400474.410176193</v>
      </c>
      <c r="AE23" t="n">
        <v>547946.7556871227</v>
      </c>
      <c r="AF23" t="n">
        <v>1.568400875820775e-06</v>
      </c>
      <c r="AG23" t="n">
        <v>0.3515625</v>
      </c>
      <c r="AH23" t="n">
        <v>495651.4863724447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2.9751</v>
      </c>
      <c r="E24" t="n">
        <v>33.61</v>
      </c>
      <c r="F24" t="n">
        <v>29.69</v>
      </c>
      <c r="G24" t="n">
        <v>45.68</v>
      </c>
      <c r="H24" t="n">
        <v>0.59</v>
      </c>
      <c r="I24" t="n">
        <v>39</v>
      </c>
      <c r="J24" t="n">
        <v>194.09</v>
      </c>
      <c r="K24" t="n">
        <v>53.44</v>
      </c>
      <c r="L24" t="n">
        <v>6.5</v>
      </c>
      <c r="M24" t="n">
        <v>37</v>
      </c>
      <c r="N24" t="n">
        <v>39.16</v>
      </c>
      <c r="O24" t="n">
        <v>24172.03</v>
      </c>
      <c r="P24" t="n">
        <v>345.08</v>
      </c>
      <c r="Q24" t="n">
        <v>2238.46</v>
      </c>
      <c r="R24" t="n">
        <v>119.57</v>
      </c>
      <c r="S24" t="n">
        <v>80.06999999999999</v>
      </c>
      <c r="T24" t="n">
        <v>17549.73</v>
      </c>
      <c r="U24" t="n">
        <v>0.67</v>
      </c>
      <c r="V24" t="n">
        <v>0.86</v>
      </c>
      <c r="W24" t="n">
        <v>6.69</v>
      </c>
      <c r="X24" t="n">
        <v>1.06</v>
      </c>
      <c r="Y24" t="n">
        <v>1</v>
      </c>
      <c r="Z24" t="n">
        <v>10</v>
      </c>
      <c r="AA24" t="n">
        <v>395.4257282896085</v>
      </c>
      <c r="AB24" t="n">
        <v>541.0389263977723</v>
      </c>
      <c r="AC24" t="n">
        <v>489.4029306152706</v>
      </c>
      <c r="AD24" t="n">
        <v>395425.7282896084</v>
      </c>
      <c r="AE24" t="n">
        <v>541038.9263977724</v>
      </c>
      <c r="AF24" t="n">
        <v>1.574965216071282e-06</v>
      </c>
      <c r="AG24" t="n">
        <v>0.3501041666666667</v>
      </c>
      <c r="AH24" t="n">
        <v>489402.9306152706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2.9777</v>
      </c>
      <c r="E25" t="n">
        <v>33.58</v>
      </c>
      <c r="F25" t="n">
        <v>29.7</v>
      </c>
      <c r="G25" t="n">
        <v>46.89</v>
      </c>
      <c r="H25" t="n">
        <v>0.62</v>
      </c>
      <c r="I25" t="n">
        <v>38</v>
      </c>
      <c r="J25" t="n">
        <v>194.48</v>
      </c>
      <c r="K25" t="n">
        <v>53.44</v>
      </c>
      <c r="L25" t="n">
        <v>6.75</v>
      </c>
      <c r="M25" t="n">
        <v>36</v>
      </c>
      <c r="N25" t="n">
        <v>39.29</v>
      </c>
      <c r="O25" t="n">
        <v>24219.63</v>
      </c>
      <c r="P25" t="n">
        <v>340.88</v>
      </c>
      <c r="Q25" t="n">
        <v>2238.35</v>
      </c>
      <c r="R25" t="n">
        <v>119.38</v>
      </c>
      <c r="S25" t="n">
        <v>80.06999999999999</v>
      </c>
      <c r="T25" t="n">
        <v>17460.45</v>
      </c>
      <c r="U25" t="n">
        <v>0.67</v>
      </c>
      <c r="V25" t="n">
        <v>0.86</v>
      </c>
      <c r="W25" t="n">
        <v>6.71</v>
      </c>
      <c r="X25" t="n">
        <v>1.07</v>
      </c>
      <c r="Y25" t="n">
        <v>1</v>
      </c>
      <c r="Z25" t="n">
        <v>10</v>
      </c>
      <c r="AA25" t="n">
        <v>391.7081629682172</v>
      </c>
      <c r="AB25" t="n">
        <v>535.9523895176382</v>
      </c>
      <c r="AC25" t="n">
        <v>484.8018456759769</v>
      </c>
      <c r="AD25" t="n">
        <v>391708.1629682172</v>
      </c>
      <c r="AE25" t="n">
        <v>535952.3895176381</v>
      </c>
      <c r="AF25" t="n">
        <v>1.576341609994776e-06</v>
      </c>
      <c r="AG25" t="n">
        <v>0.3497916666666667</v>
      </c>
      <c r="AH25" t="n">
        <v>484801.8456759769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2.9902</v>
      </c>
      <c r="E26" t="n">
        <v>33.44</v>
      </c>
      <c r="F26" t="n">
        <v>29.63</v>
      </c>
      <c r="G26" t="n">
        <v>49.39</v>
      </c>
      <c r="H26" t="n">
        <v>0.64</v>
      </c>
      <c r="I26" t="n">
        <v>36</v>
      </c>
      <c r="J26" t="n">
        <v>194.86</v>
      </c>
      <c r="K26" t="n">
        <v>53.44</v>
      </c>
      <c r="L26" t="n">
        <v>7</v>
      </c>
      <c r="M26" t="n">
        <v>34</v>
      </c>
      <c r="N26" t="n">
        <v>39.43</v>
      </c>
      <c r="O26" t="n">
        <v>24267.28</v>
      </c>
      <c r="P26" t="n">
        <v>338.93</v>
      </c>
      <c r="Q26" t="n">
        <v>2238.45</v>
      </c>
      <c r="R26" t="n">
        <v>117.51</v>
      </c>
      <c r="S26" t="n">
        <v>80.06999999999999</v>
      </c>
      <c r="T26" t="n">
        <v>16537.03</v>
      </c>
      <c r="U26" t="n">
        <v>0.68</v>
      </c>
      <c r="V26" t="n">
        <v>0.87</v>
      </c>
      <c r="W26" t="n">
        <v>6.7</v>
      </c>
      <c r="X26" t="n">
        <v>1.01</v>
      </c>
      <c r="Y26" t="n">
        <v>1</v>
      </c>
      <c r="Z26" t="n">
        <v>10</v>
      </c>
      <c r="AA26" t="n">
        <v>388.2370168953062</v>
      </c>
      <c r="AB26" t="n">
        <v>531.2030143245244</v>
      </c>
      <c r="AC26" t="n">
        <v>480.5057441855041</v>
      </c>
      <c r="AD26" t="n">
        <v>388237.0168953062</v>
      </c>
      <c r="AE26" t="n">
        <v>531203.0143245243</v>
      </c>
      <c r="AF26" t="n">
        <v>1.582958888473109e-06</v>
      </c>
      <c r="AG26" t="n">
        <v>0.3483333333333333</v>
      </c>
      <c r="AH26" t="n">
        <v>480505.744185504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2.9936</v>
      </c>
      <c r="E27" t="n">
        <v>33.4</v>
      </c>
      <c r="F27" t="n">
        <v>29.63</v>
      </c>
      <c r="G27" t="n">
        <v>50.8</v>
      </c>
      <c r="H27" t="n">
        <v>0.66</v>
      </c>
      <c r="I27" t="n">
        <v>35</v>
      </c>
      <c r="J27" t="n">
        <v>195.25</v>
      </c>
      <c r="K27" t="n">
        <v>53.44</v>
      </c>
      <c r="L27" t="n">
        <v>7.25</v>
      </c>
      <c r="M27" t="n">
        <v>33</v>
      </c>
      <c r="N27" t="n">
        <v>39.57</v>
      </c>
      <c r="O27" t="n">
        <v>24314.98</v>
      </c>
      <c r="P27" t="n">
        <v>336.02</v>
      </c>
      <c r="Q27" t="n">
        <v>2238.4</v>
      </c>
      <c r="R27" t="n">
        <v>117.46</v>
      </c>
      <c r="S27" t="n">
        <v>80.06999999999999</v>
      </c>
      <c r="T27" t="n">
        <v>16519.61</v>
      </c>
      <c r="U27" t="n">
        <v>0.68</v>
      </c>
      <c r="V27" t="n">
        <v>0.87</v>
      </c>
      <c r="W27" t="n">
        <v>6.7</v>
      </c>
      <c r="X27" t="n">
        <v>1.01</v>
      </c>
      <c r="Y27" t="n">
        <v>1</v>
      </c>
      <c r="Z27" t="n">
        <v>10</v>
      </c>
      <c r="AA27" t="n">
        <v>385.4467619703948</v>
      </c>
      <c r="AB27" t="n">
        <v>527.3852644389012</v>
      </c>
      <c r="AC27" t="n">
        <v>477.0523549907192</v>
      </c>
      <c r="AD27" t="n">
        <v>385446.7619703949</v>
      </c>
      <c r="AE27" t="n">
        <v>527385.2644389012</v>
      </c>
      <c r="AF27" t="n">
        <v>1.584758788219216e-06</v>
      </c>
      <c r="AG27" t="n">
        <v>0.3479166666666667</v>
      </c>
      <c r="AH27" t="n">
        <v>477052.3549907192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3.0104</v>
      </c>
      <c r="E28" t="n">
        <v>33.22</v>
      </c>
      <c r="F28" t="n">
        <v>29.52</v>
      </c>
      <c r="G28" t="n">
        <v>53.68</v>
      </c>
      <c r="H28" t="n">
        <v>0.68</v>
      </c>
      <c r="I28" t="n">
        <v>33</v>
      </c>
      <c r="J28" t="n">
        <v>195.64</v>
      </c>
      <c r="K28" t="n">
        <v>53.44</v>
      </c>
      <c r="L28" t="n">
        <v>7.5</v>
      </c>
      <c r="M28" t="n">
        <v>31</v>
      </c>
      <c r="N28" t="n">
        <v>39.7</v>
      </c>
      <c r="O28" t="n">
        <v>24362.73</v>
      </c>
      <c r="P28" t="n">
        <v>332.36</v>
      </c>
      <c r="Q28" t="n">
        <v>2238.36</v>
      </c>
      <c r="R28" t="n">
        <v>113.9</v>
      </c>
      <c r="S28" t="n">
        <v>80.06999999999999</v>
      </c>
      <c r="T28" t="n">
        <v>14744.86</v>
      </c>
      <c r="U28" t="n">
        <v>0.7</v>
      </c>
      <c r="V28" t="n">
        <v>0.87</v>
      </c>
      <c r="W28" t="n">
        <v>6.69</v>
      </c>
      <c r="X28" t="n">
        <v>0.89</v>
      </c>
      <c r="Y28" t="n">
        <v>1</v>
      </c>
      <c r="Z28" t="n">
        <v>10</v>
      </c>
      <c r="AA28" t="n">
        <v>379.9535773435596</v>
      </c>
      <c r="AB28" t="n">
        <v>519.8692468902628</v>
      </c>
      <c r="AC28" t="n">
        <v>470.2536556081261</v>
      </c>
      <c r="AD28" t="n">
        <v>379953.5773435596</v>
      </c>
      <c r="AE28" t="n">
        <v>519869.2468902629</v>
      </c>
      <c r="AF28" t="n">
        <v>1.593652410494097e-06</v>
      </c>
      <c r="AG28" t="n">
        <v>0.3460416666666666</v>
      </c>
      <c r="AH28" t="n">
        <v>470253.6556081261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3.0161</v>
      </c>
      <c r="E29" t="n">
        <v>33.16</v>
      </c>
      <c r="F29" t="n">
        <v>29.5</v>
      </c>
      <c r="G29" t="n">
        <v>55.3</v>
      </c>
      <c r="H29" t="n">
        <v>0.7</v>
      </c>
      <c r="I29" t="n">
        <v>32</v>
      </c>
      <c r="J29" t="n">
        <v>196.03</v>
      </c>
      <c r="K29" t="n">
        <v>53.44</v>
      </c>
      <c r="L29" t="n">
        <v>7.75</v>
      </c>
      <c r="M29" t="n">
        <v>30</v>
      </c>
      <c r="N29" t="n">
        <v>39.84</v>
      </c>
      <c r="O29" t="n">
        <v>24410.52</v>
      </c>
      <c r="P29" t="n">
        <v>328.95</v>
      </c>
      <c r="Q29" t="n">
        <v>2238.46</v>
      </c>
      <c r="R29" t="n">
        <v>112.96</v>
      </c>
      <c r="S29" t="n">
        <v>80.06999999999999</v>
      </c>
      <c r="T29" t="n">
        <v>14280.83</v>
      </c>
      <c r="U29" t="n">
        <v>0.71</v>
      </c>
      <c r="V29" t="n">
        <v>0.87</v>
      </c>
      <c r="W29" t="n">
        <v>6.69</v>
      </c>
      <c r="X29" t="n">
        <v>0.87</v>
      </c>
      <c r="Y29" t="n">
        <v>1</v>
      </c>
      <c r="Z29" t="n">
        <v>10</v>
      </c>
      <c r="AA29" t="n">
        <v>376.4296025990105</v>
      </c>
      <c r="AB29" t="n">
        <v>515.0475891779774</v>
      </c>
      <c r="AC29" t="n">
        <v>465.8921701406621</v>
      </c>
      <c r="AD29" t="n">
        <v>376429.6025990105</v>
      </c>
      <c r="AE29" t="n">
        <v>515047.5891779775</v>
      </c>
      <c r="AF29" t="n">
        <v>1.596669889480217e-06</v>
      </c>
      <c r="AG29" t="n">
        <v>0.3454166666666666</v>
      </c>
      <c r="AH29" t="n">
        <v>465892.1701406621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3.0277</v>
      </c>
      <c r="E30" t="n">
        <v>33.03</v>
      </c>
      <c r="F30" t="n">
        <v>29.44</v>
      </c>
      <c r="G30" t="n">
        <v>58.89</v>
      </c>
      <c r="H30" t="n">
        <v>0.72</v>
      </c>
      <c r="I30" t="n">
        <v>30</v>
      </c>
      <c r="J30" t="n">
        <v>196.41</v>
      </c>
      <c r="K30" t="n">
        <v>53.44</v>
      </c>
      <c r="L30" t="n">
        <v>8</v>
      </c>
      <c r="M30" t="n">
        <v>28</v>
      </c>
      <c r="N30" t="n">
        <v>39.98</v>
      </c>
      <c r="O30" t="n">
        <v>24458.36</v>
      </c>
      <c r="P30" t="n">
        <v>324.02</v>
      </c>
      <c r="Q30" t="n">
        <v>2238.4</v>
      </c>
      <c r="R30" t="n">
        <v>111.3</v>
      </c>
      <c r="S30" t="n">
        <v>80.06999999999999</v>
      </c>
      <c r="T30" t="n">
        <v>13460.44</v>
      </c>
      <c r="U30" t="n">
        <v>0.72</v>
      </c>
      <c r="V30" t="n">
        <v>0.87</v>
      </c>
      <c r="W30" t="n">
        <v>6.68</v>
      </c>
      <c r="X30" t="n">
        <v>0.82</v>
      </c>
      <c r="Y30" t="n">
        <v>1</v>
      </c>
      <c r="Z30" t="n">
        <v>10</v>
      </c>
      <c r="AA30" t="n">
        <v>370.8324317971262</v>
      </c>
      <c r="AB30" t="n">
        <v>507.389293157091</v>
      </c>
      <c r="AC30" t="n">
        <v>458.964771143523</v>
      </c>
      <c r="AD30" t="n">
        <v>370832.4317971262</v>
      </c>
      <c r="AE30" t="n">
        <v>507389.293157091</v>
      </c>
      <c r="AF30" t="n">
        <v>1.602810723908111e-06</v>
      </c>
      <c r="AG30" t="n">
        <v>0.3440625</v>
      </c>
      <c r="AH30" t="n">
        <v>458964.771143523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3.0326</v>
      </c>
      <c r="E31" t="n">
        <v>32.98</v>
      </c>
      <c r="F31" t="n">
        <v>29.43</v>
      </c>
      <c r="G31" t="n">
        <v>60.88</v>
      </c>
      <c r="H31" t="n">
        <v>0.74</v>
      </c>
      <c r="I31" t="n">
        <v>29</v>
      </c>
      <c r="J31" t="n">
        <v>196.8</v>
      </c>
      <c r="K31" t="n">
        <v>53.44</v>
      </c>
      <c r="L31" t="n">
        <v>8.25</v>
      </c>
      <c r="M31" t="n">
        <v>26</v>
      </c>
      <c r="N31" t="n">
        <v>40.12</v>
      </c>
      <c r="O31" t="n">
        <v>24506.24</v>
      </c>
      <c r="P31" t="n">
        <v>321.09</v>
      </c>
      <c r="Q31" t="n">
        <v>2238.33</v>
      </c>
      <c r="R31" t="n">
        <v>110.59</v>
      </c>
      <c r="S31" t="n">
        <v>80.06999999999999</v>
      </c>
      <c r="T31" t="n">
        <v>13112.53</v>
      </c>
      <c r="U31" t="n">
        <v>0.72</v>
      </c>
      <c r="V31" t="n">
        <v>0.87</v>
      </c>
      <c r="W31" t="n">
        <v>6.69</v>
      </c>
      <c r="X31" t="n">
        <v>0.8</v>
      </c>
      <c r="Y31" t="n">
        <v>1</v>
      </c>
      <c r="Z31" t="n">
        <v>10</v>
      </c>
      <c r="AA31" t="n">
        <v>367.8620919829726</v>
      </c>
      <c r="AB31" t="n">
        <v>503.325143181222</v>
      </c>
      <c r="AC31" t="n">
        <v>455.2884979372807</v>
      </c>
      <c r="AD31" t="n">
        <v>367862.0919829726</v>
      </c>
      <c r="AE31" t="n">
        <v>503325.143181222</v>
      </c>
      <c r="AF31" t="n">
        <v>1.605404697071618e-06</v>
      </c>
      <c r="AG31" t="n">
        <v>0.3435416666666666</v>
      </c>
      <c r="AH31" t="n">
        <v>455288.4979372807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3.0386</v>
      </c>
      <c r="E32" t="n">
        <v>32.91</v>
      </c>
      <c r="F32" t="n">
        <v>29.4</v>
      </c>
      <c r="G32" t="n">
        <v>63</v>
      </c>
      <c r="H32" t="n">
        <v>0.77</v>
      </c>
      <c r="I32" t="n">
        <v>28</v>
      </c>
      <c r="J32" t="n">
        <v>197.19</v>
      </c>
      <c r="K32" t="n">
        <v>53.44</v>
      </c>
      <c r="L32" t="n">
        <v>8.5</v>
      </c>
      <c r="M32" t="n">
        <v>26</v>
      </c>
      <c r="N32" t="n">
        <v>40.26</v>
      </c>
      <c r="O32" t="n">
        <v>24554.18</v>
      </c>
      <c r="P32" t="n">
        <v>317.75</v>
      </c>
      <c r="Q32" t="n">
        <v>2238.37</v>
      </c>
      <c r="R32" t="n">
        <v>109.84</v>
      </c>
      <c r="S32" t="n">
        <v>80.06999999999999</v>
      </c>
      <c r="T32" t="n">
        <v>12739.74</v>
      </c>
      <c r="U32" t="n">
        <v>0.73</v>
      </c>
      <c r="V32" t="n">
        <v>0.87</v>
      </c>
      <c r="W32" t="n">
        <v>6.68</v>
      </c>
      <c r="X32" t="n">
        <v>0.77</v>
      </c>
      <c r="Y32" t="n">
        <v>1</v>
      </c>
      <c r="Z32" t="n">
        <v>10</v>
      </c>
      <c r="AA32" t="n">
        <v>364.3692111965081</v>
      </c>
      <c r="AB32" t="n">
        <v>498.5460295941565</v>
      </c>
      <c r="AC32" t="n">
        <v>450.9654962434366</v>
      </c>
      <c r="AD32" t="n">
        <v>364369.2111965081</v>
      </c>
      <c r="AE32" t="n">
        <v>498546.0295941565</v>
      </c>
      <c r="AF32" t="n">
        <v>1.608580990741218e-06</v>
      </c>
      <c r="AG32" t="n">
        <v>0.3428125</v>
      </c>
      <c r="AH32" t="n">
        <v>450965.4962434366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3.0442</v>
      </c>
      <c r="E33" t="n">
        <v>32.85</v>
      </c>
      <c r="F33" t="n">
        <v>29.38</v>
      </c>
      <c r="G33" t="n">
        <v>65.28</v>
      </c>
      <c r="H33" t="n">
        <v>0.79</v>
      </c>
      <c r="I33" t="n">
        <v>27</v>
      </c>
      <c r="J33" t="n">
        <v>197.58</v>
      </c>
      <c r="K33" t="n">
        <v>53.44</v>
      </c>
      <c r="L33" t="n">
        <v>8.75</v>
      </c>
      <c r="M33" t="n">
        <v>21</v>
      </c>
      <c r="N33" t="n">
        <v>40.39</v>
      </c>
      <c r="O33" t="n">
        <v>24602.15</v>
      </c>
      <c r="P33" t="n">
        <v>314.4</v>
      </c>
      <c r="Q33" t="n">
        <v>2238.33</v>
      </c>
      <c r="R33" t="n">
        <v>108.75</v>
      </c>
      <c r="S33" t="n">
        <v>80.06999999999999</v>
      </c>
      <c r="T33" t="n">
        <v>12199.72</v>
      </c>
      <c r="U33" t="n">
        <v>0.74</v>
      </c>
      <c r="V33" t="n">
        <v>0.87</v>
      </c>
      <c r="W33" t="n">
        <v>6.69</v>
      </c>
      <c r="X33" t="n">
        <v>0.75</v>
      </c>
      <c r="Y33" t="n">
        <v>1</v>
      </c>
      <c r="Z33" t="n">
        <v>10</v>
      </c>
      <c r="AA33" t="n">
        <v>360.966463450223</v>
      </c>
      <c r="AB33" t="n">
        <v>493.8902400090535</v>
      </c>
      <c r="AC33" t="n">
        <v>446.7540486818941</v>
      </c>
      <c r="AD33" t="n">
        <v>360966.463450223</v>
      </c>
      <c r="AE33" t="n">
        <v>493890.2400090534</v>
      </c>
      <c r="AF33" t="n">
        <v>1.611545531499512e-06</v>
      </c>
      <c r="AG33" t="n">
        <v>0.3421875</v>
      </c>
      <c r="AH33" t="n">
        <v>446754.0486818941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3.0516</v>
      </c>
      <c r="E34" t="n">
        <v>32.77</v>
      </c>
      <c r="F34" t="n">
        <v>29.33</v>
      </c>
      <c r="G34" t="n">
        <v>67.69</v>
      </c>
      <c r="H34" t="n">
        <v>0.8100000000000001</v>
      </c>
      <c r="I34" t="n">
        <v>26</v>
      </c>
      <c r="J34" t="n">
        <v>197.97</v>
      </c>
      <c r="K34" t="n">
        <v>53.44</v>
      </c>
      <c r="L34" t="n">
        <v>9</v>
      </c>
      <c r="M34" t="n">
        <v>16</v>
      </c>
      <c r="N34" t="n">
        <v>40.53</v>
      </c>
      <c r="O34" t="n">
        <v>24650.18</v>
      </c>
      <c r="P34" t="n">
        <v>310.91</v>
      </c>
      <c r="Q34" t="n">
        <v>2238.38</v>
      </c>
      <c r="R34" t="n">
        <v>107.23</v>
      </c>
      <c r="S34" t="n">
        <v>80.06999999999999</v>
      </c>
      <c r="T34" t="n">
        <v>11445.27</v>
      </c>
      <c r="U34" t="n">
        <v>0.75</v>
      </c>
      <c r="V34" t="n">
        <v>0.87</v>
      </c>
      <c r="W34" t="n">
        <v>6.69</v>
      </c>
      <c r="X34" t="n">
        <v>0.71</v>
      </c>
      <c r="Y34" t="n">
        <v>1</v>
      </c>
      <c r="Z34" t="n">
        <v>10</v>
      </c>
      <c r="AA34" t="n">
        <v>357.1447197336452</v>
      </c>
      <c r="AB34" t="n">
        <v>488.6611616525984</v>
      </c>
      <c r="AC34" t="n">
        <v>442.0240262247215</v>
      </c>
      <c r="AD34" t="n">
        <v>357144.7197336452</v>
      </c>
      <c r="AE34" t="n">
        <v>488661.1616525984</v>
      </c>
      <c r="AF34" t="n">
        <v>1.615462960358685e-06</v>
      </c>
      <c r="AG34" t="n">
        <v>0.3413541666666667</v>
      </c>
      <c r="AH34" t="n">
        <v>442024.0262247215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3.0492</v>
      </c>
      <c r="E35" t="n">
        <v>32.8</v>
      </c>
      <c r="F35" t="n">
        <v>29.36</v>
      </c>
      <c r="G35" t="n">
        <v>67.75</v>
      </c>
      <c r="H35" t="n">
        <v>0.83</v>
      </c>
      <c r="I35" t="n">
        <v>26</v>
      </c>
      <c r="J35" t="n">
        <v>198.36</v>
      </c>
      <c r="K35" t="n">
        <v>53.44</v>
      </c>
      <c r="L35" t="n">
        <v>9.25</v>
      </c>
      <c r="M35" t="n">
        <v>13</v>
      </c>
      <c r="N35" t="n">
        <v>40.67</v>
      </c>
      <c r="O35" t="n">
        <v>24698.26</v>
      </c>
      <c r="P35" t="n">
        <v>311.56</v>
      </c>
      <c r="Q35" t="n">
        <v>2238.49</v>
      </c>
      <c r="R35" t="n">
        <v>108.1</v>
      </c>
      <c r="S35" t="n">
        <v>80.06999999999999</v>
      </c>
      <c r="T35" t="n">
        <v>11879.91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358.050890266896</v>
      </c>
      <c r="AB35" t="n">
        <v>489.9010241536146</v>
      </c>
      <c r="AC35" t="n">
        <v>443.1455579887987</v>
      </c>
      <c r="AD35" t="n">
        <v>358050.8902668961</v>
      </c>
      <c r="AE35" t="n">
        <v>489901.0241536146</v>
      </c>
      <c r="AF35" t="n">
        <v>1.614192442890845e-06</v>
      </c>
      <c r="AG35" t="n">
        <v>0.3416666666666666</v>
      </c>
      <c r="AH35" t="n">
        <v>443145.5579887987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3.049</v>
      </c>
      <c r="E36" t="n">
        <v>32.8</v>
      </c>
      <c r="F36" t="n">
        <v>29.36</v>
      </c>
      <c r="G36" t="n">
        <v>67.76000000000001</v>
      </c>
      <c r="H36" t="n">
        <v>0.85</v>
      </c>
      <c r="I36" t="n">
        <v>26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309.23</v>
      </c>
      <c r="Q36" t="n">
        <v>2238.43</v>
      </c>
      <c r="R36" t="n">
        <v>107.85</v>
      </c>
      <c r="S36" t="n">
        <v>80.06999999999999</v>
      </c>
      <c r="T36" t="n">
        <v>11759</v>
      </c>
      <c r="U36" t="n">
        <v>0.74</v>
      </c>
      <c r="V36" t="n">
        <v>0.87</v>
      </c>
      <c r="W36" t="n">
        <v>6.7</v>
      </c>
      <c r="X36" t="n">
        <v>0.73</v>
      </c>
      <c r="Y36" t="n">
        <v>1</v>
      </c>
      <c r="Z36" t="n">
        <v>10</v>
      </c>
      <c r="AA36" t="n">
        <v>356.2259086257554</v>
      </c>
      <c r="AB36" t="n">
        <v>487.4040037596984</v>
      </c>
      <c r="AC36" t="n">
        <v>440.8868497166876</v>
      </c>
      <c r="AD36" t="n">
        <v>356225.9086257554</v>
      </c>
      <c r="AE36" t="n">
        <v>487404.0037596984</v>
      </c>
      <c r="AF36" t="n">
        <v>1.614086566435192e-06</v>
      </c>
      <c r="AG36" t="n">
        <v>0.3416666666666666</v>
      </c>
      <c r="AH36" t="n">
        <v>440886.8497166876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3.054</v>
      </c>
      <c r="E37" t="n">
        <v>32.74</v>
      </c>
      <c r="F37" t="n">
        <v>29.34</v>
      </c>
      <c r="G37" t="n">
        <v>70.43000000000001</v>
      </c>
      <c r="H37" t="n">
        <v>0.87</v>
      </c>
      <c r="I37" t="n">
        <v>25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308.07</v>
      </c>
      <c r="Q37" t="n">
        <v>2238.51</v>
      </c>
      <c r="R37" t="n">
        <v>107.2</v>
      </c>
      <c r="S37" t="n">
        <v>80.06999999999999</v>
      </c>
      <c r="T37" t="n">
        <v>11437.35</v>
      </c>
      <c r="U37" t="n">
        <v>0.75</v>
      </c>
      <c r="V37" t="n">
        <v>0.87</v>
      </c>
      <c r="W37" t="n">
        <v>6.71</v>
      </c>
      <c r="X37" t="n">
        <v>0.72</v>
      </c>
      <c r="Y37" t="n">
        <v>1</v>
      </c>
      <c r="Z37" t="n">
        <v>10</v>
      </c>
      <c r="AA37" t="n">
        <v>354.6528600286514</v>
      </c>
      <c r="AB37" t="n">
        <v>485.2516892711343</v>
      </c>
      <c r="AC37" t="n">
        <v>438.9399491021198</v>
      </c>
      <c r="AD37" t="n">
        <v>354652.8600286514</v>
      </c>
      <c r="AE37" t="n">
        <v>485251.6892711343</v>
      </c>
      <c r="AF37" t="n">
        <v>1.616733477826525e-06</v>
      </c>
      <c r="AG37" t="n">
        <v>0.3410416666666667</v>
      </c>
      <c r="AH37" t="n">
        <v>438939.9491021198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3.0549</v>
      </c>
      <c r="E38" t="n">
        <v>32.73</v>
      </c>
      <c r="F38" t="n">
        <v>29.34</v>
      </c>
      <c r="G38" t="n">
        <v>70.40000000000001</v>
      </c>
      <c r="H38" t="n">
        <v>0.89</v>
      </c>
      <c r="I38" t="n">
        <v>25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308.05</v>
      </c>
      <c r="Q38" t="n">
        <v>2238.55</v>
      </c>
      <c r="R38" t="n">
        <v>107.06</v>
      </c>
      <c r="S38" t="n">
        <v>80.06999999999999</v>
      </c>
      <c r="T38" t="n">
        <v>11367.67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354.5330117872437</v>
      </c>
      <c r="AB38" t="n">
        <v>485.0877076199089</v>
      </c>
      <c r="AC38" t="n">
        <v>438.7916176295377</v>
      </c>
      <c r="AD38" t="n">
        <v>354533.0117872437</v>
      </c>
      <c r="AE38" t="n">
        <v>485087.707619909</v>
      </c>
      <c r="AF38" t="n">
        <v>1.617209921876965e-06</v>
      </c>
      <c r="AG38" t="n">
        <v>0.3409374999999999</v>
      </c>
      <c r="AH38" t="n">
        <v>438791.6176295377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3.0533</v>
      </c>
      <c r="E39" t="n">
        <v>32.75</v>
      </c>
      <c r="F39" t="n">
        <v>29.35</v>
      </c>
      <c r="G39" t="n">
        <v>70.44</v>
      </c>
      <c r="H39" t="n">
        <v>0.91</v>
      </c>
      <c r="I39" t="n">
        <v>25</v>
      </c>
      <c r="J39" t="n">
        <v>199.92</v>
      </c>
      <c r="K39" t="n">
        <v>53.44</v>
      </c>
      <c r="L39" t="n">
        <v>10.25</v>
      </c>
      <c r="M39" t="n">
        <v>0</v>
      </c>
      <c r="N39" t="n">
        <v>41.24</v>
      </c>
      <c r="O39" t="n">
        <v>24891.03</v>
      </c>
      <c r="P39" t="n">
        <v>308.41</v>
      </c>
      <c r="Q39" t="n">
        <v>2238.36</v>
      </c>
      <c r="R39" t="n">
        <v>107.4</v>
      </c>
      <c r="S39" t="n">
        <v>80.06999999999999</v>
      </c>
      <c r="T39" t="n">
        <v>11535.69</v>
      </c>
      <c r="U39" t="n">
        <v>0.75</v>
      </c>
      <c r="V39" t="n">
        <v>0.87</v>
      </c>
      <c r="W39" t="n">
        <v>6.71</v>
      </c>
      <c r="X39" t="n">
        <v>0.73</v>
      </c>
      <c r="Y39" t="n">
        <v>1</v>
      </c>
      <c r="Z39" t="n">
        <v>10</v>
      </c>
      <c r="AA39" t="n">
        <v>355.0400277204517</v>
      </c>
      <c r="AB39" t="n">
        <v>485.7814291876887</v>
      </c>
      <c r="AC39" t="n">
        <v>439.4191313845329</v>
      </c>
      <c r="AD39" t="n">
        <v>355040.0277204518</v>
      </c>
      <c r="AE39" t="n">
        <v>485781.4291876887</v>
      </c>
      <c r="AF39" t="n">
        <v>1.616362910231739e-06</v>
      </c>
      <c r="AG39" t="n">
        <v>0.3411458333333333</v>
      </c>
      <c r="AH39" t="n">
        <v>439419.1313845329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2.2613</v>
      </c>
      <c r="E2" t="n">
        <v>44.22</v>
      </c>
      <c r="F2" t="n">
        <v>36.07</v>
      </c>
      <c r="G2" t="n">
        <v>8.52</v>
      </c>
      <c r="H2" t="n">
        <v>0.15</v>
      </c>
      <c r="I2" t="n">
        <v>254</v>
      </c>
      <c r="J2" t="n">
        <v>116.05</v>
      </c>
      <c r="K2" t="n">
        <v>43.4</v>
      </c>
      <c r="L2" t="n">
        <v>1</v>
      </c>
      <c r="M2" t="n">
        <v>252</v>
      </c>
      <c r="N2" t="n">
        <v>16.65</v>
      </c>
      <c r="O2" t="n">
        <v>14546.17</v>
      </c>
      <c r="P2" t="n">
        <v>350.64</v>
      </c>
      <c r="Q2" t="n">
        <v>2238.87</v>
      </c>
      <c r="R2" t="n">
        <v>327.31</v>
      </c>
      <c r="S2" t="n">
        <v>80.06999999999999</v>
      </c>
      <c r="T2" t="n">
        <v>120348.45</v>
      </c>
      <c r="U2" t="n">
        <v>0.24</v>
      </c>
      <c r="V2" t="n">
        <v>0.71</v>
      </c>
      <c r="W2" t="n">
        <v>7.05</v>
      </c>
      <c r="X2" t="n">
        <v>7.44</v>
      </c>
      <c r="Y2" t="n">
        <v>1</v>
      </c>
      <c r="Z2" t="n">
        <v>10</v>
      </c>
      <c r="AA2" t="n">
        <v>521.8035184778195</v>
      </c>
      <c r="AB2" t="n">
        <v>713.9545943278941</v>
      </c>
      <c r="AC2" t="n">
        <v>645.8157698868058</v>
      </c>
      <c r="AD2" t="n">
        <v>521803.5184778195</v>
      </c>
      <c r="AE2" t="n">
        <v>713954.5943278942</v>
      </c>
      <c r="AF2" t="n">
        <v>1.295070586095731e-06</v>
      </c>
      <c r="AG2" t="n">
        <v>0.460625</v>
      </c>
      <c r="AH2" t="n">
        <v>645815.7698868058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2.4535</v>
      </c>
      <c r="E3" t="n">
        <v>40.76</v>
      </c>
      <c r="F3" t="n">
        <v>34.14</v>
      </c>
      <c r="G3" t="n">
        <v>10.78</v>
      </c>
      <c r="H3" t="n">
        <v>0.19</v>
      </c>
      <c r="I3" t="n">
        <v>190</v>
      </c>
      <c r="J3" t="n">
        <v>116.37</v>
      </c>
      <c r="K3" t="n">
        <v>43.4</v>
      </c>
      <c r="L3" t="n">
        <v>1.25</v>
      </c>
      <c r="M3" t="n">
        <v>188</v>
      </c>
      <c r="N3" t="n">
        <v>16.72</v>
      </c>
      <c r="O3" t="n">
        <v>14585.96</v>
      </c>
      <c r="P3" t="n">
        <v>327.59</v>
      </c>
      <c r="Q3" t="n">
        <v>2239.04</v>
      </c>
      <c r="R3" t="n">
        <v>264.07</v>
      </c>
      <c r="S3" t="n">
        <v>80.06999999999999</v>
      </c>
      <c r="T3" t="n">
        <v>89048.78999999999</v>
      </c>
      <c r="U3" t="n">
        <v>0.3</v>
      </c>
      <c r="V3" t="n">
        <v>0.75</v>
      </c>
      <c r="W3" t="n">
        <v>6.95</v>
      </c>
      <c r="X3" t="n">
        <v>5.5</v>
      </c>
      <c r="Y3" t="n">
        <v>1</v>
      </c>
      <c r="Z3" t="n">
        <v>10</v>
      </c>
      <c r="AA3" t="n">
        <v>451.2368478422608</v>
      </c>
      <c r="AB3" t="n">
        <v>617.4021623825315</v>
      </c>
      <c r="AC3" t="n">
        <v>558.4781665341193</v>
      </c>
      <c r="AD3" t="n">
        <v>451236.8478422608</v>
      </c>
      <c r="AE3" t="n">
        <v>617402.1623825316</v>
      </c>
      <c r="AF3" t="n">
        <v>1.405145572452074e-06</v>
      </c>
      <c r="AG3" t="n">
        <v>0.4245833333333333</v>
      </c>
      <c r="AH3" t="n">
        <v>558478.1665341193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2.5846</v>
      </c>
      <c r="E4" t="n">
        <v>38.69</v>
      </c>
      <c r="F4" t="n">
        <v>33</v>
      </c>
      <c r="G4" t="n">
        <v>13.11</v>
      </c>
      <c r="H4" t="n">
        <v>0.23</v>
      </c>
      <c r="I4" t="n">
        <v>151</v>
      </c>
      <c r="J4" t="n">
        <v>116.69</v>
      </c>
      <c r="K4" t="n">
        <v>43.4</v>
      </c>
      <c r="L4" t="n">
        <v>1.5</v>
      </c>
      <c r="M4" t="n">
        <v>149</v>
      </c>
      <c r="N4" t="n">
        <v>16.79</v>
      </c>
      <c r="O4" t="n">
        <v>14625.77</v>
      </c>
      <c r="P4" t="n">
        <v>312.61</v>
      </c>
      <c r="Q4" t="n">
        <v>2238.89</v>
      </c>
      <c r="R4" t="n">
        <v>226.49</v>
      </c>
      <c r="S4" t="n">
        <v>80.06999999999999</v>
      </c>
      <c r="T4" t="n">
        <v>70449.97</v>
      </c>
      <c r="U4" t="n">
        <v>0.35</v>
      </c>
      <c r="V4" t="n">
        <v>0.78</v>
      </c>
      <c r="W4" t="n">
        <v>6.9</v>
      </c>
      <c r="X4" t="n">
        <v>4.37</v>
      </c>
      <c r="Y4" t="n">
        <v>1</v>
      </c>
      <c r="Z4" t="n">
        <v>10</v>
      </c>
      <c r="AA4" t="n">
        <v>410.4345441688574</v>
      </c>
      <c r="AB4" t="n">
        <v>561.5746504259859</v>
      </c>
      <c r="AC4" t="n">
        <v>507.9787539643011</v>
      </c>
      <c r="AD4" t="n">
        <v>410434.5441688575</v>
      </c>
      <c r="AE4" t="n">
        <v>561574.6504259858</v>
      </c>
      <c r="AF4" t="n">
        <v>1.480227938275782e-06</v>
      </c>
      <c r="AG4" t="n">
        <v>0.4030208333333333</v>
      </c>
      <c r="AH4" t="n">
        <v>507978.7539643011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2.6814</v>
      </c>
      <c r="E5" t="n">
        <v>37.29</v>
      </c>
      <c r="F5" t="n">
        <v>32.22</v>
      </c>
      <c r="G5" t="n">
        <v>15.47</v>
      </c>
      <c r="H5" t="n">
        <v>0.26</v>
      </c>
      <c r="I5" t="n">
        <v>125</v>
      </c>
      <c r="J5" t="n">
        <v>117.01</v>
      </c>
      <c r="K5" t="n">
        <v>43.4</v>
      </c>
      <c r="L5" t="n">
        <v>1.75</v>
      </c>
      <c r="M5" t="n">
        <v>123</v>
      </c>
      <c r="N5" t="n">
        <v>16.86</v>
      </c>
      <c r="O5" t="n">
        <v>14665.62</v>
      </c>
      <c r="P5" t="n">
        <v>300.73</v>
      </c>
      <c r="Q5" t="n">
        <v>2238.68</v>
      </c>
      <c r="R5" t="n">
        <v>201.25</v>
      </c>
      <c r="S5" t="n">
        <v>80.06999999999999</v>
      </c>
      <c r="T5" t="n">
        <v>57964.23</v>
      </c>
      <c r="U5" t="n">
        <v>0.4</v>
      </c>
      <c r="V5" t="n">
        <v>0.8</v>
      </c>
      <c r="W5" t="n">
        <v>6.85</v>
      </c>
      <c r="X5" t="n">
        <v>3.59</v>
      </c>
      <c r="Y5" t="n">
        <v>1</v>
      </c>
      <c r="Z5" t="n">
        <v>10</v>
      </c>
      <c r="AA5" t="n">
        <v>382.3367068014026</v>
      </c>
      <c r="AB5" t="n">
        <v>523.1299497507354</v>
      </c>
      <c r="AC5" t="n">
        <v>473.2031615640201</v>
      </c>
      <c r="AD5" t="n">
        <v>382336.7068014026</v>
      </c>
      <c r="AE5" t="n">
        <v>523129.9497507353</v>
      </c>
      <c r="AF5" t="n">
        <v>1.535666328906865e-06</v>
      </c>
      <c r="AG5" t="n">
        <v>0.3884375</v>
      </c>
      <c r="AH5" t="n">
        <v>473203.1615640201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2.7542</v>
      </c>
      <c r="E6" t="n">
        <v>36.31</v>
      </c>
      <c r="F6" t="n">
        <v>31.69</v>
      </c>
      <c r="G6" t="n">
        <v>17.94</v>
      </c>
      <c r="H6" t="n">
        <v>0.3</v>
      </c>
      <c r="I6" t="n">
        <v>106</v>
      </c>
      <c r="J6" t="n">
        <v>117.34</v>
      </c>
      <c r="K6" t="n">
        <v>43.4</v>
      </c>
      <c r="L6" t="n">
        <v>2</v>
      </c>
      <c r="M6" t="n">
        <v>104</v>
      </c>
      <c r="N6" t="n">
        <v>16.94</v>
      </c>
      <c r="O6" t="n">
        <v>14705.49</v>
      </c>
      <c r="P6" t="n">
        <v>291.28</v>
      </c>
      <c r="Q6" t="n">
        <v>2238.8</v>
      </c>
      <c r="R6" t="n">
        <v>183.86</v>
      </c>
      <c r="S6" t="n">
        <v>80.06999999999999</v>
      </c>
      <c r="T6" t="n">
        <v>49363.37</v>
      </c>
      <c r="U6" t="n">
        <v>0.44</v>
      </c>
      <c r="V6" t="n">
        <v>0.8100000000000001</v>
      </c>
      <c r="W6" t="n">
        <v>6.83</v>
      </c>
      <c r="X6" t="n">
        <v>3.06</v>
      </c>
      <c r="Y6" t="n">
        <v>1</v>
      </c>
      <c r="Z6" t="n">
        <v>10</v>
      </c>
      <c r="AA6" t="n">
        <v>362.2395002755326</v>
      </c>
      <c r="AB6" t="n">
        <v>495.632065155863</v>
      </c>
      <c r="AC6" t="n">
        <v>448.3296364813592</v>
      </c>
      <c r="AD6" t="n">
        <v>362239.5002755327</v>
      </c>
      <c r="AE6" t="n">
        <v>495632.065155863</v>
      </c>
      <c r="AF6" t="n">
        <v>1.57735966400958e-06</v>
      </c>
      <c r="AG6" t="n">
        <v>0.3782291666666667</v>
      </c>
      <c r="AH6" t="n">
        <v>448329.6364813591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2.8191</v>
      </c>
      <c r="E7" t="n">
        <v>35.47</v>
      </c>
      <c r="F7" t="n">
        <v>31.21</v>
      </c>
      <c r="G7" t="n">
        <v>20.58</v>
      </c>
      <c r="H7" t="n">
        <v>0.34</v>
      </c>
      <c r="I7" t="n">
        <v>91</v>
      </c>
      <c r="J7" t="n">
        <v>117.66</v>
      </c>
      <c r="K7" t="n">
        <v>43.4</v>
      </c>
      <c r="L7" t="n">
        <v>2.25</v>
      </c>
      <c r="M7" t="n">
        <v>89</v>
      </c>
      <c r="N7" t="n">
        <v>17.01</v>
      </c>
      <c r="O7" t="n">
        <v>14745.39</v>
      </c>
      <c r="P7" t="n">
        <v>282.38</v>
      </c>
      <c r="Q7" t="n">
        <v>2238.53</v>
      </c>
      <c r="R7" t="n">
        <v>168.55</v>
      </c>
      <c r="S7" t="n">
        <v>80.06999999999999</v>
      </c>
      <c r="T7" t="n">
        <v>41784.23</v>
      </c>
      <c r="U7" t="n">
        <v>0.48</v>
      </c>
      <c r="V7" t="n">
        <v>0.82</v>
      </c>
      <c r="W7" t="n">
        <v>6.79</v>
      </c>
      <c r="X7" t="n">
        <v>2.59</v>
      </c>
      <c r="Y7" t="n">
        <v>1</v>
      </c>
      <c r="Z7" t="n">
        <v>10</v>
      </c>
      <c r="AA7" t="n">
        <v>344.7660660971921</v>
      </c>
      <c r="AB7" t="n">
        <v>471.7241416395472</v>
      </c>
      <c r="AC7" t="n">
        <v>426.7034516304589</v>
      </c>
      <c r="AD7" t="n">
        <v>344766.0660971921</v>
      </c>
      <c r="AE7" t="n">
        <v>471724.1416395472</v>
      </c>
      <c r="AF7" t="n">
        <v>1.614528585000874e-06</v>
      </c>
      <c r="AG7" t="n">
        <v>0.3694791666666666</v>
      </c>
      <c r="AH7" t="n">
        <v>426703.4516304589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2.866</v>
      </c>
      <c r="E8" t="n">
        <v>34.89</v>
      </c>
      <c r="F8" t="n">
        <v>30.9</v>
      </c>
      <c r="G8" t="n">
        <v>23.17</v>
      </c>
      <c r="H8" t="n">
        <v>0.37</v>
      </c>
      <c r="I8" t="n">
        <v>80</v>
      </c>
      <c r="J8" t="n">
        <v>117.98</v>
      </c>
      <c r="K8" t="n">
        <v>43.4</v>
      </c>
      <c r="L8" t="n">
        <v>2.5</v>
      </c>
      <c r="M8" t="n">
        <v>78</v>
      </c>
      <c r="N8" t="n">
        <v>17.08</v>
      </c>
      <c r="O8" t="n">
        <v>14785.31</v>
      </c>
      <c r="P8" t="n">
        <v>275.42</v>
      </c>
      <c r="Q8" t="n">
        <v>2238.42</v>
      </c>
      <c r="R8" t="n">
        <v>158.52</v>
      </c>
      <c r="S8" t="n">
        <v>80.06999999999999</v>
      </c>
      <c r="T8" t="n">
        <v>36819.92</v>
      </c>
      <c r="U8" t="n">
        <v>0.51</v>
      </c>
      <c r="V8" t="n">
        <v>0.83</v>
      </c>
      <c r="W8" t="n">
        <v>6.77</v>
      </c>
      <c r="X8" t="n">
        <v>2.27</v>
      </c>
      <c r="Y8" t="n">
        <v>1</v>
      </c>
      <c r="Z8" t="n">
        <v>10</v>
      </c>
      <c r="AA8" t="n">
        <v>332.3016686755337</v>
      </c>
      <c r="AB8" t="n">
        <v>454.6698031968291</v>
      </c>
      <c r="AC8" t="n">
        <v>411.2767553127997</v>
      </c>
      <c r="AD8" t="n">
        <v>332301.6686755337</v>
      </c>
      <c r="AE8" t="n">
        <v>454669.8031968291</v>
      </c>
      <c r="AF8" t="n">
        <v>1.641388714345892e-06</v>
      </c>
      <c r="AG8" t="n">
        <v>0.3634375</v>
      </c>
      <c r="AH8" t="n">
        <v>411276.7553127997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2.9046</v>
      </c>
      <c r="E9" t="n">
        <v>34.43</v>
      </c>
      <c r="F9" t="n">
        <v>30.65</v>
      </c>
      <c r="G9" t="n">
        <v>25.9</v>
      </c>
      <c r="H9" t="n">
        <v>0.41</v>
      </c>
      <c r="I9" t="n">
        <v>71</v>
      </c>
      <c r="J9" t="n">
        <v>118.31</v>
      </c>
      <c r="K9" t="n">
        <v>43.4</v>
      </c>
      <c r="L9" t="n">
        <v>2.75</v>
      </c>
      <c r="M9" t="n">
        <v>69</v>
      </c>
      <c r="N9" t="n">
        <v>17.16</v>
      </c>
      <c r="O9" t="n">
        <v>14825.26</v>
      </c>
      <c r="P9" t="n">
        <v>268.23</v>
      </c>
      <c r="Q9" t="n">
        <v>2238.57</v>
      </c>
      <c r="R9" t="n">
        <v>150.01</v>
      </c>
      <c r="S9" t="n">
        <v>80.06999999999999</v>
      </c>
      <c r="T9" t="n">
        <v>32612.23</v>
      </c>
      <c r="U9" t="n">
        <v>0.53</v>
      </c>
      <c r="V9" t="n">
        <v>0.84</v>
      </c>
      <c r="W9" t="n">
        <v>6.77</v>
      </c>
      <c r="X9" t="n">
        <v>2.02</v>
      </c>
      <c r="Y9" t="n">
        <v>1</v>
      </c>
      <c r="Z9" t="n">
        <v>10</v>
      </c>
      <c r="AA9" t="n">
        <v>321.1439725986215</v>
      </c>
      <c r="AB9" t="n">
        <v>439.4033511815878</v>
      </c>
      <c r="AC9" t="n">
        <v>397.4673120512929</v>
      </c>
      <c r="AD9" t="n">
        <v>321143.9725986214</v>
      </c>
      <c r="AE9" t="n">
        <v>439403.3511815878</v>
      </c>
      <c r="AF9" t="n">
        <v>1.663495345320683e-06</v>
      </c>
      <c r="AG9" t="n">
        <v>0.3586458333333333</v>
      </c>
      <c r="AH9" t="n">
        <v>397467.3120512929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2.9368</v>
      </c>
      <c r="E10" t="n">
        <v>34.05</v>
      </c>
      <c r="F10" t="n">
        <v>30.44</v>
      </c>
      <c r="G10" t="n">
        <v>28.54</v>
      </c>
      <c r="H10" t="n">
        <v>0.45</v>
      </c>
      <c r="I10" t="n">
        <v>64</v>
      </c>
      <c r="J10" t="n">
        <v>118.63</v>
      </c>
      <c r="K10" t="n">
        <v>43.4</v>
      </c>
      <c r="L10" t="n">
        <v>3</v>
      </c>
      <c r="M10" t="n">
        <v>62</v>
      </c>
      <c r="N10" t="n">
        <v>17.23</v>
      </c>
      <c r="O10" t="n">
        <v>14865.24</v>
      </c>
      <c r="P10" t="n">
        <v>261.11</v>
      </c>
      <c r="Q10" t="n">
        <v>2238.6</v>
      </c>
      <c r="R10" t="n">
        <v>143.9</v>
      </c>
      <c r="S10" t="n">
        <v>80.06999999999999</v>
      </c>
      <c r="T10" t="n">
        <v>29593.51</v>
      </c>
      <c r="U10" t="n">
        <v>0.5600000000000001</v>
      </c>
      <c r="V10" t="n">
        <v>0.84</v>
      </c>
      <c r="W10" t="n">
        <v>6.74</v>
      </c>
      <c r="X10" t="n">
        <v>1.81</v>
      </c>
      <c r="Y10" t="n">
        <v>1</v>
      </c>
      <c r="Z10" t="n">
        <v>10</v>
      </c>
      <c r="AA10" t="n">
        <v>311.1318909619719</v>
      </c>
      <c r="AB10" t="n">
        <v>425.7043793844559</v>
      </c>
      <c r="AC10" t="n">
        <v>385.0757508958516</v>
      </c>
      <c r="AD10" t="n">
        <v>311131.8909619719</v>
      </c>
      <c r="AE10" t="n">
        <v>425704.3793844559</v>
      </c>
      <c r="AF10" t="n">
        <v>1.681936628154576e-06</v>
      </c>
      <c r="AG10" t="n">
        <v>0.3546875</v>
      </c>
      <c r="AH10" t="n">
        <v>385075.7508958516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2.97</v>
      </c>
      <c r="E11" t="n">
        <v>33.67</v>
      </c>
      <c r="F11" t="n">
        <v>30.22</v>
      </c>
      <c r="G11" t="n">
        <v>31.81</v>
      </c>
      <c r="H11" t="n">
        <v>0.48</v>
      </c>
      <c r="I11" t="n">
        <v>57</v>
      </c>
      <c r="J11" t="n">
        <v>118.96</v>
      </c>
      <c r="K11" t="n">
        <v>43.4</v>
      </c>
      <c r="L11" t="n">
        <v>3.25</v>
      </c>
      <c r="M11" t="n">
        <v>55</v>
      </c>
      <c r="N11" t="n">
        <v>17.31</v>
      </c>
      <c r="O11" t="n">
        <v>14905.25</v>
      </c>
      <c r="P11" t="n">
        <v>254.04</v>
      </c>
      <c r="Q11" t="n">
        <v>2238.49</v>
      </c>
      <c r="R11" t="n">
        <v>136.78</v>
      </c>
      <c r="S11" t="n">
        <v>80.06999999999999</v>
      </c>
      <c r="T11" t="n">
        <v>26064.73</v>
      </c>
      <c r="U11" t="n">
        <v>0.59</v>
      </c>
      <c r="V11" t="n">
        <v>0.85</v>
      </c>
      <c r="W11" t="n">
        <v>6.73</v>
      </c>
      <c r="X11" t="n">
        <v>1.6</v>
      </c>
      <c r="Y11" t="n">
        <v>1</v>
      </c>
      <c r="Z11" t="n">
        <v>10</v>
      </c>
      <c r="AA11" t="n">
        <v>301.2465035552115</v>
      </c>
      <c r="AB11" t="n">
        <v>412.178756222013</v>
      </c>
      <c r="AC11" t="n">
        <v>372.840994224701</v>
      </c>
      <c r="AD11" t="n">
        <v>301246.5035552115</v>
      </c>
      <c r="AE11" t="n">
        <v>412178.756222013</v>
      </c>
      <c r="AF11" t="n">
        <v>1.700950621635485e-06</v>
      </c>
      <c r="AG11" t="n">
        <v>0.3507291666666667</v>
      </c>
      <c r="AH11" t="n">
        <v>372840.994224701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2.9931</v>
      </c>
      <c r="E12" t="n">
        <v>33.41</v>
      </c>
      <c r="F12" t="n">
        <v>30.08</v>
      </c>
      <c r="G12" t="n">
        <v>34.71</v>
      </c>
      <c r="H12" t="n">
        <v>0.52</v>
      </c>
      <c r="I12" t="n">
        <v>52</v>
      </c>
      <c r="J12" t="n">
        <v>119.28</v>
      </c>
      <c r="K12" t="n">
        <v>43.4</v>
      </c>
      <c r="L12" t="n">
        <v>3.5</v>
      </c>
      <c r="M12" t="n">
        <v>50</v>
      </c>
      <c r="N12" t="n">
        <v>17.38</v>
      </c>
      <c r="O12" t="n">
        <v>14945.29</v>
      </c>
      <c r="P12" t="n">
        <v>248.28</v>
      </c>
      <c r="Q12" t="n">
        <v>2238.45</v>
      </c>
      <c r="R12" t="n">
        <v>131.89</v>
      </c>
      <c r="S12" t="n">
        <v>80.06999999999999</v>
      </c>
      <c r="T12" t="n">
        <v>23647.94</v>
      </c>
      <c r="U12" t="n">
        <v>0.61</v>
      </c>
      <c r="V12" t="n">
        <v>0.85</v>
      </c>
      <c r="W12" t="n">
        <v>6.73</v>
      </c>
      <c r="X12" t="n">
        <v>1.46</v>
      </c>
      <c r="Y12" t="n">
        <v>1</v>
      </c>
      <c r="Z12" t="n">
        <v>10</v>
      </c>
      <c r="AA12" t="n">
        <v>293.8577333102403</v>
      </c>
      <c r="AB12" t="n">
        <v>402.069114803306</v>
      </c>
      <c r="AC12" t="n">
        <v>363.6962027940246</v>
      </c>
      <c r="AD12" t="n">
        <v>293857.7333102403</v>
      </c>
      <c r="AE12" t="n">
        <v>402069.1148033061</v>
      </c>
      <c r="AF12" t="n">
        <v>1.714180237581538e-06</v>
      </c>
      <c r="AG12" t="n">
        <v>0.3480208333333333</v>
      </c>
      <c r="AH12" t="n">
        <v>363696.2027940246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3.0126</v>
      </c>
      <c r="E13" t="n">
        <v>33.19</v>
      </c>
      <c r="F13" t="n">
        <v>29.96</v>
      </c>
      <c r="G13" t="n">
        <v>37.45</v>
      </c>
      <c r="H13" t="n">
        <v>0.55</v>
      </c>
      <c r="I13" t="n">
        <v>48</v>
      </c>
      <c r="J13" t="n">
        <v>119.61</v>
      </c>
      <c r="K13" t="n">
        <v>43.4</v>
      </c>
      <c r="L13" t="n">
        <v>3.75</v>
      </c>
      <c r="M13" t="n">
        <v>41</v>
      </c>
      <c r="N13" t="n">
        <v>17.46</v>
      </c>
      <c r="O13" t="n">
        <v>14985.35</v>
      </c>
      <c r="P13" t="n">
        <v>241.83</v>
      </c>
      <c r="Q13" t="n">
        <v>2238.45</v>
      </c>
      <c r="R13" t="n">
        <v>127.79</v>
      </c>
      <c r="S13" t="n">
        <v>80.06999999999999</v>
      </c>
      <c r="T13" t="n">
        <v>21614.64</v>
      </c>
      <c r="U13" t="n">
        <v>0.63</v>
      </c>
      <c r="V13" t="n">
        <v>0.86</v>
      </c>
      <c r="W13" t="n">
        <v>6.73</v>
      </c>
      <c r="X13" t="n">
        <v>1.33</v>
      </c>
      <c r="Y13" t="n">
        <v>1</v>
      </c>
      <c r="Z13" t="n">
        <v>10</v>
      </c>
      <c r="AA13" t="n">
        <v>286.4284667534958</v>
      </c>
      <c r="AB13" t="n">
        <v>391.9040645442597</v>
      </c>
      <c r="AC13" t="n">
        <v>354.5012906649639</v>
      </c>
      <c r="AD13" t="n">
        <v>286428.4667534958</v>
      </c>
      <c r="AE13" t="n">
        <v>391904.0645442596</v>
      </c>
      <c r="AF13" t="n">
        <v>1.725348095198337e-06</v>
      </c>
      <c r="AG13" t="n">
        <v>0.3457291666666666</v>
      </c>
      <c r="AH13" t="n">
        <v>354501.2906649639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3.0295</v>
      </c>
      <c r="E14" t="n">
        <v>33.01</v>
      </c>
      <c r="F14" t="n">
        <v>29.87</v>
      </c>
      <c r="G14" t="n">
        <v>40.74</v>
      </c>
      <c r="H14" t="n">
        <v>0.59</v>
      </c>
      <c r="I14" t="n">
        <v>44</v>
      </c>
      <c r="J14" t="n">
        <v>119.93</v>
      </c>
      <c r="K14" t="n">
        <v>43.4</v>
      </c>
      <c r="L14" t="n">
        <v>4</v>
      </c>
      <c r="M14" t="n">
        <v>24</v>
      </c>
      <c r="N14" t="n">
        <v>17.53</v>
      </c>
      <c r="O14" t="n">
        <v>15025.44</v>
      </c>
      <c r="P14" t="n">
        <v>236.61</v>
      </c>
      <c r="Q14" t="n">
        <v>2238.63</v>
      </c>
      <c r="R14" t="n">
        <v>124.56</v>
      </c>
      <c r="S14" t="n">
        <v>80.06999999999999</v>
      </c>
      <c r="T14" t="n">
        <v>20021.23</v>
      </c>
      <c r="U14" t="n">
        <v>0.64</v>
      </c>
      <c r="V14" t="n">
        <v>0.86</v>
      </c>
      <c r="W14" t="n">
        <v>6.73</v>
      </c>
      <c r="X14" t="n">
        <v>1.25</v>
      </c>
      <c r="Y14" t="n">
        <v>1</v>
      </c>
      <c r="Z14" t="n">
        <v>10</v>
      </c>
      <c r="AA14" t="n">
        <v>280.4044477139482</v>
      </c>
      <c r="AB14" t="n">
        <v>383.661735933387</v>
      </c>
      <c r="AC14" t="n">
        <v>347.0455983285321</v>
      </c>
      <c r="AD14" t="n">
        <v>280404.4477139481</v>
      </c>
      <c r="AE14" t="n">
        <v>383661.735933387</v>
      </c>
      <c r="AF14" t="n">
        <v>1.735026905132896e-06</v>
      </c>
      <c r="AG14" t="n">
        <v>0.3438541666666666</v>
      </c>
      <c r="AH14" t="n">
        <v>347045.5983285321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3.032</v>
      </c>
      <c r="E15" t="n">
        <v>32.98</v>
      </c>
      <c r="F15" t="n">
        <v>29.87</v>
      </c>
      <c r="G15" t="n">
        <v>41.68</v>
      </c>
      <c r="H15" t="n">
        <v>0.62</v>
      </c>
      <c r="I15" t="n">
        <v>43</v>
      </c>
      <c r="J15" t="n">
        <v>120.26</v>
      </c>
      <c r="K15" t="n">
        <v>43.4</v>
      </c>
      <c r="L15" t="n">
        <v>4.25</v>
      </c>
      <c r="M15" t="n">
        <v>9</v>
      </c>
      <c r="N15" t="n">
        <v>17.61</v>
      </c>
      <c r="O15" t="n">
        <v>15065.56</v>
      </c>
      <c r="P15" t="n">
        <v>235.83</v>
      </c>
      <c r="Q15" t="n">
        <v>2238.47</v>
      </c>
      <c r="R15" t="n">
        <v>123.85</v>
      </c>
      <c r="S15" t="n">
        <v>80.06999999999999</v>
      </c>
      <c r="T15" t="n">
        <v>19669.72</v>
      </c>
      <c r="U15" t="n">
        <v>0.65</v>
      </c>
      <c r="V15" t="n">
        <v>0.86</v>
      </c>
      <c r="W15" t="n">
        <v>6.75</v>
      </c>
      <c r="X15" t="n">
        <v>1.24</v>
      </c>
      <c r="Y15" t="n">
        <v>1</v>
      </c>
      <c r="Z15" t="n">
        <v>10</v>
      </c>
      <c r="AA15" t="n">
        <v>279.5522995020397</v>
      </c>
      <c r="AB15" t="n">
        <v>382.495789155728</v>
      </c>
      <c r="AC15" t="n">
        <v>345.9909278749163</v>
      </c>
      <c r="AD15" t="n">
        <v>279552.2995020397</v>
      </c>
      <c r="AE15" t="n">
        <v>382495.789155728</v>
      </c>
      <c r="AF15" t="n">
        <v>1.736458681750434e-06</v>
      </c>
      <c r="AG15" t="n">
        <v>0.3435416666666666</v>
      </c>
      <c r="AH15" t="n">
        <v>345990.9278749163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3.0354</v>
      </c>
      <c r="E16" t="n">
        <v>32.94</v>
      </c>
      <c r="F16" t="n">
        <v>29.86</v>
      </c>
      <c r="G16" t="n">
        <v>42.65</v>
      </c>
      <c r="H16" t="n">
        <v>0.66</v>
      </c>
      <c r="I16" t="n">
        <v>42</v>
      </c>
      <c r="J16" t="n">
        <v>120.58</v>
      </c>
      <c r="K16" t="n">
        <v>43.4</v>
      </c>
      <c r="L16" t="n">
        <v>4.5</v>
      </c>
      <c r="M16" t="n">
        <v>4</v>
      </c>
      <c r="N16" t="n">
        <v>17.68</v>
      </c>
      <c r="O16" t="n">
        <v>15105.7</v>
      </c>
      <c r="P16" t="n">
        <v>234.56</v>
      </c>
      <c r="Q16" t="n">
        <v>2238.53</v>
      </c>
      <c r="R16" t="n">
        <v>122.85</v>
      </c>
      <c r="S16" t="n">
        <v>80.06999999999999</v>
      </c>
      <c r="T16" t="n">
        <v>19179.04</v>
      </c>
      <c r="U16" t="n">
        <v>0.65</v>
      </c>
      <c r="V16" t="n">
        <v>0.86</v>
      </c>
      <c r="W16" t="n">
        <v>6.76</v>
      </c>
      <c r="X16" t="n">
        <v>1.23</v>
      </c>
      <c r="Y16" t="n">
        <v>1</v>
      </c>
      <c r="Z16" t="n">
        <v>10</v>
      </c>
      <c r="AA16" t="n">
        <v>278.1992409073094</v>
      </c>
      <c r="AB16" t="n">
        <v>380.6444746936858</v>
      </c>
      <c r="AC16" t="n">
        <v>344.3163002667953</v>
      </c>
      <c r="AD16" t="n">
        <v>278199.2409073095</v>
      </c>
      <c r="AE16" t="n">
        <v>380644.4746936858</v>
      </c>
      <c r="AF16" t="n">
        <v>1.738405897950286e-06</v>
      </c>
      <c r="AG16" t="n">
        <v>0.343125</v>
      </c>
      <c r="AH16" t="n">
        <v>344316.3002667953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3.0337</v>
      </c>
      <c r="E17" t="n">
        <v>32.96</v>
      </c>
      <c r="F17" t="n">
        <v>29.88</v>
      </c>
      <c r="G17" t="n">
        <v>42.68</v>
      </c>
      <c r="H17" t="n">
        <v>0.6899999999999999</v>
      </c>
      <c r="I17" t="n">
        <v>42</v>
      </c>
      <c r="J17" t="n">
        <v>120.91</v>
      </c>
      <c r="K17" t="n">
        <v>43.4</v>
      </c>
      <c r="L17" t="n">
        <v>4.75</v>
      </c>
      <c r="M17" t="n">
        <v>1</v>
      </c>
      <c r="N17" t="n">
        <v>17.76</v>
      </c>
      <c r="O17" t="n">
        <v>15145.88</v>
      </c>
      <c r="P17" t="n">
        <v>235.67</v>
      </c>
      <c r="Q17" t="n">
        <v>2238.67</v>
      </c>
      <c r="R17" t="n">
        <v>123.23</v>
      </c>
      <c r="S17" t="n">
        <v>80.06999999999999</v>
      </c>
      <c r="T17" t="n">
        <v>19367.73</v>
      </c>
      <c r="U17" t="n">
        <v>0.65</v>
      </c>
      <c r="V17" t="n">
        <v>0.86</v>
      </c>
      <c r="W17" t="n">
        <v>6.77</v>
      </c>
      <c r="X17" t="n">
        <v>1.25</v>
      </c>
      <c r="Y17" t="n">
        <v>1</v>
      </c>
      <c r="Z17" t="n">
        <v>10</v>
      </c>
      <c r="AA17" t="n">
        <v>279.2986899238223</v>
      </c>
      <c r="AB17" t="n">
        <v>382.1487893423459</v>
      </c>
      <c r="AC17" t="n">
        <v>345.6770452367061</v>
      </c>
      <c r="AD17" t="n">
        <v>279298.6899238223</v>
      </c>
      <c r="AE17" t="n">
        <v>382148.789342346</v>
      </c>
      <c r="AF17" t="n">
        <v>1.73743228985036e-06</v>
      </c>
      <c r="AG17" t="n">
        <v>0.3433333333333333</v>
      </c>
      <c r="AH17" t="n">
        <v>345677.0452367062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3.0335</v>
      </c>
      <c r="E18" t="n">
        <v>32.97</v>
      </c>
      <c r="F18" t="n">
        <v>29.88</v>
      </c>
      <c r="G18" t="n">
        <v>42.68</v>
      </c>
      <c r="H18" t="n">
        <v>0.73</v>
      </c>
      <c r="I18" t="n">
        <v>42</v>
      </c>
      <c r="J18" t="n">
        <v>121.23</v>
      </c>
      <c r="K18" t="n">
        <v>43.4</v>
      </c>
      <c r="L18" t="n">
        <v>5</v>
      </c>
      <c r="M18" t="n">
        <v>1</v>
      </c>
      <c r="N18" t="n">
        <v>17.83</v>
      </c>
      <c r="O18" t="n">
        <v>15186.08</v>
      </c>
      <c r="P18" t="n">
        <v>236.3</v>
      </c>
      <c r="Q18" t="n">
        <v>2238.67</v>
      </c>
      <c r="R18" t="n">
        <v>123.27</v>
      </c>
      <c r="S18" t="n">
        <v>80.06999999999999</v>
      </c>
      <c r="T18" t="n">
        <v>19387.87</v>
      </c>
      <c r="U18" t="n">
        <v>0.65</v>
      </c>
      <c r="V18" t="n">
        <v>0.86</v>
      </c>
      <c r="W18" t="n">
        <v>6.77</v>
      </c>
      <c r="X18" t="n">
        <v>1.25</v>
      </c>
      <c r="Y18" t="n">
        <v>1</v>
      </c>
      <c r="Z18" t="n">
        <v>10</v>
      </c>
      <c r="AA18" t="n">
        <v>279.8195250423526</v>
      </c>
      <c r="AB18" t="n">
        <v>382.8614189291428</v>
      </c>
      <c r="AC18" t="n">
        <v>346.321662455921</v>
      </c>
      <c r="AD18" t="n">
        <v>279819.5250423526</v>
      </c>
      <c r="AE18" t="n">
        <v>382861.4189291428</v>
      </c>
      <c r="AF18" t="n">
        <v>1.737317747720957e-06</v>
      </c>
      <c r="AG18" t="n">
        <v>0.3434375</v>
      </c>
      <c r="AH18" t="n">
        <v>346321.662455921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3.0333</v>
      </c>
      <c r="E19" t="n">
        <v>32.97</v>
      </c>
      <c r="F19" t="n">
        <v>29.88</v>
      </c>
      <c r="G19" t="n">
        <v>42.69</v>
      </c>
      <c r="H19" t="n">
        <v>0.76</v>
      </c>
      <c r="I19" t="n">
        <v>42</v>
      </c>
      <c r="J19" t="n">
        <v>121.56</v>
      </c>
      <c r="K19" t="n">
        <v>43.4</v>
      </c>
      <c r="L19" t="n">
        <v>5.25</v>
      </c>
      <c r="M19" t="n">
        <v>0</v>
      </c>
      <c r="N19" t="n">
        <v>17.91</v>
      </c>
      <c r="O19" t="n">
        <v>15226.31</v>
      </c>
      <c r="P19" t="n">
        <v>236.9</v>
      </c>
      <c r="Q19" t="n">
        <v>2238.67</v>
      </c>
      <c r="R19" t="n">
        <v>123.27</v>
      </c>
      <c r="S19" t="n">
        <v>80.06999999999999</v>
      </c>
      <c r="T19" t="n">
        <v>19389.42</v>
      </c>
      <c r="U19" t="n">
        <v>0.65</v>
      </c>
      <c r="V19" t="n">
        <v>0.86</v>
      </c>
      <c r="W19" t="n">
        <v>6.77</v>
      </c>
      <c r="X19" t="n">
        <v>1.25</v>
      </c>
      <c r="Y19" t="n">
        <v>1</v>
      </c>
      <c r="Z19" t="n">
        <v>10</v>
      </c>
      <c r="AA19" t="n">
        <v>280.3162249173467</v>
      </c>
      <c r="AB19" t="n">
        <v>383.5410256109618</v>
      </c>
      <c r="AC19" t="n">
        <v>346.9364084298612</v>
      </c>
      <c r="AD19" t="n">
        <v>280316.2249173467</v>
      </c>
      <c r="AE19" t="n">
        <v>383541.0256109618</v>
      </c>
      <c r="AF19" t="n">
        <v>1.737203205591554e-06</v>
      </c>
      <c r="AG19" t="n">
        <v>0.3434375</v>
      </c>
      <c r="AH19" t="n">
        <v>346936.4084298612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2.4922</v>
      </c>
      <c r="E2" t="n">
        <v>40.13</v>
      </c>
      <c r="F2" t="n">
        <v>34.43</v>
      </c>
      <c r="G2" t="n">
        <v>10.38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275.26</v>
      </c>
      <c r="Q2" t="n">
        <v>2239.25</v>
      </c>
      <c r="R2" t="n">
        <v>273.94</v>
      </c>
      <c r="S2" t="n">
        <v>80.06999999999999</v>
      </c>
      <c r="T2" t="n">
        <v>93935.57000000001</v>
      </c>
      <c r="U2" t="n">
        <v>0.29</v>
      </c>
      <c r="V2" t="n">
        <v>0.75</v>
      </c>
      <c r="W2" t="n">
        <v>6.96</v>
      </c>
      <c r="X2" t="n">
        <v>5.79</v>
      </c>
      <c r="Y2" t="n">
        <v>1</v>
      </c>
      <c r="Z2" t="n">
        <v>10</v>
      </c>
      <c r="AA2" t="n">
        <v>379.4478165764608</v>
      </c>
      <c r="AB2" t="n">
        <v>519.1772426961279</v>
      </c>
      <c r="AC2" t="n">
        <v>469.6276953230454</v>
      </c>
      <c r="AD2" t="n">
        <v>379447.8165764607</v>
      </c>
      <c r="AE2" t="n">
        <v>519177.2426961279</v>
      </c>
      <c r="AF2" t="n">
        <v>1.4867833374517e-06</v>
      </c>
      <c r="AG2" t="n">
        <v>0.4180208333333333</v>
      </c>
      <c r="AH2" t="n">
        <v>469627.6953230454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2.6539</v>
      </c>
      <c r="E3" t="n">
        <v>37.68</v>
      </c>
      <c r="F3" t="n">
        <v>32.93</v>
      </c>
      <c r="G3" t="n">
        <v>13.26</v>
      </c>
      <c r="H3" t="n">
        <v>0.24</v>
      </c>
      <c r="I3" t="n">
        <v>149</v>
      </c>
      <c r="J3" t="n">
        <v>90.18000000000001</v>
      </c>
      <c r="K3" t="n">
        <v>37.55</v>
      </c>
      <c r="L3" t="n">
        <v>1.25</v>
      </c>
      <c r="M3" t="n">
        <v>147</v>
      </c>
      <c r="N3" t="n">
        <v>11.37</v>
      </c>
      <c r="O3" t="n">
        <v>11355.7</v>
      </c>
      <c r="P3" t="n">
        <v>257.39</v>
      </c>
      <c r="Q3" t="n">
        <v>2239.03</v>
      </c>
      <c r="R3" t="n">
        <v>224.14</v>
      </c>
      <c r="S3" t="n">
        <v>80.06999999999999</v>
      </c>
      <c r="T3" t="n">
        <v>69288.46000000001</v>
      </c>
      <c r="U3" t="n">
        <v>0.36</v>
      </c>
      <c r="V3" t="n">
        <v>0.78</v>
      </c>
      <c r="W3" t="n">
        <v>6.89</v>
      </c>
      <c r="X3" t="n">
        <v>4.29</v>
      </c>
      <c r="Y3" t="n">
        <v>1</v>
      </c>
      <c r="Z3" t="n">
        <v>10</v>
      </c>
      <c r="AA3" t="n">
        <v>335.6580960954838</v>
      </c>
      <c r="AB3" t="n">
        <v>459.2622152679319</v>
      </c>
      <c r="AC3" t="n">
        <v>415.4308740213272</v>
      </c>
      <c r="AD3" t="n">
        <v>335658.0960954838</v>
      </c>
      <c r="AE3" t="n">
        <v>459262.2152679319</v>
      </c>
      <c r="AF3" t="n">
        <v>1.583249458014231e-06</v>
      </c>
      <c r="AG3" t="n">
        <v>0.3925</v>
      </c>
      <c r="AH3" t="n">
        <v>415430.8740213272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2.7628</v>
      </c>
      <c r="E4" t="n">
        <v>36.2</v>
      </c>
      <c r="F4" t="n">
        <v>32.03</v>
      </c>
      <c r="G4" t="n">
        <v>16.28</v>
      </c>
      <c r="H4" t="n">
        <v>0.29</v>
      </c>
      <c r="I4" t="n">
        <v>118</v>
      </c>
      <c r="J4" t="n">
        <v>90.48</v>
      </c>
      <c r="K4" t="n">
        <v>37.55</v>
      </c>
      <c r="L4" t="n">
        <v>1.5</v>
      </c>
      <c r="M4" t="n">
        <v>116</v>
      </c>
      <c r="N4" t="n">
        <v>11.43</v>
      </c>
      <c r="O4" t="n">
        <v>11393.43</v>
      </c>
      <c r="P4" t="n">
        <v>244.41</v>
      </c>
      <c r="Q4" t="n">
        <v>2238.69</v>
      </c>
      <c r="R4" t="n">
        <v>195.11</v>
      </c>
      <c r="S4" t="n">
        <v>80.06999999999999</v>
      </c>
      <c r="T4" t="n">
        <v>54928.02</v>
      </c>
      <c r="U4" t="n">
        <v>0.41</v>
      </c>
      <c r="V4" t="n">
        <v>0.8</v>
      </c>
      <c r="W4" t="n">
        <v>6.84</v>
      </c>
      <c r="X4" t="n">
        <v>3.4</v>
      </c>
      <c r="Y4" t="n">
        <v>1</v>
      </c>
      <c r="Z4" t="n">
        <v>10</v>
      </c>
      <c r="AA4" t="n">
        <v>308.544815520251</v>
      </c>
      <c r="AB4" t="n">
        <v>422.1646286313799</v>
      </c>
      <c r="AC4" t="n">
        <v>381.8738289865778</v>
      </c>
      <c r="AD4" t="n">
        <v>308544.815520251</v>
      </c>
      <c r="AE4" t="n">
        <v>422164.6286313799</v>
      </c>
      <c r="AF4" t="n">
        <v>1.648216437168588e-06</v>
      </c>
      <c r="AG4" t="n">
        <v>0.3770833333333334</v>
      </c>
      <c r="AH4" t="n">
        <v>381873.8289865778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2.8425</v>
      </c>
      <c r="E5" t="n">
        <v>35.18</v>
      </c>
      <c r="F5" t="n">
        <v>31.41</v>
      </c>
      <c r="G5" t="n">
        <v>19.43</v>
      </c>
      <c r="H5" t="n">
        <v>0.34</v>
      </c>
      <c r="I5" t="n">
        <v>97</v>
      </c>
      <c r="J5" t="n">
        <v>90.79000000000001</v>
      </c>
      <c r="K5" t="n">
        <v>37.55</v>
      </c>
      <c r="L5" t="n">
        <v>1.75</v>
      </c>
      <c r="M5" t="n">
        <v>95</v>
      </c>
      <c r="N5" t="n">
        <v>11.49</v>
      </c>
      <c r="O5" t="n">
        <v>11431.19</v>
      </c>
      <c r="P5" t="n">
        <v>233.64</v>
      </c>
      <c r="Q5" t="n">
        <v>2238.49</v>
      </c>
      <c r="R5" t="n">
        <v>174.91</v>
      </c>
      <c r="S5" t="n">
        <v>80.06999999999999</v>
      </c>
      <c r="T5" t="n">
        <v>44933.9</v>
      </c>
      <c r="U5" t="n">
        <v>0.46</v>
      </c>
      <c r="V5" t="n">
        <v>0.82</v>
      </c>
      <c r="W5" t="n">
        <v>6.8</v>
      </c>
      <c r="X5" t="n">
        <v>2.78</v>
      </c>
      <c r="Y5" t="n">
        <v>1</v>
      </c>
      <c r="Z5" t="n">
        <v>10</v>
      </c>
      <c r="AA5" t="n">
        <v>289.0449133262618</v>
      </c>
      <c r="AB5" t="n">
        <v>395.4840021745943</v>
      </c>
      <c r="AC5" t="n">
        <v>357.7395640723334</v>
      </c>
      <c r="AD5" t="n">
        <v>289044.9133262618</v>
      </c>
      <c r="AE5" t="n">
        <v>395484.0021745943</v>
      </c>
      <c r="AF5" t="n">
        <v>1.695763436604789e-06</v>
      </c>
      <c r="AG5" t="n">
        <v>0.3664583333333333</v>
      </c>
      <c r="AH5" t="n">
        <v>357739.5640723334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2.9035</v>
      </c>
      <c r="E6" t="n">
        <v>34.44</v>
      </c>
      <c r="F6" t="n">
        <v>30.95</v>
      </c>
      <c r="G6" t="n">
        <v>22.65</v>
      </c>
      <c r="H6" t="n">
        <v>0.39</v>
      </c>
      <c r="I6" t="n">
        <v>82</v>
      </c>
      <c r="J6" t="n">
        <v>91.09999999999999</v>
      </c>
      <c r="K6" t="n">
        <v>37.55</v>
      </c>
      <c r="L6" t="n">
        <v>2</v>
      </c>
      <c r="M6" t="n">
        <v>80</v>
      </c>
      <c r="N6" t="n">
        <v>11.54</v>
      </c>
      <c r="O6" t="n">
        <v>11468.97</v>
      </c>
      <c r="P6" t="n">
        <v>223.9</v>
      </c>
      <c r="Q6" t="n">
        <v>2238.52</v>
      </c>
      <c r="R6" t="n">
        <v>160.25</v>
      </c>
      <c r="S6" t="n">
        <v>80.06999999999999</v>
      </c>
      <c r="T6" t="n">
        <v>37677.69</v>
      </c>
      <c r="U6" t="n">
        <v>0.5</v>
      </c>
      <c r="V6" t="n">
        <v>0.83</v>
      </c>
      <c r="W6" t="n">
        <v>6.78</v>
      </c>
      <c r="X6" t="n">
        <v>2.32</v>
      </c>
      <c r="Y6" t="n">
        <v>1</v>
      </c>
      <c r="Z6" t="n">
        <v>10</v>
      </c>
      <c r="AA6" t="n">
        <v>273.6362865080393</v>
      </c>
      <c r="AB6" t="n">
        <v>374.4012391812635</v>
      </c>
      <c r="AC6" t="n">
        <v>338.6689103892425</v>
      </c>
      <c r="AD6" t="n">
        <v>273636.2865080393</v>
      </c>
      <c r="AE6" t="n">
        <v>374401.2391812635</v>
      </c>
      <c r="AF6" t="n">
        <v>1.732154490125596e-06</v>
      </c>
      <c r="AG6" t="n">
        <v>0.35875</v>
      </c>
      <c r="AH6" t="n">
        <v>338668.9103892425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2.9508</v>
      </c>
      <c r="E7" t="n">
        <v>33.89</v>
      </c>
      <c r="F7" t="n">
        <v>30.63</v>
      </c>
      <c r="G7" t="n">
        <v>26.25</v>
      </c>
      <c r="H7" t="n">
        <v>0.43</v>
      </c>
      <c r="I7" t="n">
        <v>70</v>
      </c>
      <c r="J7" t="n">
        <v>91.40000000000001</v>
      </c>
      <c r="K7" t="n">
        <v>37.55</v>
      </c>
      <c r="L7" t="n">
        <v>2.25</v>
      </c>
      <c r="M7" t="n">
        <v>68</v>
      </c>
      <c r="N7" t="n">
        <v>11.6</v>
      </c>
      <c r="O7" t="n">
        <v>11506.78</v>
      </c>
      <c r="P7" t="n">
        <v>214.74</v>
      </c>
      <c r="Q7" t="n">
        <v>2238.51</v>
      </c>
      <c r="R7" t="n">
        <v>149.65</v>
      </c>
      <c r="S7" t="n">
        <v>80.06999999999999</v>
      </c>
      <c r="T7" t="n">
        <v>32434.95</v>
      </c>
      <c r="U7" t="n">
        <v>0.54</v>
      </c>
      <c r="V7" t="n">
        <v>0.84</v>
      </c>
      <c r="W7" t="n">
        <v>6.76</v>
      </c>
      <c r="X7" t="n">
        <v>2</v>
      </c>
      <c r="Y7" t="n">
        <v>1</v>
      </c>
      <c r="Z7" t="n">
        <v>10</v>
      </c>
      <c r="AA7" t="n">
        <v>260.9078989451444</v>
      </c>
      <c r="AB7" t="n">
        <v>356.9856977808828</v>
      </c>
      <c r="AC7" t="n">
        <v>322.9154838172482</v>
      </c>
      <c r="AD7" t="n">
        <v>260907.8989451444</v>
      </c>
      <c r="AE7" t="n">
        <v>356985.6977808828</v>
      </c>
      <c r="AF7" t="n">
        <v>1.760372470970418e-06</v>
      </c>
      <c r="AG7" t="n">
        <v>0.3530208333333333</v>
      </c>
      <c r="AH7" t="n">
        <v>322915.4838172482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2.9839</v>
      </c>
      <c r="E8" t="n">
        <v>33.51</v>
      </c>
      <c r="F8" t="n">
        <v>30.4</v>
      </c>
      <c r="G8" t="n">
        <v>29.42</v>
      </c>
      <c r="H8" t="n">
        <v>0.48</v>
      </c>
      <c r="I8" t="n">
        <v>62</v>
      </c>
      <c r="J8" t="n">
        <v>91.70999999999999</v>
      </c>
      <c r="K8" t="n">
        <v>37.55</v>
      </c>
      <c r="L8" t="n">
        <v>2.5</v>
      </c>
      <c r="M8" t="n">
        <v>37</v>
      </c>
      <c r="N8" t="n">
        <v>11.66</v>
      </c>
      <c r="O8" t="n">
        <v>11544.61</v>
      </c>
      <c r="P8" t="n">
        <v>207.17</v>
      </c>
      <c r="Q8" t="n">
        <v>2238.51</v>
      </c>
      <c r="R8" t="n">
        <v>141.83</v>
      </c>
      <c r="S8" t="n">
        <v>80.06999999999999</v>
      </c>
      <c r="T8" t="n">
        <v>28567.88</v>
      </c>
      <c r="U8" t="n">
        <v>0.5600000000000001</v>
      </c>
      <c r="V8" t="n">
        <v>0.84</v>
      </c>
      <c r="W8" t="n">
        <v>6.76</v>
      </c>
      <c r="X8" t="n">
        <v>1.77</v>
      </c>
      <c r="Y8" t="n">
        <v>1</v>
      </c>
      <c r="Z8" t="n">
        <v>10</v>
      </c>
      <c r="AA8" t="n">
        <v>251.2842341984798</v>
      </c>
      <c r="AB8" t="n">
        <v>343.8181751082097</v>
      </c>
      <c r="AC8" t="n">
        <v>311.0046510278242</v>
      </c>
      <c r="AD8" t="n">
        <v>251284.2341984798</v>
      </c>
      <c r="AE8" t="n">
        <v>343818.1751082097</v>
      </c>
      <c r="AF8" t="n">
        <v>1.780119091815315e-06</v>
      </c>
      <c r="AG8" t="n">
        <v>0.3490625</v>
      </c>
      <c r="AH8" t="n">
        <v>311004.6510278242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2.9957</v>
      </c>
      <c r="E9" t="n">
        <v>33.38</v>
      </c>
      <c r="F9" t="n">
        <v>30.35</v>
      </c>
      <c r="G9" t="n">
        <v>31.39</v>
      </c>
      <c r="H9" t="n">
        <v>0.52</v>
      </c>
      <c r="I9" t="n">
        <v>58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204.11</v>
      </c>
      <c r="Q9" t="n">
        <v>2238.95</v>
      </c>
      <c r="R9" t="n">
        <v>138.71</v>
      </c>
      <c r="S9" t="n">
        <v>80.06999999999999</v>
      </c>
      <c r="T9" t="n">
        <v>27026.27</v>
      </c>
      <c r="U9" t="n">
        <v>0.58</v>
      </c>
      <c r="V9" t="n">
        <v>0.85</v>
      </c>
      <c r="W9" t="n">
        <v>6.79</v>
      </c>
      <c r="X9" t="n">
        <v>1.72</v>
      </c>
      <c r="Y9" t="n">
        <v>1</v>
      </c>
      <c r="Z9" t="n">
        <v>10</v>
      </c>
      <c r="AA9" t="n">
        <v>247.6979503256878</v>
      </c>
      <c r="AB9" t="n">
        <v>338.91126329778</v>
      </c>
      <c r="AC9" t="n">
        <v>306.5660479936863</v>
      </c>
      <c r="AD9" t="n">
        <v>247697.9503256878</v>
      </c>
      <c r="AE9" t="n">
        <v>338911.26329778</v>
      </c>
      <c r="AF9" t="n">
        <v>1.787158672660323e-06</v>
      </c>
      <c r="AG9" t="n">
        <v>0.3477083333333333</v>
      </c>
      <c r="AH9" t="n">
        <v>306566.0479936863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2.9962</v>
      </c>
      <c r="E10" t="n">
        <v>33.38</v>
      </c>
      <c r="F10" t="n">
        <v>30.34</v>
      </c>
      <c r="G10" t="n">
        <v>31.39</v>
      </c>
      <c r="H10" t="n">
        <v>0.57</v>
      </c>
      <c r="I10" t="n">
        <v>58</v>
      </c>
      <c r="J10" t="n">
        <v>92.31999999999999</v>
      </c>
      <c r="K10" t="n">
        <v>37.55</v>
      </c>
      <c r="L10" t="n">
        <v>3</v>
      </c>
      <c r="M10" t="n">
        <v>4</v>
      </c>
      <c r="N10" t="n">
        <v>11.77</v>
      </c>
      <c r="O10" t="n">
        <v>11620.34</v>
      </c>
      <c r="P10" t="n">
        <v>204.19</v>
      </c>
      <c r="Q10" t="n">
        <v>2238.75</v>
      </c>
      <c r="R10" t="n">
        <v>138.08</v>
      </c>
      <c r="S10" t="n">
        <v>80.06999999999999</v>
      </c>
      <c r="T10" t="n">
        <v>26712.14</v>
      </c>
      <c r="U10" t="n">
        <v>0.58</v>
      </c>
      <c r="V10" t="n">
        <v>0.85</v>
      </c>
      <c r="W10" t="n">
        <v>6.8</v>
      </c>
      <c r="X10" t="n">
        <v>1.71</v>
      </c>
      <c r="Y10" t="n">
        <v>1</v>
      </c>
      <c r="Z10" t="n">
        <v>10</v>
      </c>
      <c r="AA10" t="n">
        <v>247.6951409239433</v>
      </c>
      <c r="AB10" t="n">
        <v>338.9074193503711</v>
      </c>
      <c r="AC10" t="n">
        <v>306.5625709072232</v>
      </c>
      <c r="AD10" t="n">
        <v>247695.1409239433</v>
      </c>
      <c r="AE10" t="n">
        <v>338907.4193503711</v>
      </c>
      <c r="AF10" t="n">
        <v>1.787456959984264e-06</v>
      </c>
      <c r="AG10" t="n">
        <v>0.3477083333333333</v>
      </c>
      <c r="AH10" t="n">
        <v>306562.5709072232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3.0023</v>
      </c>
      <c r="E11" t="n">
        <v>33.31</v>
      </c>
      <c r="F11" t="n">
        <v>30.29</v>
      </c>
      <c r="G11" t="n">
        <v>31.89</v>
      </c>
      <c r="H11" t="n">
        <v>0.62</v>
      </c>
      <c r="I11" t="n">
        <v>57</v>
      </c>
      <c r="J11" t="n">
        <v>92.63</v>
      </c>
      <c r="K11" t="n">
        <v>37.55</v>
      </c>
      <c r="L11" t="n">
        <v>3.25</v>
      </c>
      <c r="M11" t="n">
        <v>0</v>
      </c>
      <c r="N11" t="n">
        <v>11.83</v>
      </c>
      <c r="O11" t="n">
        <v>11658.24</v>
      </c>
      <c r="P11" t="n">
        <v>204.37</v>
      </c>
      <c r="Q11" t="n">
        <v>2238.63</v>
      </c>
      <c r="R11" t="n">
        <v>136.42</v>
      </c>
      <c r="S11" t="n">
        <v>80.06999999999999</v>
      </c>
      <c r="T11" t="n">
        <v>25888.55</v>
      </c>
      <c r="U11" t="n">
        <v>0.59</v>
      </c>
      <c r="V11" t="n">
        <v>0.85</v>
      </c>
      <c r="W11" t="n">
        <v>6.81</v>
      </c>
      <c r="X11" t="n">
        <v>1.66</v>
      </c>
      <c r="Y11" t="n">
        <v>1</v>
      </c>
      <c r="Z11" t="n">
        <v>10</v>
      </c>
      <c r="AA11" t="n">
        <v>247.2080335687406</v>
      </c>
      <c r="AB11" t="n">
        <v>338.2409375773232</v>
      </c>
      <c r="AC11" t="n">
        <v>305.9596972191817</v>
      </c>
      <c r="AD11" t="n">
        <v>247208.0335687406</v>
      </c>
      <c r="AE11" t="n">
        <v>338240.9375773232</v>
      </c>
      <c r="AF11" t="n">
        <v>1.791096065336345e-06</v>
      </c>
      <c r="AG11" t="n">
        <v>0.3469791666666667</v>
      </c>
      <c r="AH11" t="n">
        <v>305959.6972191817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</row>
    <row r="45">
      <c r="A45" t="n">
        <v>0</v>
      </c>
      <c r="B45" t="n">
        <v>140</v>
      </c>
      <c r="C45" t="inlineStr">
        <is>
          <t xml:space="preserve">CONCLUIDO	</t>
        </is>
      </c>
      <c r="D45" t="n">
        <v>1.2542</v>
      </c>
      <c r="E45" t="n">
        <v>79.73</v>
      </c>
      <c r="F45" t="n">
        <v>46.38</v>
      </c>
      <c r="G45" t="n">
        <v>4.77</v>
      </c>
      <c r="H45" t="n">
        <v>0.06</v>
      </c>
      <c r="I45" t="n">
        <v>583</v>
      </c>
      <c r="J45" t="n">
        <v>274.09</v>
      </c>
      <c r="K45" t="n">
        <v>60.56</v>
      </c>
      <c r="L45" t="n">
        <v>1</v>
      </c>
      <c r="M45" t="n">
        <v>581</v>
      </c>
      <c r="N45" t="n">
        <v>72.53</v>
      </c>
      <c r="O45" t="n">
        <v>34038.11</v>
      </c>
      <c r="P45" t="n">
        <v>803.3</v>
      </c>
      <c r="Q45" t="n">
        <v>2240.41</v>
      </c>
      <c r="R45" t="n">
        <v>665.36</v>
      </c>
      <c r="S45" t="n">
        <v>80.06999999999999</v>
      </c>
      <c r="T45" t="n">
        <v>287727.26</v>
      </c>
      <c r="U45" t="n">
        <v>0.12</v>
      </c>
      <c r="V45" t="n">
        <v>0.55</v>
      </c>
      <c r="W45" t="n">
        <v>7.6</v>
      </c>
      <c r="X45" t="n">
        <v>17.74</v>
      </c>
      <c r="Y45" t="n">
        <v>1</v>
      </c>
      <c r="Z45" t="n">
        <v>10</v>
      </c>
    </row>
    <row r="46">
      <c r="A46" t="n">
        <v>1</v>
      </c>
      <c r="B46" t="n">
        <v>140</v>
      </c>
      <c r="C46" t="inlineStr">
        <is>
          <t xml:space="preserve">CONCLUIDO	</t>
        </is>
      </c>
      <c r="D46" t="n">
        <v>1.536</v>
      </c>
      <c r="E46" t="n">
        <v>65.09999999999999</v>
      </c>
      <c r="F46" t="n">
        <v>40.84</v>
      </c>
      <c r="G46" t="n">
        <v>5.99</v>
      </c>
      <c r="H46" t="n">
        <v>0.08</v>
      </c>
      <c r="I46" t="n">
        <v>409</v>
      </c>
      <c r="J46" t="n">
        <v>274.57</v>
      </c>
      <c r="K46" t="n">
        <v>60.56</v>
      </c>
      <c r="L46" t="n">
        <v>1.25</v>
      </c>
      <c r="M46" t="n">
        <v>407</v>
      </c>
      <c r="N46" t="n">
        <v>72.76000000000001</v>
      </c>
      <c r="O46" t="n">
        <v>34097.72</v>
      </c>
      <c r="P46" t="n">
        <v>705.71</v>
      </c>
      <c r="Q46" t="n">
        <v>2239.53</v>
      </c>
      <c r="R46" t="n">
        <v>483.21</v>
      </c>
      <c r="S46" t="n">
        <v>80.06999999999999</v>
      </c>
      <c r="T46" t="n">
        <v>197522.6</v>
      </c>
      <c r="U46" t="n">
        <v>0.17</v>
      </c>
      <c r="V46" t="n">
        <v>0.63</v>
      </c>
      <c r="W46" t="n">
        <v>7.31</v>
      </c>
      <c r="X46" t="n">
        <v>12.2</v>
      </c>
      <c r="Y46" t="n">
        <v>1</v>
      </c>
      <c r="Z46" t="n">
        <v>10</v>
      </c>
    </row>
    <row r="47">
      <c r="A47" t="n">
        <v>2</v>
      </c>
      <c r="B47" t="n">
        <v>140</v>
      </c>
      <c r="C47" t="inlineStr">
        <is>
          <t xml:space="preserve">CONCLUIDO	</t>
        </is>
      </c>
      <c r="D47" t="n">
        <v>1.7425</v>
      </c>
      <c r="E47" t="n">
        <v>57.39</v>
      </c>
      <c r="F47" t="n">
        <v>37.99</v>
      </c>
      <c r="G47" t="n">
        <v>7.21</v>
      </c>
      <c r="H47" t="n">
        <v>0.1</v>
      </c>
      <c r="I47" t="n">
        <v>316</v>
      </c>
      <c r="J47" t="n">
        <v>275.05</v>
      </c>
      <c r="K47" t="n">
        <v>60.56</v>
      </c>
      <c r="L47" t="n">
        <v>1.5</v>
      </c>
      <c r="M47" t="n">
        <v>314</v>
      </c>
      <c r="N47" t="n">
        <v>73</v>
      </c>
      <c r="O47" t="n">
        <v>34157.42</v>
      </c>
      <c r="P47" t="n">
        <v>654.9299999999999</v>
      </c>
      <c r="Q47" t="n">
        <v>2239.46</v>
      </c>
      <c r="R47" t="n">
        <v>389.12</v>
      </c>
      <c r="S47" t="n">
        <v>80.06999999999999</v>
      </c>
      <c r="T47" t="n">
        <v>150944.4</v>
      </c>
      <c r="U47" t="n">
        <v>0.21</v>
      </c>
      <c r="V47" t="n">
        <v>0.68</v>
      </c>
      <c r="W47" t="n">
        <v>7.18</v>
      </c>
      <c r="X47" t="n">
        <v>9.34</v>
      </c>
      <c r="Y47" t="n">
        <v>1</v>
      </c>
      <c r="Z47" t="n">
        <v>10</v>
      </c>
    </row>
    <row r="48">
      <c r="A48" t="n">
        <v>3</v>
      </c>
      <c r="B48" t="n">
        <v>140</v>
      </c>
      <c r="C48" t="inlineStr">
        <is>
          <t xml:space="preserve">CONCLUIDO	</t>
        </is>
      </c>
      <c r="D48" t="n">
        <v>1.9058</v>
      </c>
      <c r="E48" t="n">
        <v>52.47</v>
      </c>
      <c r="F48" t="n">
        <v>36.15</v>
      </c>
      <c r="G48" t="n">
        <v>8.44</v>
      </c>
      <c r="H48" t="n">
        <v>0.11</v>
      </c>
      <c r="I48" t="n">
        <v>257</v>
      </c>
      <c r="J48" t="n">
        <v>275.54</v>
      </c>
      <c r="K48" t="n">
        <v>60.56</v>
      </c>
      <c r="L48" t="n">
        <v>1.75</v>
      </c>
      <c r="M48" t="n">
        <v>255</v>
      </c>
      <c r="N48" t="n">
        <v>73.23</v>
      </c>
      <c r="O48" t="n">
        <v>34217.22</v>
      </c>
      <c r="P48" t="n">
        <v>621.6799999999999</v>
      </c>
      <c r="Q48" t="n">
        <v>2239.43</v>
      </c>
      <c r="R48" t="n">
        <v>329.84</v>
      </c>
      <c r="S48" t="n">
        <v>80.06999999999999</v>
      </c>
      <c r="T48" t="n">
        <v>121596.28</v>
      </c>
      <c r="U48" t="n">
        <v>0.24</v>
      </c>
      <c r="V48" t="n">
        <v>0.71</v>
      </c>
      <c r="W48" t="n">
        <v>7.06</v>
      </c>
      <c r="X48" t="n">
        <v>7.51</v>
      </c>
      <c r="Y48" t="n">
        <v>1</v>
      </c>
      <c r="Z48" t="n">
        <v>10</v>
      </c>
    </row>
    <row r="49">
      <c r="A49" t="n">
        <v>4</v>
      </c>
      <c r="B49" t="n">
        <v>140</v>
      </c>
      <c r="C49" t="inlineStr">
        <is>
          <t xml:space="preserve">CONCLUIDO	</t>
        </is>
      </c>
      <c r="D49" t="n">
        <v>2.0332</v>
      </c>
      <c r="E49" t="n">
        <v>49.18</v>
      </c>
      <c r="F49" t="n">
        <v>34.95</v>
      </c>
      <c r="G49" t="n">
        <v>9.66</v>
      </c>
      <c r="H49" t="n">
        <v>0.13</v>
      </c>
      <c r="I49" t="n">
        <v>217</v>
      </c>
      <c r="J49" t="n">
        <v>276.02</v>
      </c>
      <c r="K49" t="n">
        <v>60.56</v>
      </c>
      <c r="L49" t="n">
        <v>2</v>
      </c>
      <c r="M49" t="n">
        <v>215</v>
      </c>
      <c r="N49" t="n">
        <v>73.47</v>
      </c>
      <c r="O49" t="n">
        <v>34277.1</v>
      </c>
      <c r="P49" t="n">
        <v>599.65</v>
      </c>
      <c r="Q49" t="n">
        <v>2239.43</v>
      </c>
      <c r="R49" t="n">
        <v>290.65</v>
      </c>
      <c r="S49" t="n">
        <v>80.06999999999999</v>
      </c>
      <c r="T49" t="n">
        <v>102200.57</v>
      </c>
      <c r="U49" t="n">
        <v>0.28</v>
      </c>
      <c r="V49" t="n">
        <v>0.73</v>
      </c>
      <c r="W49" t="n">
        <v>7</v>
      </c>
      <c r="X49" t="n">
        <v>6.31</v>
      </c>
      <c r="Y49" t="n">
        <v>1</v>
      </c>
      <c r="Z49" t="n">
        <v>10</v>
      </c>
    </row>
    <row r="50">
      <c r="A50" t="n">
        <v>5</v>
      </c>
      <c r="B50" t="n">
        <v>140</v>
      </c>
      <c r="C50" t="inlineStr">
        <is>
          <t xml:space="preserve">CONCLUIDO	</t>
        </is>
      </c>
      <c r="D50" t="n">
        <v>2.1357</v>
      </c>
      <c r="E50" t="n">
        <v>46.82</v>
      </c>
      <c r="F50" t="n">
        <v>34.1</v>
      </c>
      <c r="G50" t="n">
        <v>10.88</v>
      </c>
      <c r="H50" t="n">
        <v>0.14</v>
      </c>
      <c r="I50" t="n">
        <v>188</v>
      </c>
      <c r="J50" t="n">
        <v>276.51</v>
      </c>
      <c r="K50" t="n">
        <v>60.56</v>
      </c>
      <c r="L50" t="n">
        <v>2.25</v>
      </c>
      <c r="M50" t="n">
        <v>186</v>
      </c>
      <c r="N50" t="n">
        <v>73.70999999999999</v>
      </c>
      <c r="O50" t="n">
        <v>34337.08</v>
      </c>
      <c r="P50" t="n">
        <v>583.64</v>
      </c>
      <c r="Q50" t="n">
        <v>2238.95</v>
      </c>
      <c r="R50" t="n">
        <v>263.01</v>
      </c>
      <c r="S50" t="n">
        <v>80.06999999999999</v>
      </c>
      <c r="T50" t="n">
        <v>88525.73</v>
      </c>
      <c r="U50" t="n">
        <v>0.3</v>
      </c>
      <c r="V50" t="n">
        <v>0.75</v>
      </c>
      <c r="W50" t="n">
        <v>6.95</v>
      </c>
      <c r="X50" t="n">
        <v>5.47</v>
      </c>
      <c r="Y50" t="n">
        <v>1</v>
      </c>
      <c r="Z50" t="n">
        <v>10</v>
      </c>
    </row>
    <row r="51">
      <c r="A51" t="n">
        <v>6</v>
      </c>
      <c r="B51" t="n">
        <v>140</v>
      </c>
      <c r="C51" t="inlineStr">
        <is>
          <t xml:space="preserve">CONCLUIDO	</t>
        </is>
      </c>
      <c r="D51" t="n">
        <v>2.2266</v>
      </c>
      <c r="E51" t="n">
        <v>44.91</v>
      </c>
      <c r="F51" t="n">
        <v>33.39</v>
      </c>
      <c r="G51" t="n">
        <v>12.14</v>
      </c>
      <c r="H51" t="n">
        <v>0.16</v>
      </c>
      <c r="I51" t="n">
        <v>165</v>
      </c>
      <c r="J51" t="n">
        <v>277</v>
      </c>
      <c r="K51" t="n">
        <v>60.56</v>
      </c>
      <c r="L51" t="n">
        <v>2.5</v>
      </c>
      <c r="M51" t="n">
        <v>163</v>
      </c>
      <c r="N51" t="n">
        <v>73.94</v>
      </c>
      <c r="O51" t="n">
        <v>34397.15</v>
      </c>
      <c r="P51" t="n">
        <v>570.0700000000001</v>
      </c>
      <c r="Q51" t="n">
        <v>2238.86</v>
      </c>
      <c r="R51" t="n">
        <v>239.25</v>
      </c>
      <c r="S51" t="n">
        <v>80.06999999999999</v>
      </c>
      <c r="T51" t="n">
        <v>76762.45</v>
      </c>
      <c r="U51" t="n">
        <v>0.33</v>
      </c>
      <c r="V51" t="n">
        <v>0.77</v>
      </c>
      <c r="W51" t="n">
        <v>6.93</v>
      </c>
      <c r="X51" t="n">
        <v>4.76</v>
      </c>
      <c r="Y51" t="n">
        <v>1</v>
      </c>
      <c r="Z51" t="n">
        <v>10</v>
      </c>
    </row>
    <row r="52">
      <c r="A52" t="n">
        <v>7</v>
      </c>
      <c r="B52" t="n">
        <v>140</v>
      </c>
      <c r="C52" t="inlineStr">
        <is>
          <t xml:space="preserve">CONCLUIDO	</t>
        </is>
      </c>
      <c r="D52" t="n">
        <v>2.3026</v>
      </c>
      <c r="E52" t="n">
        <v>43.43</v>
      </c>
      <c r="F52" t="n">
        <v>32.85</v>
      </c>
      <c r="G52" t="n">
        <v>13.41</v>
      </c>
      <c r="H52" t="n">
        <v>0.18</v>
      </c>
      <c r="I52" t="n">
        <v>147</v>
      </c>
      <c r="J52" t="n">
        <v>277.48</v>
      </c>
      <c r="K52" t="n">
        <v>60.56</v>
      </c>
      <c r="L52" t="n">
        <v>2.75</v>
      </c>
      <c r="M52" t="n">
        <v>145</v>
      </c>
      <c r="N52" t="n">
        <v>74.18000000000001</v>
      </c>
      <c r="O52" t="n">
        <v>34457.31</v>
      </c>
      <c r="P52" t="n">
        <v>559.22</v>
      </c>
      <c r="Q52" t="n">
        <v>2238.69</v>
      </c>
      <c r="R52" t="n">
        <v>222.2</v>
      </c>
      <c r="S52" t="n">
        <v>80.06999999999999</v>
      </c>
      <c r="T52" t="n">
        <v>68326.67999999999</v>
      </c>
      <c r="U52" t="n">
        <v>0.36</v>
      </c>
      <c r="V52" t="n">
        <v>0.78</v>
      </c>
      <c r="W52" t="n">
        <v>6.88</v>
      </c>
      <c r="X52" t="n">
        <v>4.22</v>
      </c>
      <c r="Y52" t="n">
        <v>1</v>
      </c>
      <c r="Z52" t="n">
        <v>10</v>
      </c>
    </row>
    <row r="53">
      <c r="A53" t="n">
        <v>8</v>
      </c>
      <c r="B53" t="n">
        <v>140</v>
      </c>
      <c r="C53" t="inlineStr">
        <is>
          <t xml:space="preserve">CONCLUIDO	</t>
        </is>
      </c>
      <c r="D53" t="n">
        <v>2.3661</v>
      </c>
      <c r="E53" t="n">
        <v>42.26</v>
      </c>
      <c r="F53" t="n">
        <v>32.42</v>
      </c>
      <c r="G53" t="n">
        <v>14.62</v>
      </c>
      <c r="H53" t="n">
        <v>0.19</v>
      </c>
      <c r="I53" t="n">
        <v>133</v>
      </c>
      <c r="J53" t="n">
        <v>277.97</v>
      </c>
      <c r="K53" t="n">
        <v>60.56</v>
      </c>
      <c r="L53" t="n">
        <v>3</v>
      </c>
      <c r="M53" t="n">
        <v>131</v>
      </c>
      <c r="N53" t="n">
        <v>74.42</v>
      </c>
      <c r="O53" t="n">
        <v>34517.57</v>
      </c>
      <c r="P53" t="n">
        <v>550.42</v>
      </c>
      <c r="Q53" t="n">
        <v>2238.66</v>
      </c>
      <c r="R53" t="n">
        <v>208.36</v>
      </c>
      <c r="S53" t="n">
        <v>80.06999999999999</v>
      </c>
      <c r="T53" t="n">
        <v>61479.22</v>
      </c>
      <c r="U53" t="n">
        <v>0.38</v>
      </c>
      <c r="V53" t="n">
        <v>0.79</v>
      </c>
      <c r="W53" t="n">
        <v>6.85</v>
      </c>
      <c r="X53" t="n">
        <v>3.79</v>
      </c>
      <c r="Y53" t="n">
        <v>1</v>
      </c>
      <c r="Z53" t="n">
        <v>10</v>
      </c>
    </row>
    <row r="54">
      <c r="A54" t="n">
        <v>9</v>
      </c>
      <c r="B54" t="n">
        <v>140</v>
      </c>
      <c r="C54" t="inlineStr">
        <is>
          <t xml:space="preserve">CONCLUIDO	</t>
        </is>
      </c>
      <c r="D54" t="n">
        <v>2.421</v>
      </c>
      <c r="E54" t="n">
        <v>41.3</v>
      </c>
      <c r="F54" t="n">
        <v>32.08</v>
      </c>
      <c r="G54" t="n">
        <v>15.91</v>
      </c>
      <c r="H54" t="n">
        <v>0.21</v>
      </c>
      <c r="I54" t="n">
        <v>121</v>
      </c>
      <c r="J54" t="n">
        <v>278.46</v>
      </c>
      <c r="K54" t="n">
        <v>60.56</v>
      </c>
      <c r="L54" t="n">
        <v>3.25</v>
      </c>
      <c r="M54" t="n">
        <v>119</v>
      </c>
      <c r="N54" t="n">
        <v>74.66</v>
      </c>
      <c r="O54" t="n">
        <v>34577.92</v>
      </c>
      <c r="P54" t="n">
        <v>543.47</v>
      </c>
      <c r="Q54" t="n">
        <v>2238.74</v>
      </c>
      <c r="R54" t="n">
        <v>196.87</v>
      </c>
      <c r="S54" t="n">
        <v>80.06999999999999</v>
      </c>
      <c r="T54" t="n">
        <v>55792.25</v>
      </c>
      <c r="U54" t="n">
        <v>0.41</v>
      </c>
      <c r="V54" t="n">
        <v>0.8</v>
      </c>
      <c r="W54" t="n">
        <v>6.84</v>
      </c>
      <c r="X54" t="n">
        <v>3.45</v>
      </c>
      <c r="Y54" t="n">
        <v>1</v>
      </c>
      <c r="Z54" t="n">
        <v>10</v>
      </c>
    </row>
    <row r="55">
      <c r="A55" t="n">
        <v>10</v>
      </c>
      <c r="B55" t="n">
        <v>140</v>
      </c>
      <c r="C55" t="inlineStr">
        <is>
          <t xml:space="preserve">CONCLUIDO	</t>
        </is>
      </c>
      <c r="D55" t="n">
        <v>2.4645</v>
      </c>
      <c r="E55" t="n">
        <v>40.58</v>
      </c>
      <c r="F55" t="n">
        <v>31.83</v>
      </c>
      <c r="G55" t="n">
        <v>17.05</v>
      </c>
      <c r="H55" t="n">
        <v>0.22</v>
      </c>
      <c r="I55" t="n">
        <v>112</v>
      </c>
      <c r="J55" t="n">
        <v>278.95</v>
      </c>
      <c r="K55" t="n">
        <v>60.56</v>
      </c>
      <c r="L55" t="n">
        <v>3.5</v>
      </c>
      <c r="M55" t="n">
        <v>110</v>
      </c>
      <c r="N55" t="n">
        <v>74.90000000000001</v>
      </c>
      <c r="O55" t="n">
        <v>34638.36</v>
      </c>
      <c r="P55" t="n">
        <v>537.79</v>
      </c>
      <c r="Q55" t="n">
        <v>2238.62</v>
      </c>
      <c r="R55" t="n">
        <v>188.55</v>
      </c>
      <c r="S55" t="n">
        <v>80.06999999999999</v>
      </c>
      <c r="T55" t="n">
        <v>51675.04</v>
      </c>
      <c r="U55" t="n">
        <v>0.42</v>
      </c>
      <c r="V55" t="n">
        <v>0.8100000000000001</v>
      </c>
      <c r="W55" t="n">
        <v>6.83</v>
      </c>
      <c r="X55" t="n">
        <v>3.2</v>
      </c>
      <c r="Y55" t="n">
        <v>1</v>
      </c>
      <c r="Z55" t="n">
        <v>10</v>
      </c>
    </row>
    <row r="56">
      <c r="A56" t="n">
        <v>11</v>
      </c>
      <c r="B56" t="n">
        <v>140</v>
      </c>
      <c r="C56" t="inlineStr">
        <is>
          <t xml:space="preserve">CONCLUIDO	</t>
        </is>
      </c>
      <c r="D56" t="n">
        <v>2.508</v>
      </c>
      <c r="E56" t="n">
        <v>39.87</v>
      </c>
      <c r="F56" t="n">
        <v>31.59</v>
      </c>
      <c r="G56" t="n">
        <v>18.4</v>
      </c>
      <c r="H56" t="n">
        <v>0.24</v>
      </c>
      <c r="I56" t="n">
        <v>103</v>
      </c>
      <c r="J56" t="n">
        <v>279.44</v>
      </c>
      <c r="K56" t="n">
        <v>60.56</v>
      </c>
      <c r="L56" t="n">
        <v>3.75</v>
      </c>
      <c r="M56" t="n">
        <v>101</v>
      </c>
      <c r="N56" t="n">
        <v>75.14</v>
      </c>
      <c r="O56" t="n">
        <v>34698.9</v>
      </c>
      <c r="P56" t="n">
        <v>532.22</v>
      </c>
      <c r="Q56" t="n">
        <v>2238.49</v>
      </c>
      <c r="R56" t="n">
        <v>181.4</v>
      </c>
      <c r="S56" t="n">
        <v>80.06999999999999</v>
      </c>
      <c r="T56" t="n">
        <v>48149.38</v>
      </c>
      <c r="U56" t="n">
        <v>0.44</v>
      </c>
      <c r="V56" t="n">
        <v>0.8100000000000001</v>
      </c>
      <c r="W56" t="n">
        <v>6.8</v>
      </c>
      <c r="X56" t="n">
        <v>2.96</v>
      </c>
      <c r="Y56" t="n">
        <v>1</v>
      </c>
      <c r="Z56" t="n">
        <v>10</v>
      </c>
    </row>
    <row r="57">
      <c r="A57" t="n">
        <v>12</v>
      </c>
      <c r="B57" t="n">
        <v>140</v>
      </c>
      <c r="C57" t="inlineStr">
        <is>
          <t xml:space="preserve">CONCLUIDO	</t>
        </is>
      </c>
      <c r="D57" t="n">
        <v>2.5456</v>
      </c>
      <c r="E57" t="n">
        <v>39.28</v>
      </c>
      <c r="F57" t="n">
        <v>31.37</v>
      </c>
      <c r="G57" t="n">
        <v>19.61</v>
      </c>
      <c r="H57" t="n">
        <v>0.25</v>
      </c>
      <c r="I57" t="n">
        <v>96</v>
      </c>
      <c r="J57" t="n">
        <v>279.94</v>
      </c>
      <c r="K57" t="n">
        <v>60.56</v>
      </c>
      <c r="L57" t="n">
        <v>4</v>
      </c>
      <c r="M57" t="n">
        <v>94</v>
      </c>
      <c r="N57" t="n">
        <v>75.38</v>
      </c>
      <c r="O57" t="n">
        <v>34759.54</v>
      </c>
      <c r="P57" t="n">
        <v>527.0700000000001</v>
      </c>
      <c r="Q57" t="n">
        <v>2238.61</v>
      </c>
      <c r="R57" t="n">
        <v>173.83</v>
      </c>
      <c r="S57" t="n">
        <v>80.06999999999999</v>
      </c>
      <c r="T57" t="n">
        <v>44398.6</v>
      </c>
      <c r="U57" t="n">
        <v>0.46</v>
      </c>
      <c r="V57" t="n">
        <v>0.82</v>
      </c>
      <c r="W57" t="n">
        <v>6.8</v>
      </c>
      <c r="X57" t="n">
        <v>2.74</v>
      </c>
      <c r="Y57" t="n">
        <v>1</v>
      </c>
      <c r="Z57" t="n">
        <v>10</v>
      </c>
    </row>
    <row r="58">
      <c r="A58" t="n">
        <v>13</v>
      </c>
      <c r="B58" t="n">
        <v>140</v>
      </c>
      <c r="C58" t="inlineStr">
        <is>
          <t xml:space="preserve">CONCLUIDO	</t>
        </is>
      </c>
      <c r="D58" t="n">
        <v>2.5774</v>
      </c>
      <c r="E58" t="n">
        <v>38.8</v>
      </c>
      <c r="F58" t="n">
        <v>31.2</v>
      </c>
      <c r="G58" t="n">
        <v>20.8</v>
      </c>
      <c r="H58" t="n">
        <v>0.27</v>
      </c>
      <c r="I58" t="n">
        <v>90</v>
      </c>
      <c r="J58" t="n">
        <v>280.43</v>
      </c>
      <c r="K58" t="n">
        <v>60.56</v>
      </c>
      <c r="L58" t="n">
        <v>4.25</v>
      </c>
      <c r="M58" t="n">
        <v>88</v>
      </c>
      <c r="N58" t="n">
        <v>75.62</v>
      </c>
      <c r="O58" t="n">
        <v>34820.27</v>
      </c>
      <c r="P58" t="n">
        <v>522.75</v>
      </c>
      <c r="Q58" t="n">
        <v>2238.46</v>
      </c>
      <c r="R58" t="n">
        <v>168.1</v>
      </c>
      <c r="S58" t="n">
        <v>80.06999999999999</v>
      </c>
      <c r="T58" t="n">
        <v>41562.4</v>
      </c>
      <c r="U58" t="n">
        <v>0.48</v>
      </c>
      <c r="V58" t="n">
        <v>0.82</v>
      </c>
      <c r="W58" t="n">
        <v>6.79</v>
      </c>
      <c r="X58" t="n">
        <v>2.57</v>
      </c>
      <c r="Y58" t="n">
        <v>1</v>
      </c>
      <c r="Z58" t="n">
        <v>10</v>
      </c>
    </row>
    <row r="59">
      <c r="A59" t="n">
        <v>14</v>
      </c>
      <c r="B59" t="n">
        <v>140</v>
      </c>
      <c r="C59" t="inlineStr">
        <is>
          <t xml:space="preserve">CONCLUIDO	</t>
        </is>
      </c>
      <c r="D59" t="n">
        <v>2.6107</v>
      </c>
      <c r="E59" t="n">
        <v>38.3</v>
      </c>
      <c r="F59" t="n">
        <v>31.02</v>
      </c>
      <c r="G59" t="n">
        <v>22.15</v>
      </c>
      <c r="H59" t="n">
        <v>0.29</v>
      </c>
      <c r="I59" t="n">
        <v>84</v>
      </c>
      <c r="J59" t="n">
        <v>280.92</v>
      </c>
      <c r="K59" t="n">
        <v>60.56</v>
      </c>
      <c r="L59" t="n">
        <v>4.5</v>
      </c>
      <c r="M59" t="n">
        <v>82</v>
      </c>
      <c r="N59" t="n">
        <v>75.87</v>
      </c>
      <c r="O59" t="n">
        <v>34881.09</v>
      </c>
      <c r="P59" t="n">
        <v>518.17</v>
      </c>
      <c r="Q59" t="n">
        <v>2238.53</v>
      </c>
      <c r="R59" t="n">
        <v>162.48</v>
      </c>
      <c r="S59" t="n">
        <v>80.06999999999999</v>
      </c>
      <c r="T59" t="n">
        <v>38779.69</v>
      </c>
      <c r="U59" t="n">
        <v>0.49</v>
      </c>
      <c r="V59" t="n">
        <v>0.83</v>
      </c>
      <c r="W59" t="n">
        <v>6.77</v>
      </c>
      <c r="X59" t="n">
        <v>2.39</v>
      </c>
      <c r="Y59" t="n">
        <v>1</v>
      </c>
      <c r="Z59" t="n">
        <v>10</v>
      </c>
    </row>
    <row r="60">
      <c r="A60" t="n">
        <v>15</v>
      </c>
      <c r="B60" t="n">
        <v>140</v>
      </c>
      <c r="C60" t="inlineStr">
        <is>
          <t xml:space="preserve">CONCLUIDO	</t>
        </is>
      </c>
      <c r="D60" t="n">
        <v>2.6384</v>
      </c>
      <c r="E60" t="n">
        <v>37.9</v>
      </c>
      <c r="F60" t="n">
        <v>30.87</v>
      </c>
      <c r="G60" t="n">
        <v>23.45</v>
      </c>
      <c r="H60" t="n">
        <v>0.3</v>
      </c>
      <c r="I60" t="n">
        <v>79</v>
      </c>
      <c r="J60" t="n">
        <v>281.41</v>
      </c>
      <c r="K60" t="n">
        <v>60.56</v>
      </c>
      <c r="L60" t="n">
        <v>4.75</v>
      </c>
      <c r="M60" t="n">
        <v>77</v>
      </c>
      <c r="N60" t="n">
        <v>76.11</v>
      </c>
      <c r="O60" t="n">
        <v>34942.02</v>
      </c>
      <c r="P60" t="n">
        <v>514.76</v>
      </c>
      <c r="Q60" t="n">
        <v>2238.47</v>
      </c>
      <c r="R60" t="n">
        <v>157.78</v>
      </c>
      <c r="S60" t="n">
        <v>80.06999999999999</v>
      </c>
      <c r="T60" t="n">
        <v>36456.6</v>
      </c>
      <c r="U60" t="n">
        <v>0.51</v>
      </c>
      <c r="V60" t="n">
        <v>0.83</v>
      </c>
      <c r="W60" t="n">
        <v>6.77</v>
      </c>
      <c r="X60" t="n">
        <v>2.25</v>
      </c>
      <c r="Y60" t="n">
        <v>1</v>
      </c>
      <c r="Z60" t="n">
        <v>10</v>
      </c>
    </row>
    <row r="61">
      <c r="A61" t="n">
        <v>16</v>
      </c>
      <c r="B61" t="n">
        <v>140</v>
      </c>
      <c r="C61" t="inlineStr">
        <is>
          <t xml:space="preserve">CONCLUIDO	</t>
        </is>
      </c>
      <c r="D61" t="n">
        <v>2.6622</v>
      </c>
      <c r="E61" t="n">
        <v>37.56</v>
      </c>
      <c r="F61" t="n">
        <v>30.75</v>
      </c>
      <c r="G61" t="n">
        <v>24.6</v>
      </c>
      <c r="H61" t="n">
        <v>0.32</v>
      </c>
      <c r="I61" t="n">
        <v>75</v>
      </c>
      <c r="J61" t="n">
        <v>281.91</v>
      </c>
      <c r="K61" t="n">
        <v>60.56</v>
      </c>
      <c r="L61" t="n">
        <v>5</v>
      </c>
      <c r="M61" t="n">
        <v>73</v>
      </c>
      <c r="N61" t="n">
        <v>76.34999999999999</v>
      </c>
      <c r="O61" t="n">
        <v>35003.04</v>
      </c>
      <c r="P61" t="n">
        <v>510.78</v>
      </c>
      <c r="Q61" t="n">
        <v>2238.47</v>
      </c>
      <c r="R61" t="n">
        <v>153.67</v>
      </c>
      <c r="S61" t="n">
        <v>80.06999999999999</v>
      </c>
      <c r="T61" t="n">
        <v>34422.53</v>
      </c>
      <c r="U61" t="n">
        <v>0.52</v>
      </c>
      <c r="V61" t="n">
        <v>0.83</v>
      </c>
      <c r="W61" t="n">
        <v>6.76</v>
      </c>
      <c r="X61" t="n">
        <v>2.12</v>
      </c>
      <c r="Y61" t="n">
        <v>1</v>
      </c>
      <c r="Z61" t="n">
        <v>10</v>
      </c>
    </row>
    <row r="62">
      <c r="A62" t="n">
        <v>17</v>
      </c>
      <c r="B62" t="n">
        <v>140</v>
      </c>
      <c r="C62" t="inlineStr">
        <is>
          <t xml:space="preserve">CONCLUIDO	</t>
        </is>
      </c>
      <c r="D62" t="n">
        <v>2.6842</v>
      </c>
      <c r="E62" t="n">
        <v>37.26</v>
      </c>
      <c r="F62" t="n">
        <v>30.65</v>
      </c>
      <c r="G62" t="n">
        <v>25.9</v>
      </c>
      <c r="H62" t="n">
        <v>0.33</v>
      </c>
      <c r="I62" t="n">
        <v>71</v>
      </c>
      <c r="J62" t="n">
        <v>282.4</v>
      </c>
      <c r="K62" t="n">
        <v>60.56</v>
      </c>
      <c r="L62" t="n">
        <v>5.25</v>
      </c>
      <c r="M62" t="n">
        <v>69</v>
      </c>
      <c r="N62" t="n">
        <v>76.59999999999999</v>
      </c>
      <c r="O62" t="n">
        <v>35064.15</v>
      </c>
      <c r="P62" t="n">
        <v>508.26</v>
      </c>
      <c r="Q62" t="n">
        <v>2238.6</v>
      </c>
      <c r="R62" t="n">
        <v>150.58</v>
      </c>
      <c r="S62" t="n">
        <v>80.06999999999999</v>
      </c>
      <c r="T62" t="n">
        <v>32895.5</v>
      </c>
      <c r="U62" t="n">
        <v>0.53</v>
      </c>
      <c r="V62" t="n">
        <v>0.84</v>
      </c>
      <c r="W62" t="n">
        <v>6.75</v>
      </c>
      <c r="X62" t="n">
        <v>2.02</v>
      </c>
      <c r="Y62" t="n">
        <v>1</v>
      </c>
      <c r="Z62" t="n">
        <v>10</v>
      </c>
    </row>
    <row r="63">
      <c r="A63" t="n">
        <v>18</v>
      </c>
      <c r="B63" t="n">
        <v>140</v>
      </c>
      <c r="C63" t="inlineStr">
        <is>
          <t xml:space="preserve">CONCLUIDO	</t>
        </is>
      </c>
      <c r="D63" t="n">
        <v>2.7077</v>
      </c>
      <c r="E63" t="n">
        <v>36.93</v>
      </c>
      <c r="F63" t="n">
        <v>30.53</v>
      </c>
      <c r="G63" t="n">
        <v>27.34</v>
      </c>
      <c r="H63" t="n">
        <v>0.35</v>
      </c>
      <c r="I63" t="n">
        <v>67</v>
      </c>
      <c r="J63" t="n">
        <v>282.9</v>
      </c>
      <c r="K63" t="n">
        <v>60.56</v>
      </c>
      <c r="L63" t="n">
        <v>5.5</v>
      </c>
      <c r="M63" t="n">
        <v>65</v>
      </c>
      <c r="N63" t="n">
        <v>76.84999999999999</v>
      </c>
      <c r="O63" t="n">
        <v>35125.37</v>
      </c>
      <c r="P63" t="n">
        <v>504.55</v>
      </c>
      <c r="Q63" t="n">
        <v>2238.87</v>
      </c>
      <c r="R63" t="n">
        <v>146.7</v>
      </c>
      <c r="S63" t="n">
        <v>80.06999999999999</v>
      </c>
      <c r="T63" t="n">
        <v>30978.23</v>
      </c>
      <c r="U63" t="n">
        <v>0.55</v>
      </c>
      <c r="V63" t="n">
        <v>0.84</v>
      </c>
      <c r="W63" t="n">
        <v>6.75</v>
      </c>
      <c r="X63" t="n">
        <v>1.9</v>
      </c>
      <c r="Y63" t="n">
        <v>1</v>
      </c>
      <c r="Z63" t="n">
        <v>10</v>
      </c>
    </row>
    <row r="64">
      <c r="A64" t="n">
        <v>19</v>
      </c>
      <c r="B64" t="n">
        <v>140</v>
      </c>
      <c r="C64" t="inlineStr">
        <is>
          <t xml:space="preserve">CONCLUIDO	</t>
        </is>
      </c>
      <c r="D64" t="n">
        <v>2.7251</v>
      </c>
      <c r="E64" t="n">
        <v>36.7</v>
      </c>
      <c r="F64" t="n">
        <v>30.45</v>
      </c>
      <c r="G64" t="n">
        <v>28.55</v>
      </c>
      <c r="H64" t="n">
        <v>0.36</v>
      </c>
      <c r="I64" t="n">
        <v>64</v>
      </c>
      <c r="J64" t="n">
        <v>283.4</v>
      </c>
      <c r="K64" t="n">
        <v>60.56</v>
      </c>
      <c r="L64" t="n">
        <v>5.75</v>
      </c>
      <c r="M64" t="n">
        <v>62</v>
      </c>
      <c r="N64" t="n">
        <v>77.09</v>
      </c>
      <c r="O64" t="n">
        <v>35186.68</v>
      </c>
      <c r="P64" t="n">
        <v>501.64</v>
      </c>
      <c r="Q64" t="n">
        <v>2238.41</v>
      </c>
      <c r="R64" t="n">
        <v>144.19</v>
      </c>
      <c r="S64" t="n">
        <v>80.06999999999999</v>
      </c>
      <c r="T64" t="n">
        <v>29736.83</v>
      </c>
      <c r="U64" t="n">
        <v>0.5600000000000001</v>
      </c>
      <c r="V64" t="n">
        <v>0.84</v>
      </c>
      <c r="W64" t="n">
        <v>6.74</v>
      </c>
      <c r="X64" t="n">
        <v>1.82</v>
      </c>
      <c r="Y64" t="n">
        <v>1</v>
      </c>
      <c r="Z64" t="n">
        <v>10</v>
      </c>
    </row>
    <row r="65">
      <c r="A65" t="n">
        <v>20</v>
      </c>
      <c r="B65" t="n">
        <v>140</v>
      </c>
      <c r="C65" t="inlineStr">
        <is>
          <t xml:space="preserve">CONCLUIDO	</t>
        </is>
      </c>
      <c r="D65" t="n">
        <v>2.744</v>
      </c>
      <c r="E65" t="n">
        <v>36.44</v>
      </c>
      <c r="F65" t="n">
        <v>30.36</v>
      </c>
      <c r="G65" t="n">
        <v>29.86</v>
      </c>
      <c r="H65" t="n">
        <v>0.38</v>
      </c>
      <c r="I65" t="n">
        <v>61</v>
      </c>
      <c r="J65" t="n">
        <v>283.9</v>
      </c>
      <c r="K65" t="n">
        <v>60.56</v>
      </c>
      <c r="L65" t="n">
        <v>6</v>
      </c>
      <c r="M65" t="n">
        <v>59</v>
      </c>
      <c r="N65" t="n">
        <v>77.34</v>
      </c>
      <c r="O65" t="n">
        <v>35248.1</v>
      </c>
      <c r="P65" t="n">
        <v>498.6</v>
      </c>
      <c r="Q65" t="n">
        <v>2238.64</v>
      </c>
      <c r="R65" t="n">
        <v>140.37</v>
      </c>
      <c r="S65" t="n">
        <v>80.06999999999999</v>
      </c>
      <c r="T65" t="n">
        <v>27842.93</v>
      </c>
      <c r="U65" t="n">
        <v>0.57</v>
      </c>
      <c r="V65" t="n">
        <v>0.85</v>
      </c>
      <c r="W65" t="n">
        <v>6.75</v>
      </c>
      <c r="X65" t="n">
        <v>1.73</v>
      </c>
      <c r="Y65" t="n">
        <v>1</v>
      </c>
      <c r="Z65" t="n">
        <v>10</v>
      </c>
    </row>
    <row r="66">
      <c r="A66" t="n">
        <v>21</v>
      </c>
      <c r="B66" t="n">
        <v>140</v>
      </c>
      <c r="C66" t="inlineStr">
        <is>
          <t xml:space="preserve">CONCLUIDO	</t>
        </is>
      </c>
      <c r="D66" t="n">
        <v>2.7609</v>
      </c>
      <c r="E66" t="n">
        <v>36.22</v>
      </c>
      <c r="F66" t="n">
        <v>30.29</v>
      </c>
      <c r="G66" t="n">
        <v>31.33</v>
      </c>
      <c r="H66" t="n">
        <v>0.39</v>
      </c>
      <c r="I66" t="n">
        <v>58</v>
      </c>
      <c r="J66" t="n">
        <v>284.4</v>
      </c>
      <c r="K66" t="n">
        <v>60.56</v>
      </c>
      <c r="L66" t="n">
        <v>6.25</v>
      </c>
      <c r="M66" t="n">
        <v>56</v>
      </c>
      <c r="N66" t="n">
        <v>77.59</v>
      </c>
      <c r="O66" t="n">
        <v>35309.61</v>
      </c>
      <c r="P66" t="n">
        <v>496.35</v>
      </c>
      <c r="Q66" t="n">
        <v>2238.57</v>
      </c>
      <c r="R66" t="n">
        <v>138.55</v>
      </c>
      <c r="S66" t="n">
        <v>80.06999999999999</v>
      </c>
      <c r="T66" t="n">
        <v>26945.99</v>
      </c>
      <c r="U66" t="n">
        <v>0.58</v>
      </c>
      <c r="V66" t="n">
        <v>0.85</v>
      </c>
      <c r="W66" t="n">
        <v>6.74</v>
      </c>
      <c r="X66" t="n">
        <v>1.66</v>
      </c>
      <c r="Y66" t="n">
        <v>1</v>
      </c>
      <c r="Z66" t="n">
        <v>10</v>
      </c>
    </row>
    <row r="67">
      <c r="A67" t="n">
        <v>22</v>
      </c>
      <c r="B67" t="n">
        <v>140</v>
      </c>
      <c r="C67" t="inlineStr">
        <is>
          <t xml:space="preserve">CONCLUIDO	</t>
        </is>
      </c>
      <c r="D67" t="n">
        <v>2.7743</v>
      </c>
      <c r="E67" t="n">
        <v>36.04</v>
      </c>
      <c r="F67" t="n">
        <v>30.22</v>
      </c>
      <c r="G67" t="n">
        <v>32.38</v>
      </c>
      <c r="H67" t="n">
        <v>0.41</v>
      </c>
      <c r="I67" t="n">
        <v>56</v>
      </c>
      <c r="J67" t="n">
        <v>284.89</v>
      </c>
      <c r="K67" t="n">
        <v>60.56</v>
      </c>
      <c r="L67" t="n">
        <v>6.5</v>
      </c>
      <c r="M67" t="n">
        <v>54</v>
      </c>
      <c r="N67" t="n">
        <v>77.84</v>
      </c>
      <c r="O67" t="n">
        <v>35371.22</v>
      </c>
      <c r="P67" t="n">
        <v>493.95</v>
      </c>
      <c r="Q67" t="n">
        <v>2238.48</v>
      </c>
      <c r="R67" t="n">
        <v>135.99</v>
      </c>
      <c r="S67" t="n">
        <v>80.06999999999999</v>
      </c>
      <c r="T67" t="n">
        <v>25676.9</v>
      </c>
      <c r="U67" t="n">
        <v>0.59</v>
      </c>
      <c r="V67" t="n">
        <v>0.85</v>
      </c>
      <c r="W67" t="n">
        <v>6.75</v>
      </c>
      <c r="X67" t="n">
        <v>1.59</v>
      </c>
      <c r="Y67" t="n">
        <v>1</v>
      </c>
      <c r="Z67" t="n">
        <v>10</v>
      </c>
    </row>
    <row r="68">
      <c r="A68" t="n">
        <v>23</v>
      </c>
      <c r="B68" t="n">
        <v>140</v>
      </c>
      <c r="C68" t="inlineStr">
        <is>
          <t xml:space="preserve">CONCLUIDO	</t>
        </is>
      </c>
      <c r="D68" t="n">
        <v>2.7883</v>
      </c>
      <c r="E68" t="n">
        <v>35.86</v>
      </c>
      <c r="F68" t="n">
        <v>30.14</v>
      </c>
      <c r="G68" t="n">
        <v>33.49</v>
      </c>
      <c r="H68" t="n">
        <v>0.42</v>
      </c>
      <c r="I68" t="n">
        <v>54</v>
      </c>
      <c r="J68" t="n">
        <v>285.39</v>
      </c>
      <c r="K68" t="n">
        <v>60.56</v>
      </c>
      <c r="L68" t="n">
        <v>6.75</v>
      </c>
      <c r="M68" t="n">
        <v>52</v>
      </c>
      <c r="N68" t="n">
        <v>78.09</v>
      </c>
      <c r="O68" t="n">
        <v>35432.93</v>
      </c>
      <c r="P68" t="n">
        <v>490.93</v>
      </c>
      <c r="Q68" t="n">
        <v>2238.52</v>
      </c>
      <c r="R68" t="n">
        <v>133.91</v>
      </c>
      <c r="S68" t="n">
        <v>80.06999999999999</v>
      </c>
      <c r="T68" t="n">
        <v>24645.65</v>
      </c>
      <c r="U68" t="n">
        <v>0.6</v>
      </c>
      <c r="V68" t="n">
        <v>0.85</v>
      </c>
      <c r="W68" t="n">
        <v>6.73</v>
      </c>
      <c r="X68" t="n">
        <v>1.52</v>
      </c>
      <c r="Y68" t="n">
        <v>1</v>
      </c>
      <c r="Z68" t="n">
        <v>10</v>
      </c>
    </row>
    <row r="69">
      <c r="A69" t="n">
        <v>24</v>
      </c>
      <c r="B69" t="n">
        <v>140</v>
      </c>
      <c r="C69" t="inlineStr">
        <is>
          <t xml:space="preserve">CONCLUIDO	</t>
        </is>
      </c>
      <c r="D69" t="n">
        <v>2.8074</v>
      </c>
      <c r="E69" t="n">
        <v>35.62</v>
      </c>
      <c r="F69" t="n">
        <v>30.06</v>
      </c>
      <c r="G69" t="n">
        <v>35.36</v>
      </c>
      <c r="H69" t="n">
        <v>0.44</v>
      </c>
      <c r="I69" t="n">
        <v>51</v>
      </c>
      <c r="J69" t="n">
        <v>285.9</v>
      </c>
      <c r="K69" t="n">
        <v>60.56</v>
      </c>
      <c r="L69" t="n">
        <v>7</v>
      </c>
      <c r="M69" t="n">
        <v>49</v>
      </c>
      <c r="N69" t="n">
        <v>78.34</v>
      </c>
      <c r="O69" t="n">
        <v>35494.74</v>
      </c>
      <c r="P69" t="n">
        <v>488.13</v>
      </c>
      <c r="Q69" t="n">
        <v>2238.4</v>
      </c>
      <c r="R69" t="n">
        <v>131.05</v>
      </c>
      <c r="S69" t="n">
        <v>80.06999999999999</v>
      </c>
      <c r="T69" t="n">
        <v>23229.71</v>
      </c>
      <c r="U69" t="n">
        <v>0.61</v>
      </c>
      <c r="V69" t="n">
        <v>0.85</v>
      </c>
      <c r="W69" t="n">
        <v>6.73</v>
      </c>
      <c r="X69" t="n">
        <v>1.43</v>
      </c>
      <c r="Y69" t="n">
        <v>1</v>
      </c>
      <c r="Z69" t="n">
        <v>10</v>
      </c>
    </row>
    <row r="70">
      <c r="A70" t="n">
        <v>25</v>
      </c>
      <c r="B70" t="n">
        <v>140</v>
      </c>
      <c r="C70" t="inlineStr">
        <is>
          <t xml:space="preserve">CONCLUIDO	</t>
        </is>
      </c>
      <c r="D70" t="n">
        <v>2.8201</v>
      </c>
      <c r="E70" t="n">
        <v>35.46</v>
      </c>
      <c r="F70" t="n">
        <v>30</v>
      </c>
      <c r="G70" t="n">
        <v>36.73</v>
      </c>
      <c r="H70" t="n">
        <v>0.45</v>
      </c>
      <c r="I70" t="n">
        <v>49</v>
      </c>
      <c r="J70" t="n">
        <v>286.4</v>
      </c>
      <c r="K70" t="n">
        <v>60.56</v>
      </c>
      <c r="L70" t="n">
        <v>7.25</v>
      </c>
      <c r="M70" t="n">
        <v>47</v>
      </c>
      <c r="N70" t="n">
        <v>78.59</v>
      </c>
      <c r="O70" t="n">
        <v>35556.78</v>
      </c>
      <c r="P70" t="n">
        <v>485.32</v>
      </c>
      <c r="Q70" t="n">
        <v>2238.46</v>
      </c>
      <c r="R70" t="n">
        <v>129.23</v>
      </c>
      <c r="S70" t="n">
        <v>80.06999999999999</v>
      </c>
      <c r="T70" t="n">
        <v>22330.4</v>
      </c>
      <c r="U70" t="n">
        <v>0.62</v>
      </c>
      <c r="V70" t="n">
        <v>0.86</v>
      </c>
      <c r="W70" t="n">
        <v>6.72</v>
      </c>
      <c r="X70" t="n">
        <v>1.37</v>
      </c>
      <c r="Y70" t="n">
        <v>1</v>
      </c>
      <c r="Z70" t="n">
        <v>10</v>
      </c>
    </row>
    <row r="71">
      <c r="A71" t="n">
        <v>26</v>
      </c>
      <c r="B71" t="n">
        <v>140</v>
      </c>
      <c r="C71" t="inlineStr">
        <is>
          <t xml:space="preserve">CONCLUIDO	</t>
        </is>
      </c>
      <c r="D71" t="n">
        <v>2.8253</v>
      </c>
      <c r="E71" t="n">
        <v>35.39</v>
      </c>
      <c r="F71" t="n">
        <v>29.99</v>
      </c>
      <c r="G71" t="n">
        <v>37.48</v>
      </c>
      <c r="H71" t="n">
        <v>0.47</v>
      </c>
      <c r="I71" t="n">
        <v>48</v>
      </c>
      <c r="J71" t="n">
        <v>286.9</v>
      </c>
      <c r="K71" t="n">
        <v>60.56</v>
      </c>
      <c r="L71" t="n">
        <v>7.5</v>
      </c>
      <c r="M71" t="n">
        <v>46</v>
      </c>
      <c r="N71" t="n">
        <v>78.84999999999999</v>
      </c>
      <c r="O71" t="n">
        <v>35618.8</v>
      </c>
      <c r="P71" t="n">
        <v>484.25</v>
      </c>
      <c r="Q71" t="n">
        <v>2238.59</v>
      </c>
      <c r="R71" t="n">
        <v>128.87</v>
      </c>
      <c r="S71" t="n">
        <v>80.06999999999999</v>
      </c>
      <c r="T71" t="n">
        <v>22158.88</v>
      </c>
      <c r="U71" t="n">
        <v>0.62</v>
      </c>
      <c r="V71" t="n">
        <v>0.86</v>
      </c>
      <c r="W71" t="n">
        <v>6.72</v>
      </c>
      <c r="X71" t="n">
        <v>1.36</v>
      </c>
      <c r="Y71" t="n">
        <v>1</v>
      </c>
      <c r="Z71" t="n">
        <v>10</v>
      </c>
    </row>
    <row r="72">
      <c r="A72" t="n">
        <v>27</v>
      </c>
      <c r="B72" t="n">
        <v>140</v>
      </c>
      <c r="C72" t="inlineStr">
        <is>
          <t xml:space="preserve">CONCLUIDO	</t>
        </is>
      </c>
      <c r="D72" t="n">
        <v>2.8384</v>
      </c>
      <c r="E72" t="n">
        <v>35.23</v>
      </c>
      <c r="F72" t="n">
        <v>29.93</v>
      </c>
      <c r="G72" t="n">
        <v>39.04</v>
      </c>
      <c r="H72" t="n">
        <v>0.48</v>
      </c>
      <c r="I72" t="n">
        <v>46</v>
      </c>
      <c r="J72" t="n">
        <v>287.41</v>
      </c>
      <c r="K72" t="n">
        <v>60.56</v>
      </c>
      <c r="L72" t="n">
        <v>7.75</v>
      </c>
      <c r="M72" t="n">
        <v>44</v>
      </c>
      <c r="N72" t="n">
        <v>79.09999999999999</v>
      </c>
      <c r="O72" t="n">
        <v>35680.92</v>
      </c>
      <c r="P72" t="n">
        <v>481.75</v>
      </c>
      <c r="Q72" t="n">
        <v>2238.39</v>
      </c>
      <c r="R72" t="n">
        <v>126.84</v>
      </c>
      <c r="S72" t="n">
        <v>80.06999999999999</v>
      </c>
      <c r="T72" t="n">
        <v>21152.38</v>
      </c>
      <c r="U72" t="n">
        <v>0.63</v>
      </c>
      <c r="V72" t="n">
        <v>0.86</v>
      </c>
      <c r="W72" t="n">
        <v>6.72</v>
      </c>
      <c r="X72" t="n">
        <v>1.3</v>
      </c>
      <c r="Y72" t="n">
        <v>1</v>
      </c>
      <c r="Z72" t="n">
        <v>10</v>
      </c>
    </row>
    <row r="73">
      <c r="A73" t="n">
        <v>28</v>
      </c>
      <c r="B73" t="n">
        <v>140</v>
      </c>
      <c r="C73" t="inlineStr">
        <is>
          <t xml:space="preserve">CONCLUIDO	</t>
        </is>
      </c>
      <c r="D73" t="n">
        <v>2.8527</v>
      </c>
      <c r="E73" t="n">
        <v>35.05</v>
      </c>
      <c r="F73" t="n">
        <v>29.86</v>
      </c>
      <c r="G73" t="n">
        <v>40.71</v>
      </c>
      <c r="H73" t="n">
        <v>0.49</v>
      </c>
      <c r="I73" t="n">
        <v>44</v>
      </c>
      <c r="J73" t="n">
        <v>287.91</v>
      </c>
      <c r="K73" t="n">
        <v>60.56</v>
      </c>
      <c r="L73" t="n">
        <v>8</v>
      </c>
      <c r="M73" t="n">
        <v>42</v>
      </c>
      <c r="N73" t="n">
        <v>79.36</v>
      </c>
      <c r="O73" t="n">
        <v>35743.15</v>
      </c>
      <c r="P73" t="n">
        <v>479.24</v>
      </c>
      <c r="Q73" t="n">
        <v>2238.45</v>
      </c>
      <c r="R73" t="n">
        <v>124.53</v>
      </c>
      <c r="S73" t="n">
        <v>80.06999999999999</v>
      </c>
      <c r="T73" t="n">
        <v>20004.83</v>
      </c>
      <c r="U73" t="n">
        <v>0.64</v>
      </c>
      <c r="V73" t="n">
        <v>0.86</v>
      </c>
      <c r="W73" t="n">
        <v>6.71</v>
      </c>
      <c r="X73" t="n">
        <v>1.23</v>
      </c>
      <c r="Y73" t="n">
        <v>1</v>
      </c>
      <c r="Z73" t="n">
        <v>10</v>
      </c>
    </row>
    <row r="74">
      <c r="A74" t="n">
        <v>29</v>
      </c>
      <c r="B74" t="n">
        <v>140</v>
      </c>
      <c r="C74" t="inlineStr">
        <is>
          <t xml:space="preserve">CONCLUIDO	</t>
        </is>
      </c>
      <c r="D74" t="n">
        <v>2.8584</v>
      </c>
      <c r="E74" t="n">
        <v>34.98</v>
      </c>
      <c r="F74" t="n">
        <v>29.84</v>
      </c>
      <c r="G74" t="n">
        <v>41.63</v>
      </c>
      <c r="H74" t="n">
        <v>0.51</v>
      </c>
      <c r="I74" t="n">
        <v>43</v>
      </c>
      <c r="J74" t="n">
        <v>288.42</v>
      </c>
      <c r="K74" t="n">
        <v>60.56</v>
      </c>
      <c r="L74" t="n">
        <v>8.25</v>
      </c>
      <c r="M74" t="n">
        <v>41</v>
      </c>
      <c r="N74" t="n">
        <v>79.61</v>
      </c>
      <c r="O74" t="n">
        <v>35805.48</v>
      </c>
      <c r="P74" t="n">
        <v>477.32</v>
      </c>
      <c r="Q74" t="n">
        <v>2238.43</v>
      </c>
      <c r="R74" t="n">
        <v>124.04</v>
      </c>
      <c r="S74" t="n">
        <v>80.06999999999999</v>
      </c>
      <c r="T74" t="n">
        <v>19764.69</v>
      </c>
      <c r="U74" t="n">
        <v>0.65</v>
      </c>
      <c r="V74" t="n">
        <v>0.86</v>
      </c>
      <c r="W74" t="n">
        <v>6.71</v>
      </c>
      <c r="X74" t="n">
        <v>1.21</v>
      </c>
      <c r="Y74" t="n">
        <v>1</v>
      </c>
      <c r="Z74" t="n">
        <v>10</v>
      </c>
    </row>
    <row r="75">
      <c r="A75" t="n">
        <v>30</v>
      </c>
      <c r="B75" t="n">
        <v>140</v>
      </c>
      <c r="C75" t="inlineStr">
        <is>
          <t xml:space="preserve">CONCLUIDO	</t>
        </is>
      </c>
      <c r="D75" t="n">
        <v>2.8732</v>
      </c>
      <c r="E75" t="n">
        <v>34.8</v>
      </c>
      <c r="F75" t="n">
        <v>29.76</v>
      </c>
      <c r="G75" t="n">
        <v>43.56</v>
      </c>
      <c r="H75" t="n">
        <v>0.52</v>
      </c>
      <c r="I75" t="n">
        <v>41</v>
      </c>
      <c r="J75" t="n">
        <v>288.92</v>
      </c>
      <c r="K75" t="n">
        <v>60.56</v>
      </c>
      <c r="L75" t="n">
        <v>8.5</v>
      </c>
      <c r="M75" t="n">
        <v>39</v>
      </c>
      <c r="N75" t="n">
        <v>79.87</v>
      </c>
      <c r="O75" t="n">
        <v>35867.91</v>
      </c>
      <c r="P75" t="n">
        <v>474.3</v>
      </c>
      <c r="Q75" t="n">
        <v>2238.54</v>
      </c>
      <c r="R75" t="n">
        <v>121.79</v>
      </c>
      <c r="S75" t="n">
        <v>80.06999999999999</v>
      </c>
      <c r="T75" t="n">
        <v>18650.93</v>
      </c>
      <c r="U75" t="n">
        <v>0.66</v>
      </c>
      <c r="V75" t="n">
        <v>0.86</v>
      </c>
      <c r="W75" t="n">
        <v>6.7</v>
      </c>
      <c r="X75" t="n">
        <v>1.13</v>
      </c>
      <c r="Y75" t="n">
        <v>1</v>
      </c>
      <c r="Z75" t="n">
        <v>10</v>
      </c>
    </row>
    <row r="76">
      <c r="A76" t="n">
        <v>31</v>
      </c>
      <c r="B76" t="n">
        <v>140</v>
      </c>
      <c r="C76" t="inlineStr">
        <is>
          <t xml:space="preserve">CONCLUIDO	</t>
        </is>
      </c>
      <c r="D76" t="n">
        <v>2.8784</v>
      </c>
      <c r="E76" t="n">
        <v>34.74</v>
      </c>
      <c r="F76" t="n">
        <v>29.75</v>
      </c>
      <c r="G76" t="n">
        <v>44.63</v>
      </c>
      <c r="H76" t="n">
        <v>0.54</v>
      </c>
      <c r="I76" t="n">
        <v>40</v>
      </c>
      <c r="J76" t="n">
        <v>289.43</v>
      </c>
      <c r="K76" t="n">
        <v>60.56</v>
      </c>
      <c r="L76" t="n">
        <v>8.75</v>
      </c>
      <c r="M76" t="n">
        <v>38</v>
      </c>
      <c r="N76" t="n">
        <v>80.12</v>
      </c>
      <c r="O76" t="n">
        <v>35930.44</v>
      </c>
      <c r="P76" t="n">
        <v>472.78</v>
      </c>
      <c r="Q76" t="n">
        <v>2238.37</v>
      </c>
      <c r="R76" t="n">
        <v>121.32</v>
      </c>
      <c r="S76" t="n">
        <v>80.06999999999999</v>
      </c>
      <c r="T76" t="n">
        <v>18421.26</v>
      </c>
      <c r="U76" t="n">
        <v>0.66</v>
      </c>
      <c r="V76" t="n">
        <v>0.86</v>
      </c>
      <c r="W76" t="n">
        <v>6.7</v>
      </c>
      <c r="X76" t="n">
        <v>1.12</v>
      </c>
      <c r="Y76" t="n">
        <v>1</v>
      </c>
      <c r="Z76" t="n">
        <v>10</v>
      </c>
    </row>
    <row r="77">
      <c r="A77" t="n">
        <v>32</v>
      </c>
      <c r="B77" t="n">
        <v>140</v>
      </c>
      <c r="C77" t="inlineStr">
        <is>
          <t xml:space="preserve">CONCLUIDO	</t>
        </is>
      </c>
      <c r="D77" t="n">
        <v>2.8842</v>
      </c>
      <c r="E77" t="n">
        <v>34.67</v>
      </c>
      <c r="F77" t="n">
        <v>29.73</v>
      </c>
      <c r="G77" t="n">
        <v>45.74</v>
      </c>
      <c r="H77" t="n">
        <v>0.55</v>
      </c>
      <c r="I77" t="n">
        <v>39</v>
      </c>
      <c r="J77" t="n">
        <v>289.94</v>
      </c>
      <c r="K77" t="n">
        <v>60.56</v>
      </c>
      <c r="L77" t="n">
        <v>9</v>
      </c>
      <c r="M77" t="n">
        <v>37</v>
      </c>
      <c r="N77" t="n">
        <v>80.38</v>
      </c>
      <c r="O77" t="n">
        <v>35993.08</v>
      </c>
      <c r="P77" t="n">
        <v>471.15</v>
      </c>
      <c r="Q77" t="n">
        <v>2238.49</v>
      </c>
      <c r="R77" t="n">
        <v>120.25</v>
      </c>
      <c r="S77" t="n">
        <v>80.06999999999999</v>
      </c>
      <c r="T77" t="n">
        <v>17892.61</v>
      </c>
      <c r="U77" t="n">
        <v>0.67</v>
      </c>
      <c r="V77" t="n">
        <v>0.86</v>
      </c>
      <c r="W77" t="n">
        <v>6.71</v>
      </c>
      <c r="X77" t="n">
        <v>1.11</v>
      </c>
      <c r="Y77" t="n">
        <v>1</v>
      </c>
      <c r="Z77" t="n">
        <v>10</v>
      </c>
    </row>
    <row r="78">
      <c r="A78" t="n">
        <v>33</v>
      </c>
      <c r="B78" t="n">
        <v>140</v>
      </c>
      <c r="C78" t="inlineStr">
        <is>
          <t xml:space="preserve">CONCLUIDO	</t>
        </is>
      </c>
      <c r="D78" t="n">
        <v>2.8929</v>
      </c>
      <c r="E78" t="n">
        <v>34.57</v>
      </c>
      <c r="F78" t="n">
        <v>29.68</v>
      </c>
      <c r="G78" t="n">
        <v>46.87</v>
      </c>
      <c r="H78" t="n">
        <v>0.57</v>
      </c>
      <c r="I78" t="n">
        <v>38</v>
      </c>
      <c r="J78" t="n">
        <v>290.45</v>
      </c>
      <c r="K78" t="n">
        <v>60.56</v>
      </c>
      <c r="L78" t="n">
        <v>9.25</v>
      </c>
      <c r="M78" t="n">
        <v>36</v>
      </c>
      <c r="N78" t="n">
        <v>80.64</v>
      </c>
      <c r="O78" t="n">
        <v>36055.83</v>
      </c>
      <c r="P78" t="n">
        <v>467.26</v>
      </c>
      <c r="Q78" t="n">
        <v>2238.37</v>
      </c>
      <c r="R78" t="n">
        <v>118.83</v>
      </c>
      <c r="S78" t="n">
        <v>80.06999999999999</v>
      </c>
      <c r="T78" t="n">
        <v>17186.7</v>
      </c>
      <c r="U78" t="n">
        <v>0.67</v>
      </c>
      <c r="V78" t="n">
        <v>0.86</v>
      </c>
      <c r="W78" t="n">
        <v>6.71</v>
      </c>
      <c r="X78" t="n">
        <v>1.06</v>
      </c>
      <c r="Y78" t="n">
        <v>1</v>
      </c>
      <c r="Z78" t="n">
        <v>10</v>
      </c>
    </row>
    <row r="79">
      <c r="A79" t="n">
        <v>34</v>
      </c>
      <c r="B79" t="n">
        <v>140</v>
      </c>
      <c r="C79" t="inlineStr">
        <is>
          <t xml:space="preserve">CONCLUIDO	</t>
        </is>
      </c>
      <c r="D79" t="n">
        <v>2.8993</v>
      </c>
      <c r="E79" t="n">
        <v>34.49</v>
      </c>
      <c r="F79" t="n">
        <v>29.66</v>
      </c>
      <c r="G79" t="n">
        <v>48.09</v>
      </c>
      <c r="H79" t="n">
        <v>0.58</v>
      </c>
      <c r="I79" t="n">
        <v>37</v>
      </c>
      <c r="J79" t="n">
        <v>290.96</v>
      </c>
      <c r="K79" t="n">
        <v>60.56</v>
      </c>
      <c r="L79" t="n">
        <v>9.5</v>
      </c>
      <c r="M79" t="n">
        <v>35</v>
      </c>
      <c r="N79" t="n">
        <v>80.90000000000001</v>
      </c>
      <c r="O79" t="n">
        <v>36118.68</v>
      </c>
      <c r="P79" t="n">
        <v>467.54</v>
      </c>
      <c r="Q79" t="n">
        <v>2238.33</v>
      </c>
      <c r="R79" t="n">
        <v>118.36</v>
      </c>
      <c r="S79" t="n">
        <v>80.06999999999999</v>
      </c>
      <c r="T79" t="n">
        <v>16958.26</v>
      </c>
      <c r="U79" t="n">
        <v>0.68</v>
      </c>
      <c r="V79" t="n">
        <v>0.87</v>
      </c>
      <c r="W79" t="n">
        <v>6.69</v>
      </c>
      <c r="X79" t="n">
        <v>1.03</v>
      </c>
      <c r="Y79" t="n">
        <v>1</v>
      </c>
      <c r="Z79" t="n">
        <v>10</v>
      </c>
    </row>
    <row r="80">
      <c r="A80" t="n">
        <v>35</v>
      </c>
      <c r="B80" t="n">
        <v>140</v>
      </c>
      <c r="C80" t="inlineStr">
        <is>
          <t xml:space="preserve">CONCLUIDO	</t>
        </is>
      </c>
      <c r="D80" t="n">
        <v>2.9066</v>
      </c>
      <c r="E80" t="n">
        <v>34.4</v>
      </c>
      <c r="F80" t="n">
        <v>29.62</v>
      </c>
      <c r="G80" t="n">
        <v>49.37</v>
      </c>
      <c r="H80" t="n">
        <v>0.6</v>
      </c>
      <c r="I80" t="n">
        <v>36</v>
      </c>
      <c r="J80" t="n">
        <v>291.47</v>
      </c>
      <c r="K80" t="n">
        <v>60.56</v>
      </c>
      <c r="L80" t="n">
        <v>9.75</v>
      </c>
      <c r="M80" t="n">
        <v>34</v>
      </c>
      <c r="N80" t="n">
        <v>81.16</v>
      </c>
      <c r="O80" t="n">
        <v>36181.64</v>
      </c>
      <c r="P80" t="n">
        <v>464.71</v>
      </c>
      <c r="Q80" t="n">
        <v>2238.42</v>
      </c>
      <c r="R80" t="n">
        <v>116.97</v>
      </c>
      <c r="S80" t="n">
        <v>80.06999999999999</v>
      </c>
      <c r="T80" t="n">
        <v>16268.67</v>
      </c>
      <c r="U80" t="n">
        <v>0.68</v>
      </c>
      <c r="V80" t="n">
        <v>0.87</v>
      </c>
      <c r="W80" t="n">
        <v>6.7</v>
      </c>
      <c r="X80" t="n">
        <v>1</v>
      </c>
      <c r="Y80" t="n">
        <v>1</v>
      </c>
      <c r="Z80" t="n">
        <v>10</v>
      </c>
    </row>
    <row r="81">
      <c r="A81" t="n">
        <v>36</v>
      </c>
      <c r="B81" t="n">
        <v>140</v>
      </c>
      <c r="C81" t="inlineStr">
        <is>
          <t xml:space="preserve">CONCLUIDO	</t>
        </is>
      </c>
      <c r="D81" t="n">
        <v>2.9096</v>
      </c>
      <c r="E81" t="n">
        <v>34.37</v>
      </c>
      <c r="F81" t="n">
        <v>29.64</v>
      </c>
      <c r="G81" t="n">
        <v>50.81</v>
      </c>
      <c r="H81" t="n">
        <v>0.61</v>
      </c>
      <c r="I81" t="n">
        <v>35</v>
      </c>
      <c r="J81" t="n">
        <v>291.98</v>
      </c>
      <c r="K81" t="n">
        <v>60.56</v>
      </c>
      <c r="L81" t="n">
        <v>10</v>
      </c>
      <c r="M81" t="n">
        <v>33</v>
      </c>
      <c r="N81" t="n">
        <v>81.42</v>
      </c>
      <c r="O81" t="n">
        <v>36244.71</v>
      </c>
      <c r="P81" t="n">
        <v>463.39</v>
      </c>
      <c r="Q81" t="n">
        <v>2238.4</v>
      </c>
      <c r="R81" t="n">
        <v>117.66</v>
      </c>
      <c r="S81" t="n">
        <v>80.06999999999999</v>
      </c>
      <c r="T81" t="n">
        <v>16619.36</v>
      </c>
      <c r="U81" t="n">
        <v>0.68</v>
      </c>
      <c r="V81" t="n">
        <v>0.87</v>
      </c>
      <c r="W81" t="n">
        <v>6.7</v>
      </c>
      <c r="X81" t="n">
        <v>1.01</v>
      </c>
      <c r="Y81" t="n">
        <v>1</v>
      </c>
      <c r="Z81" t="n">
        <v>10</v>
      </c>
    </row>
    <row r="82">
      <c r="A82" t="n">
        <v>37</v>
      </c>
      <c r="B82" t="n">
        <v>140</v>
      </c>
      <c r="C82" t="inlineStr">
        <is>
          <t xml:space="preserve">CONCLUIDO	</t>
        </is>
      </c>
      <c r="D82" t="n">
        <v>2.92</v>
      </c>
      <c r="E82" t="n">
        <v>34.25</v>
      </c>
      <c r="F82" t="n">
        <v>29.57</v>
      </c>
      <c r="G82" t="n">
        <v>52.18</v>
      </c>
      <c r="H82" t="n">
        <v>0.62</v>
      </c>
      <c r="I82" t="n">
        <v>34</v>
      </c>
      <c r="J82" t="n">
        <v>292.49</v>
      </c>
      <c r="K82" t="n">
        <v>60.56</v>
      </c>
      <c r="L82" t="n">
        <v>10.25</v>
      </c>
      <c r="M82" t="n">
        <v>32</v>
      </c>
      <c r="N82" t="n">
        <v>81.68000000000001</v>
      </c>
      <c r="O82" t="n">
        <v>36307.88</v>
      </c>
      <c r="P82" t="n">
        <v>460.25</v>
      </c>
      <c r="Q82" t="n">
        <v>2238.46</v>
      </c>
      <c r="R82" t="n">
        <v>115.4</v>
      </c>
      <c r="S82" t="n">
        <v>80.06999999999999</v>
      </c>
      <c r="T82" t="n">
        <v>15494.51</v>
      </c>
      <c r="U82" t="n">
        <v>0.6899999999999999</v>
      </c>
      <c r="V82" t="n">
        <v>0.87</v>
      </c>
      <c r="W82" t="n">
        <v>6.69</v>
      </c>
      <c r="X82" t="n">
        <v>0.9399999999999999</v>
      </c>
      <c r="Y82" t="n">
        <v>1</v>
      </c>
      <c r="Z82" t="n">
        <v>10</v>
      </c>
    </row>
    <row r="83">
      <c r="A83" t="n">
        <v>38</v>
      </c>
      <c r="B83" t="n">
        <v>140</v>
      </c>
      <c r="C83" t="inlineStr">
        <is>
          <t xml:space="preserve">CONCLUIDO	</t>
        </is>
      </c>
      <c r="D83" t="n">
        <v>2.9276</v>
      </c>
      <c r="E83" t="n">
        <v>34.16</v>
      </c>
      <c r="F83" t="n">
        <v>29.53</v>
      </c>
      <c r="G83" t="n">
        <v>53.7</v>
      </c>
      <c r="H83" t="n">
        <v>0.64</v>
      </c>
      <c r="I83" t="n">
        <v>33</v>
      </c>
      <c r="J83" t="n">
        <v>293</v>
      </c>
      <c r="K83" t="n">
        <v>60.56</v>
      </c>
      <c r="L83" t="n">
        <v>10.5</v>
      </c>
      <c r="M83" t="n">
        <v>31</v>
      </c>
      <c r="N83" t="n">
        <v>81.95</v>
      </c>
      <c r="O83" t="n">
        <v>36371.17</v>
      </c>
      <c r="P83" t="n">
        <v>458.91</v>
      </c>
      <c r="Q83" t="n">
        <v>2238.36</v>
      </c>
      <c r="R83" t="n">
        <v>114.25</v>
      </c>
      <c r="S83" t="n">
        <v>80.06999999999999</v>
      </c>
      <c r="T83" t="n">
        <v>14920.64</v>
      </c>
      <c r="U83" t="n">
        <v>0.7</v>
      </c>
      <c r="V83" t="n">
        <v>0.87</v>
      </c>
      <c r="W83" t="n">
        <v>6.69</v>
      </c>
      <c r="X83" t="n">
        <v>0.91</v>
      </c>
      <c r="Y83" t="n">
        <v>1</v>
      </c>
      <c r="Z83" t="n">
        <v>10</v>
      </c>
    </row>
    <row r="84">
      <c r="A84" t="n">
        <v>39</v>
      </c>
      <c r="B84" t="n">
        <v>140</v>
      </c>
      <c r="C84" t="inlineStr">
        <is>
          <t xml:space="preserve">CONCLUIDO	</t>
        </is>
      </c>
      <c r="D84" t="n">
        <v>2.9344</v>
      </c>
      <c r="E84" t="n">
        <v>34.08</v>
      </c>
      <c r="F84" t="n">
        <v>29.51</v>
      </c>
      <c r="G84" t="n">
        <v>55.33</v>
      </c>
      <c r="H84" t="n">
        <v>0.65</v>
      </c>
      <c r="I84" t="n">
        <v>32</v>
      </c>
      <c r="J84" t="n">
        <v>293.52</v>
      </c>
      <c r="K84" t="n">
        <v>60.56</v>
      </c>
      <c r="L84" t="n">
        <v>10.75</v>
      </c>
      <c r="M84" t="n">
        <v>30</v>
      </c>
      <c r="N84" t="n">
        <v>82.20999999999999</v>
      </c>
      <c r="O84" t="n">
        <v>36434.56</v>
      </c>
      <c r="P84" t="n">
        <v>457.54</v>
      </c>
      <c r="Q84" t="n">
        <v>2238.35</v>
      </c>
      <c r="R84" t="n">
        <v>113.09</v>
      </c>
      <c r="S84" t="n">
        <v>80.06999999999999</v>
      </c>
      <c r="T84" t="n">
        <v>14347.76</v>
      </c>
      <c r="U84" t="n">
        <v>0.71</v>
      </c>
      <c r="V84" t="n">
        <v>0.87</v>
      </c>
      <c r="W84" t="n">
        <v>6.7</v>
      </c>
      <c r="X84" t="n">
        <v>0.88</v>
      </c>
      <c r="Y84" t="n">
        <v>1</v>
      </c>
      <c r="Z84" t="n">
        <v>10</v>
      </c>
    </row>
    <row r="85">
      <c r="A85" t="n">
        <v>40</v>
      </c>
      <c r="B85" t="n">
        <v>140</v>
      </c>
      <c r="C85" t="inlineStr">
        <is>
          <t xml:space="preserve">CONCLUIDO	</t>
        </is>
      </c>
      <c r="D85" t="n">
        <v>2.9395</v>
      </c>
      <c r="E85" t="n">
        <v>34.02</v>
      </c>
      <c r="F85" t="n">
        <v>29.5</v>
      </c>
      <c r="G85" t="n">
        <v>57.1</v>
      </c>
      <c r="H85" t="n">
        <v>0.67</v>
      </c>
      <c r="I85" t="n">
        <v>31</v>
      </c>
      <c r="J85" t="n">
        <v>294.03</v>
      </c>
      <c r="K85" t="n">
        <v>60.56</v>
      </c>
      <c r="L85" t="n">
        <v>11</v>
      </c>
      <c r="M85" t="n">
        <v>29</v>
      </c>
      <c r="N85" t="n">
        <v>82.48</v>
      </c>
      <c r="O85" t="n">
        <v>36498.06</v>
      </c>
      <c r="P85" t="n">
        <v>455.92</v>
      </c>
      <c r="Q85" t="n">
        <v>2238.38</v>
      </c>
      <c r="R85" t="n">
        <v>113.05</v>
      </c>
      <c r="S85" t="n">
        <v>80.06999999999999</v>
      </c>
      <c r="T85" t="n">
        <v>14329.7</v>
      </c>
      <c r="U85" t="n">
        <v>0.71</v>
      </c>
      <c r="V85" t="n">
        <v>0.87</v>
      </c>
      <c r="W85" t="n">
        <v>6.69</v>
      </c>
      <c r="X85" t="n">
        <v>0.87</v>
      </c>
      <c r="Y85" t="n">
        <v>1</v>
      </c>
      <c r="Z85" t="n">
        <v>10</v>
      </c>
    </row>
    <row r="86">
      <c r="A86" t="n">
        <v>41</v>
      </c>
      <c r="B86" t="n">
        <v>140</v>
      </c>
      <c r="C86" t="inlineStr">
        <is>
          <t xml:space="preserve">CONCLUIDO	</t>
        </is>
      </c>
      <c r="D86" t="n">
        <v>2.9476</v>
      </c>
      <c r="E86" t="n">
        <v>33.93</v>
      </c>
      <c r="F86" t="n">
        <v>29.46</v>
      </c>
      <c r="G86" t="n">
        <v>58.92</v>
      </c>
      <c r="H86" t="n">
        <v>0.68</v>
      </c>
      <c r="I86" t="n">
        <v>30</v>
      </c>
      <c r="J86" t="n">
        <v>294.55</v>
      </c>
      <c r="K86" t="n">
        <v>60.56</v>
      </c>
      <c r="L86" t="n">
        <v>11.25</v>
      </c>
      <c r="M86" t="n">
        <v>28</v>
      </c>
      <c r="N86" t="n">
        <v>82.73999999999999</v>
      </c>
      <c r="O86" t="n">
        <v>36561.67</v>
      </c>
      <c r="P86" t="n">
        <v>453.15</v>
      </c>
      <c r="Q86" t="n">
        <v>2238.42</v>
      </c>
      <c r="R86" t="n">
        <v>111.8</v>
      </c>
      <c r="S86" t="n">
        <v>80.06999999999999</v>
      </c>
      <c r="T86" t="n">
        <v>13711.17</v>
      </c>
      <c r="U86" t="n">
        <v>0.72</v>
      </c>
      <c r="V86" t="n">
        <v>0.87</v>
      </c>
      <c r="W86" t="n">
        <v>6.69</v>
      </c>
      <c r="X86" t="n">
        <v>0.83</v>
      </c>
      <c r="Y86" t="n">
        <v>1</v>
      </c>
      <c r="Z86" t="n">
        <v>10</v>
      </c>
    </row>
    <row r="87">
      <c r="A87" t="n">
        <v>42</v>
      </c>
      <c r="B87" t="n">
        <v>140</v>
      </c>
      <c r="C87" t="inlineStr">
        <is>
          <t xml:space="preserve">CONCLUIDO	</t>
        </is>
      </c>
      <c r="D87" t="n">
        <v>2.9477</v>
      </c>
      <c r="E87" t="n">
        <v>33.93</v>
      </c>
      <c r="F87" t="n">
        <v>29.46</v>
      </c>
      <c r="G87" t="n">
        <v>58.91</v>
      </c>
      <c r="H87" t="n">
        <v>0.6899999999999999</v>
      </c>
      <c r="I87" t="n">
        <v>30</v>
      </c>
      <c r="J87" t="n">
        <v>295.06</v>
      </c>
      <c r="K87" t="n">
        <v>60.56</v>
      </c>
      <c r="L87" t="n">
        <v>11.5</v>
      </c>
      <c r="M87" t="n">
        <v>28</v>
      </c>
      <c r="N87" t="n">
        <v>83.01000000000001</v>
      </c>
      <c r="O87" t="n">
        <v>36625.39</v>
      </c>
      <c r="P87" t="n">
        <v>451.24</v>
      </c>
      <c r="Q87" t="n">
        <v>2238.32</v>
      </c>
      <c r="R87" t="n">
        <v>111.75</v>
      </c>
      <c r="S87" t="n">
        <v>80.06999999999999</v>
      </c>
      <c r="T87" t="n">
        <v>13687.1</v>
      </c>
      <c r="U87" t="n">
        <v>0.72</v>
      </c>
      <c r="V87" t="n">
        <v>0.87</v>
      </c>
      <c r="W87" t="n">
        <v>6.69</v>
      </c>
      <c r="X87" t="n">
        <v>0.83</v>
      </c>
      <c r="Y87" t="n">
        <v>1</v>
      </c>
      <c r="Z87" t="n">
        <v>10</v>
      </c>
    </row>
    <row r="88">
      <c r="A88" t="n">
        <v>43</v>
      </c>
      <c r="B88" t="n">
        <v>140</v>
      </c>
      <c r="C88" t="inlineStr">
        <is>
          <t xml:space="preserve">CONCLUIDO	</t>
        </is>
      </c>
      <c r="D88" t="n">
        <v>2.9548</v>
      </c>
      <c r="E88" t="n">
        <v>33.84</v>
      </c>
      <c r="F88" t="n">
        <v>29.43</v>
      </c>
      <c r="G88" t="n">
        <v>60.88</v>
      </c>
      <c r="H88" t="n">
        <v>0.71</v>
      </c>
      <c r="I88" t="n">
        <v>29</v>
      </c>
      <c r="J88" t="n">
        <v>295.58</v>
      </c>
      <c r="K88" t="n">
        <v>60.56</v>
      </c>
      <c r="L88" t="n">
        <v>11.75</v>
      </c>
      <c r="M88" t="n">
        <v>27</v>
      </c>
      <c r="N88" t="n">
        <v>83.28</v>
      </c>
      <c r="O88" t="n">
        <v>36689.22</v>
      </c>
      <c r="P88" t="n">
        <v>449.87</v>
      </c>
      <c r="Q88" t="n">
        <v>2238.39</v>
      </c>
      <c r="R88" t="n">
        <v>110.72</v>
      </c>
      <c r="S88" t="n">
        <v>80.06999999999999</v>
      </c>
      <c r="T88" t="n">
        <v>13178.88</v>
      </c>
      <c r="U88" t="n">
        <v>0.72</v>
      </c>
      <c r="V88" t="n">
        <v>0.87</v>
      </c>
      <c r="W88" t="n">
        <v>6.69</v>
      </c>
      <c r="X88" t="n">
        <v>0.8</v>
      </c>
      <c r="Y88" t="n">
        <v>1</v>
      </c>
      <c r="Z88" t="n">
        <v>10</v>
      </c>
    </row>
    <row r="89">
      <c r="A89" t="n">
        <v>44</v>
      </c>
      <c r="B89" t="n">
        <v>140</v>
      </c>
      <c r="C89" t="inlineStr">
        <is>
          <t xml:space="preserve">CONCLUIDO	</t>
        </is>
      </c>
      <c r="D89" t="n">
        <v>2.9613</v>
      </c>
      <c r="E89" t="n">
        <v>33.77</v>
      </c>
      <c r="F89" t="n">
        <v>29.41</v>
      </c>
      <c r="G89" t="n">
        <v>63.01</v>
      </c>
      <c r="H89" t="n">
        <v>0.72</v>
      </c>
      <c r="I89" t="n">
        <v>28</v>
      </c>
      <c r="J89" t="n">
        <v>296.1</v>
      </c>
      <c r="K89" t="n">
        <v>60.56</v>
      </c>
      <c r="L89" t="n">
        <v>12</v>
      </c>
      <c r="M89" t="n">
        <v>26</v>
      </c>
      <c r="N89" t="n">
        <v>83.54000000000001</v>
      </c>
      <c r="O89" t="n">
        <v>36753.16</v>
      </c>
      <c r="P89" t="n">
        <v>447.44</v>
      </c>
      <c r="Q89" t="n">
        <v>2238.4</v>
      </c>
      <c r="R89" t="n">
        <v>109.97</v>
      </c>
      <c r="S89" t="n">
        <v>80.06999999999999</v>
      </c>
      <c r="T89" t="n">
        <v>12808.07</v>
      </c>
      <c r="U89" t="n">
        <v>0.73</v>
      </c>
      <c r="V89" t="n">
        <v>0.87</v>
      </c>
      <c r="W89" t="n">
        <v>6.69</v>
      </c>
      <c r="X89" t="n">
        <v>0.78</v>
      </c>
      <c r="Y89" t="n">
        <v>1</v>
      </c>
      <c r="Z89" t="n">
        <v>10</v>
      </c>
    </row>
    <row r="90">
      <c r="A90" t="n">
        <v>45</v>
      </c>
      <c r="B90" t="n">
        <v>140</v>
      </c>
      <c r="C90" t="inlineStr">
        <is>
          <t xml:space="preserve">CONCLUIDO	</t>
        </is>
      </c>
      <c r="D90" t="n">
        <v>2.9697</v>
      </c>
      <c r="E90" t="n">
        <v>33.67</v>
      </c>
      <c r="F90" t="n">
        <v>29.36</v>
      </c>
      <c r="G90" t="n">
        <v>65.25</v>
      </c>
      <c r="H90" t="n">
        <v>0.74</v>
      </c>
      <c r="I90" t="n">
        <v>27</v>
      </c>
      <c r="J90" t="n">
        <v>296.62</v>
      </c>
      <c r="K90" t="n">
        <v>60.56</v>
      </c>
      <c r="L90" t="n">
        <v>12.25</v>
      </c>
      <c r="M90" t="n">
        <v>25</v>
      </c>
      <c r="N90" t="n">
        <v>83.81</v>
      </c>
      <c r="O90" t="n">
        <v>36817.22</v>
      </c>
      <c r="P90" t="n">
        <v>445.02</v>
      </c>
      <c r="Q90" t="n">
        <v>2238.35</v>
      </c>
      <c r="R90" t="n">
        <v>108.6</v>
      </c>
      <c r="S90" t="n">
        <v>80.06999999999999</v>
      </c>
      <c r="T90" t="n">
        <v>12127.08</v>
      </c>
      <c r="U90" t="n">
        <v>0.74</v>
      </c>
      <c r="V90" t="n">
        <v>0.87</v>
      </c>
      <c r="W90" t="n">
        <v>6.68</v>
      </c>
      <c r="X90" t="n">
        <v>0.73</v>
      </c>
      <c r="Y90" t="n">
        <v>1</v>
      </c>
      <c r="Z90" t="n">
        <v>10</v>
      </c>
    </row>
    <row r="91">
      <c r="A91" t="n">
        <v>46</v>
      </c>
      <c r="B91" t="n">
        <v>140</v>
      </c>
      <c r="C91" t="inlineStr">
        <is>
          <t xml:space="preserve">CONCLUIDO	</t>
        </is>
      </c>
      <c r="D91" t="n">
        <v>2.9698</v>
      </c>
      <c r="E91" t="n">
        <v>33.67</v>
      </c>
      <c r="F91" t="n">
        <v>29.36</v>
      </c>
      <c r="G91" t="n">
        <v>65.25</v>
      </c>
      <c r="H91" t="n">
        <v>0.75</v>
      </c>
      <c r="I91" t="n">
        <v>27</v>
      </c>
      <c r="J91" t="n">
        <v>297.14</v>
      </c>
      <c r="K91" t="n">
        <v>60.56</v>
      </c>
      <c r="L91" t="n">
        <v>12.5</v>
      </c>
      <c r="M91" t="n">
        <v>25</v>
      </c>
      <c r="N91" t="n">
        <v>84.08</v>
      </c>
      <c r="O91" t="n">
        <v>36881.39</v>
      </c>
      <c r="P91" t="n">
        <v>443.72</v>
      </c>
      <c r="Q91" t="n">
        <v>2238.41</v>
      </c>
      <c r="R91" t="n">
        <v>108.66</v>
      </c>
      <c r="S91" t="n">
        <v>80.06999999999999</v>
      </c>
      <c r="T91" t="n">
        <v>12155.3</v>
      </c>
      <c r="U91" t="n">
        <v>0.74</v>
      </c>
      <c r="V91" t="n">
        <v>0.87</v>
      </c>
      <c r="W91" t="n">
        <v>6.68</v>
      </c>
      <c r="X91" t="n">
        <v>0.73</v>
      </c>
      <c r="Y91" t="n">
        <v>1</v>
      </c>
      <c r="Z91" t="n">
        <v>10</v>
      </c>
    </row>
    <row r="92">
      <c r="A92" t="n">
        <v>47</v>
      </c>
      <c r="B92" t="n">
        <v>140</v>
      </c>
      <c r="C92" t="inlineStr">
        <is>
          <t xml:space="preserve">CONCLUIDO	</t>
        </is>
      </c>
      <c r="D92" t="n">
        <v>2.9776</v>
      </c>
      <c r="E92" t="n">
        <v>33.58</v>
      </c>
      <c r="F92" t="n">
        <v>29.33</v>
      </c>
      <c r="G92" t="n">
        <v>67.67</v>
      </c>
      <c r="H92" t="n">
        <v>0.76</v>
      </c>
      <c r="I92" t="n">
        <v>26</v>
      </c>
      <c r="J92" t="n">
        <v>297.66</v>
      </c>
      <c r="K92" t="n">
        <v>60.56</v>
      </c>
      <c r="L92" t="n">
        <v>12.75</v>
      </c>
      <c r="M92" t="n">
        <v>24</v>
      </c>
      <c r="N92" t="n">
        <v>84.36</v>
      </c>
      <c r="O92" t="n">
        <v>36945.67</v>
      </c>
      <c r="P92" t="n">
        <v>441.6</v>
      </c>
      <c r="Q92" t="n">
        <v>2238.44</v>
      </c>
      <c r="R92" t="n">
        <v>107.4</v>
      </c>
      <c r="S92" t="n">
        <v>80.06999999999999</v>
      </c>
      <c r="T92" t="n">
        <v>11532.82</v>
      </c>
      <c r="U92" t="n">
        <v>0.75</v>
      </c>
      <c r="V92" t="n">
        <v>0.87</v>
      </c>
      <c r="W92" t="n">
        <v>6.68</v>
      </c>
      <c r="X92" t="n">
        <v>0.7</v>
      </c>
      <c r="Y92" t="n">
        <v>1</v>
      </c>
      <c r="Z92" t="n">
        <v>10</v>
      </c>
    </row>
    <row r="93">
      <c r="A93" t="n">
        <v>48</v>
      </c>
      <c r="B93" t="n">
        <v>140</v>
      </c>
      <c r="C93" t="inlineStr">
        <is>
          <t xml:space="preserve">CONCLUIDO	</t>
        </is>
      </c>
      <c r="D93" t="n">
        <v>2.9771</v>
      </c>
      <c r="E93" t="n">
        <v>33.59</v>
      </c>
      <c r="F93" t="n">
        <v>29.33</v>
      </c>
      <c r="G93" t="n">
        <v>67.69</v>
      </c>
      <c r="H93" t="n">
        <v>0.78</v>
      </c>
      <c r="I93" t="n">
        <v>26</v>
      </c>
      <c r="J93" t="n">
        <v>298.18</v>
      </c>
      <c r="K93" t="n">
        <v>60.56</v>
      </c>
      <c r="L93" t="n">
        <v>13</v>
      </c>
      <c r="M93" t="n">
        <v>24</v>
      </c>
      <c r="N93" t="n">
        <v>84.63</v>
      </c>
      <c r="O93" t="n">
        <v>37010.06</v>
      </c>
      <c r="P93" t="n">
        <v>440.59</v>
      </c>
      <c r="Q93" t="n">
        <v>2238.43</v>
      </c>
      <c r="R93" t="n">
        <v>107.58</v>
      </c>
      <c r="S93" t="n">
        <v>80.06999999999999</v>
      </c>
      <c r="T93" t="n">
        <v>11623.34</v>
      </c>
      <c r="U93" t="n">
        <v>0.74</v>
      </c>
      <c r="V93" t="n">
        <v>0.87</v>
      </c>
      <c r="W93" t="n">
        <v>6.68</v>
      </c>
      <c r="X93" t="n">
        <v>0.7</v>
      </c>
      <c r="Y93" t="n">
        <v>1</v>
      </c>
      <c r="Z93" t="n">
        <v>10</v>
      </c>
    </row>
    <row r="94">
      <c r="A94" t="n">
        <v>49</v>
      </c>
      <c r="B94" t="n">
        <v>140</v>
      </c>
      <c r="C94" t="inlineStr">
        <is>
          <t xml:space="preserve">CONCLUIDO	</t>
        </is>
      </c>
      <c r="D94" t="n">
        <v>2.9822</v>
      </c>
      <c r="E94" t="n">
        <v>33.53</v>
      </c>
      <c r="F94" t="n">
        <v>29.33</v>
      </c>
      <c r="G94" t="n">
        <v>70.38</v>
      </c>
      <c r="H94" t="n">
        <v>0.79</v>
      </c>
      <c r="I94" t="n">
        <v>25</v>
      </c>
      <c r="J94" t="n">
        <v>298.71</v>
      </c>
      <c r="K94" t="n">
        <v>60.56</v>
      </c>
      <c r="L94" t="n">
        <v>13.25</v>
      </c>
      <c r="M94" t="n">
        <v>23</v>
      </c>
      <c r="N94" t="n">
        <v>84.90000000000001</v>
      </c>
      <c r="O94" t="n">
        <v>37074.57</v>
      </c>
      <c r="P94" t="n">
        <v>437.75</v>
      </c>
      <c r="Q94" t="n">
        <v>2238.44</v>
      </c>
      <c r="R94" t="n">
        <v>107.44</v>
      </c>
      <c r="S94" t="n">
        <v>80.06999999999999</v>
      </c>
      <c r="T94" t="n">
        <v>11557.01</v>
      </c>
      <c r="U94" t="n">
        <v>0.75</v>
      </c>
      <c r="V94" t="n">
        <v>0.87</v>
      </c>
      <c r="W94" t="n">
        <v>6.68</v>
      </c>
      <c r="X94" t="n">
        <v>0.7</v>
      </c>
      <c r="Y94" t="n">
        <v>1</v>
      </c>
      <c r="Z94" t="n">
        <v>10</v>
      </c>
    </row>
    <row r="95">
      <c r="A95" t="n">
        <v>50</v>
      </c>
      <c r="B95" t="n">
        <v>140</v>
      </c>
      <c r="C95" t="inlineStr">
        <is>
          <t xml:space="preserve">CONCLUIDO	</t>
        </is>
      </c>
      <c r="D95" t="n">
        <v>2.9822</v>
      </c>
      <c r="E95" t="n">
        <v>33.53</v>
      </c>
      <c r="F95" t="n">
        <v>29.33</v>
      </c>
      <c r="G95" t="n">
        <v>70.38</v>
      </c>
      <c r="H95" t="n">
        <v>0.8</v>
      </c>
      <c r="I95" t="n">
        <v>25</v>
      </c>
      <c r="J95" t="n">
        <v>299.23</v>
      </c>
      <c r="K95" t="n">
        <v>60.56</v>
      </c>
      <c r="L95" t="n">
        <v>13.5</v>
      </c>
      <c r="M95" t="n">
        <v>23</v>
      </c>
      <c r="N95" t="n">
        <v>85.18000000000001</v>
      </c>
      <c r="O95" t="n">
        <v>37139.2</v>
      </c>
      <c r="P95" t="n">
        <v>435.78</v>
      </c>
      <c r="Q95" t="n">
        <v>2238.33</v>
      </c>
      <c r="R95" t="n">
        <v>107.34</v>
      </c>
      <c r="S95" t="n">
        <v>80.06999999999999</v>
      </c>
      <c r="T95" t="n">
        <v>11507.86</v>
      </c>
      <c r="U95" t="n">
        <v>0.75</v>
      </c>
      <c r="V95" t="n">
        <v>0.87</v>
      </c>
      <c r="W95" t="n">
        <v>6.68</v>
      </c>
      <c r="X95" t="n">
        <v>0.7</v>
      </c>
      <c r="Y95" t="n">
        <v>1</v>
      </c>
      <c r="Z95" t="n">
        <v>10</v>
      </c>
    </row>
    <row r="96">
      <c r="A96" t="n">
        <v>51</v>
      </c>
      <c r="B96" t="n">
        <v>140</v>
      </c>
      <c r="C96" t="inlineStr">
        <is>
          <t xml:space="preserve">CONCLUIDO	</t>
        </is>
      </c>
      <c r="D96" t="n">
        <v>2.991</v>
      </c>
      <c r="E96" t="n">
        <v>33.43</v>
      </c>
      <c r="F96" t="n">
        <v>29.28</v>
      </c>
      <c r="G96" t="n">
        <v>73.2</v>
      </c>
      <c r="H96" t="n">
        <v>0.82</v>
      </c>
      <c r="I96" t="n">
        <v>24</v>
      </c>
      <c r="J96" t="n">
        <v>299.76</v>
      </c>
      <c r="K96" t="n">
        <v>60.56</v>
      </c>
      <c r="L96" t="n">
        <v>13.75</v>
      </c>
      <c r="M96" t="n">
        <v>22</v>
      </c>
      <c r="N96" t="n">
        <v>85.45</v>
      </c>
      <c r="O96" t="n">
        <v>37204.07</v>
      </c>
      <c r="P96" t="n">
        <v>434.41</v>
      </c>
      <c r="Q96" t="n">
        <v>2238.36</v>
      </c>
      <c r="R96" t="n">
        <v>105.79</v>
      </c>
      <c r="S96" t="n">
        <v>80.06999999999999</v>
      </c>
      <c r="T96" t="n">
        <v>10734.8</v>
      </c>
      <c r="U96" t="n">
        <v>0.76</v>
      </c>
      <c r="V96" t="n">
        <v>0.88</v>
      </c>
      <c r="W96" t="n">
        <v>6.68</v>
      </c>
      <c r="X96" t="n">
        <v>0.65</v>
      </c>
      <c r="Y96" t="n">
        <v>1</v>
      </c>
      <c r="Z96" t="n">
        <v>10</v>
      </c>
    </row>
    <row r="97">
      <c r="A97" t="n">
        <v>52</v>
      </c>
      <c r="B97" t="n">
        <v>140</v>
      </c>
      <c r="C97" t="inlineStr">
        <is>
          <t xml:space="preserve">CONCLUIDO	</t>
        </is>
      </c>
      <c r="D97" t="n">
        <v>2.9979</v>
      </c>
      <c r="E97" t="n">
        <v>33.36</v>
      </c>
      <c r="F97" t="n">
        <v>29.25</v>
      </c>
      <c r="G97" t="n">
        <v>76.31999999999999</v>
      </c>
      <c r="H97" t="n">
        <v>0.83</v>
      </c>
      <c r="I97" t="n">
        <v>23</v>
      </c>
      <c r="J97" t="n">
        <v>300.28</v>
      </c>
      <c r="K97" t="n">
        <v>60.56</v>
      </c>
      <c r="L97" t="n">
        <v>14</v>
      </c>
      <c r="M97" t="n">
        <v>21</v>
      </c>
      <c r="N97" t="n">
        <v>85.73</v>
      </c>
      <c r="O97" t="n">
        <v>37268.93</v>
      </c>
      <c r="P97" t="n">
        <v>429.95</v>
      </c>
      <c r="Q97" t="n">
        <v>2238.34</v>
      </c>
      <c r="R97" t="n">
        <v>105.11</v>
      </c>
      <c r="S97" t="n">
        <v>80.06999999999999</v>
      </c>
      <c r="T97" t="n">
        <v>10403.07</v>
      </c>
      <c r="U97" t="n">
        <v>0.76</v>
      </c>
      <c r="V97" t="n">
        <v>0.88</v>
      </c>
      <c r="W97" t="n">
        <v>6.68</v>
      </c>
      <c r="X97" t="n">
        <v>0.63</v>
      </c>
      <c r="Y97" t="n">
        <v>1</v>
      </c>
      <c r="Z97" t="n">
        <v>10</v>
      </c>
    </row>
    <row r="98">
      <c r="A98" t="n">
        <v>53</v>
      </c>
      <c r="B98" t="n">
        <v>140</v>
      </c>
      <c r="C98" t="inlineStr">
        <is>
          <t xml:space="preserve">CONCLUIDO	</t>
        </is>
      </c>
      <c r="D98" t="n">
        <v>2.999</v>
      </c>
      <c r="E98" t="n">
        <v>33.34</v>
      </c>
      <c r="F98" t="n">
        <v>29.24</v>
      </c>
      <c r="G98" t="n">
        <v>76.28</v>
      </c>
      <c r="H98" t="n">
        <v>0.84</v>
      </c>
      <c r="I98" t="n">
        <v>23</v>
      </c>
      <c r="J98" t="n">
        <v>300.81</v>
      </c>
      <c r="K98" t="n">
        <v>60.56</v>
      </c>
      <c r="L98" t="n">
        <v>14.25</v>
      </c>
      <c r="M98" t="n">
        <v>21</v>
      </c>
      <c r="N98" t="n">
        <v>86</v>
      </c>
      <c r="O98" t="n">
        <v>37333.9</v>
      </c>
      <c r="P98" t="n">
        <v>429.94</v>
      </c>
      <c r="Q98" t="n">
        <v>2238.41</v>
      </c>
      <c r="R98" t="n">
        <v>104.8</v>
      </c>
      <c r="S98" t="n">
        <v>80.06999999999999</v>
      </c>
      <c r="T98" t="n">
        <v>10245.33</v>
      </c>
      <c r="U98" t="n">
        <v>0.76</v>
      </c>
      <c r="V98" t="n">
        <v>0.88</v>
      </c>
      <c r="W98" t="n">
        <v>6.67</v>
      </c>
      <c r="X98" t="n">
        <v>0.61</v>
      </c>
      <c r="Y98" t="n">
        <v>1</v>
      </c>
      <c r="Z98" t="n">
        <v>10</v>
      </c>
    </row>
    <row r="99">
      <c r="A99" t="n">
        <v>54</v>
      </c>
      <c r="B99" t="n">
        <v>140</v>
      </c>
      <c r="C99" t="inlineStr">
        <is>
          <t xml:space="preserve">CONCLUIDO	</t>
        </is>
      </c>
      <c r="D99" t="n">
        <v>2.9974</v>
      </c>
      <c r="E99" t="n">
        <v>33.36</v>
      </c>
      <c r="F99" t="n">
        <v>29.26</v>
      </c>
      <c r="G99" t="n">
        <v>76.33</v>
      </c>
      <c r="H99" t="n">
        <v>0.86</v>
      </c>
      <c r="I99" t="n">
        <v>23</v>
      </c>
      <c r="J99" t="n">
        <v>301.34</v>
      </c>
      <c r="K99" t="n">
        <v>60.56</v>
      </c>
      <c r="L99" t="n">
        <v>14.5</v>
      </c>
      <c r="M99" t="n">
        <v>21</v>
      </c>
      <c r="N99" t="n">
        <v>86.28</v>
      </c>
      <c r="O99" t="n">
        <v>37399</v>
      </c>
      <c r="P99" t="n">
        <v>429.26</v>
      </c>
      <c r="Q99" t="n">
        <v>2238.3</v>
      </c>
      <c r="R99" t="n">
        <v>105.28</v>
      </c>
      <c r="S99" t="n">
        <v>80.06999999999999</v>
      </c>
      <c r="T99" t="n">
        <v>10488.42</v>
      </c>
      <c r="U99" t="n">
        <v>0.76</v>
      </c>
      <c r="V99" t="n">
        <v>0.88</v>
      </c>
      <c r="W99" t="n">
        <v>6.68</v>
      </c>
      <c r="X99" t="n">
        <v>0.63</v>
      </c>
      <c r="Y99" t="n">
        <v>1</v>
      </c>
      <c r="Z99" t="n">
        <v>10</v>
      </c>
    </row>
    <row r="100">
      <c r="A100" t="n">
        <v>55</v>
      </c>
      <c r="B100" t="n">
        <v>140</v>
      </c>
      <c r="C100" t="inlineStr">
        <is>
          <t xml:space="preserve">CONCLUIDO	</t>
        </is>
      </c>
      <c r="D100" t="n">
        <v>3.0054</v>
      </c>
      <c r="E100" t="n">
        <v>33.27</v>
      </c>
      <c r="F100" t="n">
        <v>29.22</v>
      </c>
      <c r="G100" t="n">
        <v>79.7</v>
      </c>
      <c r="H100" t="n">
        <v>0.87</v>
      </c>
      <c r="I100" t="n">
        <v>22</v>
      </c>
      <c r="J100" t="n">
        <v>301.86</v>
      </c>
      <c r="K100" t="n">
        <v>60.56</v>
      </c>
      <c r="L100" t="n">
        <v>14.75</v>
      </c>
      <c r="M100" t="n">
        <v>20</v>
      </c>
      <c r="N100" t="n">
        <v>86.56</v>
      </c>
      <c r="O100" t="n">
        <v>37464.21</v>
      </c>
      <c r="P100" t="n">
        <v>426.19</v>
      </c>
      <c r="Q100" t="n">
        <v>2238.35</v>
      </c>
      <c r="R100" t="n">
        <v>104.12</v>
      </c>
      <c r="S100" t="n">
        <v>80.06999999999999</v>
      </c>
      <c r="T100" t="n">
        <v>9912.040000000001</v>
      </c>
      <c r="U100" t="n">
        <v>0.77</v>
      </c>
      <c r="V100" t="n">
        <v>0.88</v>
      </c>
      <c r="W100" t="n">
        <v>6.67</v>
      </c>
      <c r="X100" t="n">
        <v>0.6</v>
      </c>
      <c r="Y100" t="n">
        <v>1</v>
      </c>
      <c r="Z100" t="n">
        <v>10</v>
      </c>
    </row>
    <row r="101">
      <c r="A101" t="n">
        <v>56</v>
      </c>
      <c r="B101" t="n">
        <v>140</v>
      </c>
      <c r="C101" t="inlineStr">
        <is>
          <t xml:space="preserve">CONCLUIDO	</t>
        </is>
      </c>
      <c r="D101" t="n">
        <v>3.0038</v>
      </c>
      <c r="E101" t="n">
        <v>33.29</v>
      </c>
      <c r="F101" t="n">
        <v>29.24</v>
      </c>
      <c r="G101" t="n">
        <v>79.75</v>
      </c>
      <c r="H101" t="n">
        <v>0.88</v>
      </c>
      <c r="I101" t="n">
        <v>22</v>
      </c>
      <c r="J101" t="n">
        <v>302.39</v>
      </c>
      <c r="K101" t="n">
        <v>60.56</v>
      </c>
      <c r="L101" t="n">
        <v>15</v>
      </c>
      <c r="M101" t="n">
        <v>20</v>
      </c>
      <c r="N101" t="n">
        <v>86.84</v>
      </c>
      <c r="O101" t="n">
        <v>37529.55</v>
      </c>
      <c r="P101" t="n">
        <v>424.42</v>
      </c>
      <c r="Q101" t="n">
        <v>2238.33</v>
      </c>
      <c r="R101" t="n">
        <v>104.66</v>
      </c>
      <c r="S101" t="n">
        <v>80.06999999999999</v>
      </c>
      <c r="T101" t="n">
        <v>10182.03</v>
      </c>
      <c r="U101" t="n">
        <v>0.77</v>
      </c>
      <c r="V101" t="n">
        <v>0.88</v>
      </c>
      <c r="W101" t="n">
        <v>6.68</v>
      </c>
      <c r="X101" t="n">
        <v>0.61</v>
      </c>
      <c r="Y101" t="n">
        <v>1</v>
      </c>
      <c r="Z101" t="n">
        <v>10</v>
      </c>
    </row>
    <row r="102">
      <c r="A102" t="n">
        <v>57</v>
      </c>
      <c r="B102" t="n">
        <v>140</v>
      </c>
      <c r="C102" t="inlineStr">
        <is>
          <t xml:space="preserve">CONCLUIDO	</t>
        </is>
      </c>
      <c r="D102" t="n">
        <v>3.0142</v>
      </c>
      <c r="E102" t="n">
        <v>33.18</v>
      </c>
      <c r="F102" t="n">
        <v>29.18</v>
      </c>
      <c r="G102" t="n">
        <v>83.37</v>
      </c>
      <c r="H102" t="n">
        <v>0.9</v>
      </c>
      <c r="I102" t="n">
        <v>21</v>
      </c>
      <c r="J102" t="n">
        <v>302.92</v>
      </c>
      <c r="K102" t="n">
        <v>60.56</v>
      </c>
      <c r="L102" t="n">
        <v>15.25</v>
      </c>
      <c r="M102" t="n">
        <v>19</v>
      </c>
      <c r="N102" t="n">
        <v>87.12</v>
      </c>
      <c r="O102" t="n">
        <v>37595</v>
      </c>
      <c r="P102" t="n">
        <v>422.31</v>
      </c>
      <c r="Q102" t="n">
        <v>2238.3</v>
      </c>
      <c r="R102" t="n">
        <v>102.68</v>
      </c>
      <c r="S102" t="n">
        <v>80.06999999999999</v>
      </c>
      <c r="T102" t="n">
        <v>9197.82</v>
      </c>
      <c r="U102" t="n">
        <v>0.78</v>
      </c>
      <c r="V102" t="n">
        <v>0.88</v>
      </c>
      <c r="W102" t="n">
        <v>6.67</v>
      </c>
      <c r="X102" t="n">
        <v>0.55</v>
      </c>
      <c r="Y102" t="n">
        <v>1</v>
      </c>
      <c r="Z102" t="n">
        <v>10</v>
      </c>
    </row>
    <row r="103">
      <c r="A103" t="n">
        <v>58</v>
      </c>
      <c r="B103" t="n">
        <v>140</v>
      </c>
      <c r="C103" t="inlineStr">
        <is>
          <t xml:space="preserve">CONCLUIDO	</t>
        </is>
      </c>
      <c r="D103" t="n">
        <v>3.0133</v>
      </c>
      <c r="E103" t="n">
        <v>33.19</v>
      </c>
      <c r="F103" t="n">
        <v>29.19</v>
      </c>
      <c r="G103" t="n">
        <v>83.39</v>
      </c>
      <c r="H103" t="n">
        <v>0.91</v>
      </c>
      <c r="I103" t="n">
        <v>21</v>
      </c>
      <c r="J103" t="n">
        <v>303.46</v>
      </c>
      <c r="K103" t="n">
        <v>60.56</v>
      </c>
      <c r="L103" t="n">
        <v>15.5</v>
      </c>
      <c r="M103" t="n">
        <v>19</v>
      </c>
      <c r="N103" t="n">
        <v>87.40000000000001</v>
      </c>
      <c r="O103" t="n">
        <v>37660.57</v>
      </c>
      <c r="P103" t="n">
        <v>419.61</v>
      </c>
      <c r="Q103" t="n">
        <v>2238.41</v>
      </c>
      <c r="R103" t="n">
        <v>102.81</v>
      </c>
      <c r="S103" t="n">
        <v>80.06999999999999</v>
      </c>
      <c r="T103" t="n">
        <v>9261.6</v>
      </c>
      <c r="U103" t="n">
        <v>0.78</v>
      </c>
      <c r="V103" t="n">
        <v>0.88</v>
      </c>
      <c r="W103" t="n">
        <v>6.68</v>
      </c>
      <c r="X103" t="n">
        <v>0.5600000000000001</v>
      </c>
      <c r="Y103" t="n">
        <v>1</v>
      </c>
      <c r="Z103" t="n">
        <v>10</v>
      </c>
    </row>
    <row r="104">
      <c r="A104" t="n">
        <v>59</v>
      </c>
      <c r="B104" t="n">
        <v>140</v>
      </c>
      <c r="C104" t="inlineStr">
        <is>
          <t xml:space="preserve">CONCLUIDO	</t>
        </is>
      </c>
      <c r="D104" t="n">
        <v>3.0198</v>
      </c>
      <c r="E104" t="n">
        <v>33.12</v>
      </c>
      <c r="F104" t="n">
        <v>29.17</v>
      </c>
      <c r="G104" t="n">
        <v>87.51000000000001</v>
      </c>
      <c r="H104" t="n">
        <v>0.92</v>
      </c>
      <c r="I104" t="n">
        <v>20</v>
      </c>
      <c r="J104" t="n">
        <v>303.99</v>
      </c>
      <c r="K104" t="n">
        <v>60.56</v>
      </c>
      <c r="L104" t="n">
        <v>15.75</v>
      </c>
      <c r="M104" t="n">
        <v>18</v>
      </c>
      <c r="N104" t="n">
        <v>87.68000000000001</v>
      </c>
      <c r="O104" t="n">
        <v>37726.27</v>
      </c>
      <c r="P104" t="n">
        <v>417.01</v>
      </c>
      <c r="Q104" t="n">
        <v>2238.32</v>
      </c>
      <c r="R104" t="n">
        <v>102.24</v>
      </c>
      <c r="S104" t="n">
        <v>80.06999999999999</v>
      </c>
      <c r="T104" t="n">
        <v>8981.74</v>
      </c>
      <c r="U104" t="n">
        <v>0.78</v>
      </c>
      <c r="V104" t="n">
        <v>0.88</v>
      </c>
      <c r="W104" t="n">
        <v>6.67</v>
      </c>
      <c r="X104" t="n">
        <v>0.54</v>
      </c>
      <c r="Y104" t="n">
        <v>1</v>
      </c>
      <c r="Z104" t="n">
        <v>10</v>
      </c>
    </row>
    <row r="105">
      <c r="A105" t="n">
        <v>60</v>
      </c>
      <c r="B105" t="n">
        <v>140</v>
      </c>
      <c r="C105" t="inlineStr">
        <is>
          <t xml:space="preserve">CONCLUIDO	</t>
        </is>
      </c>
      <c r="D105" t="n">
        <v>3.0198</v>
      </c>
      <c r="E105" t="n">
        <v>33.12</v>
      </c>
      <c r="F105" t="n">
        <v>29.17</v>
      </c>
      <c r="G105" t="n">
        <v>87.51000000000001</v>
      </c>
      <c r="H105" t="n">
        <v>0.9399999999999999</v>
      </c>
      <c r="I105" t="n">
        <v>20</v>
      </c>
      <c r="J105" t="n">
        <v>304.52</v>
      </c>
      <c r="K105" t="n">
        <v>60.56</v>
      </c>
      <c r="L105" t="n">
        <v>16</v>
      </c>
      <c r="M105" t="n">
        <v>18</v>
      </c>
      <c r="N105" t="n">
        <v>87.97</v>
      </c>
      <c r="O105" t="n">
        <v>37792.08</v>
      </c>
      <c r="P105" t="n">
        <v>415.59</v>
      </c>
      <c r="Q105" t="n">
        <v>2238.34</v>
      </c>
      <c r="R105" t="n">
        <v>102.17</v>
      </c>
      <c r="S105" t="n">
        <v>80.06999999999999</v>
      </c>
      <c r="T105" t="n">
        <v>8948.719999999999</v>
      </c>
      <c r="U105" t="n">
        <v>0.78</v>
      </c>
      <c r="V105" t="n">
        <v>0.88</v>
      </c>
      <c r="W105" t="n">
        <v>6.68</v>
      </c>
      <c r="X105" t="n">
        <v>0.54</v>
      </c>
      <c r="Y105" t="n">
        <v>1</v>
      </c>
      <c r="Z105" t="n">
        <v>10</v>
      </c>
    </row>
    <row r="106">
      <c r="A106" t="n">
        <v>61</v>
      </c>
      <c r="B106" t="n">
        <v>140</v>
      </c>
      <c r="C106" t="inlineStr">
        <is>
          <t xml:space="preserve">CONCLUIDO	</t>
        </is>
      </c>
      <c r="D106" t="n">
        <v>3.02</v>
      </c>
      <c r="E106" t="n">
        <v>33.11</v>
      </c>
      <c r="F106" t="n">
        <v>29.17</v>
      </c>
      <c r="G106" t="n">
        <v>87.5</v>
      </c>
      <c r="H106" t="n">
        <v>0.95</v>
      </c>
      <c r="I106" t="n">
        <v>20</v>
      </c>
      <c r="J106" t="n">
        <v>305.06</v>
      </c>
      <c r="K106" t="n">
        <v>60.56</v>
      </c>
      <c r="L106" t="n">
        <v>16.25</v>
      </c>
      <c r="M106" t="n">
        <v>18</v>
      </c>
      <c r="N106" t="n">
        <v>88.25</v>
      </c>
      <c r="O106" t="n">
        <v>37858.02</v>
      </c>
      <c r="P106" t="n">
        <v>415.23</v>
      </c>
      <c r="Q106" t="n">
        <v>2238.32</v>
      </c>
      <c r="R106" t="n">
        <v>102.2</v>
      </c>
      <c r="S106" t="n">
        <v>80.06999999999999</v>
      </c>
      <c r="T106" t="n">
        <v>8960.99</v>
      </c>
      <c r="U106" t="n">
        <v>0.78</v>
      </c>
      <c r="V106" t="n">
        <v>0.88</v>
      </c>
      <c r="W106" t="n">
        <v>6.67</v>
      </c>
      <c r="X106" t="n">
        <v>0.54</v>
      </c>
      <c r="Y106" t="n">
        <v>1</v>
      </c>
      <c r="Z106" t="n">
        <v>10</v>
      </c>
    </row>
    <row r="107">
      <c r="A107" t="n">
        <v>62</v>
      </c>
      <c r="B107" t="n">
        <v>140</v>
      </c>
      <c r="C107" t="inlineStr">
        <is>
          <t xml:space="preserve">CONCLUIDO	</t>
        </is>
      </c>
      <c r="D107" t="n">
        <v>3.0252</v>
      </c>
      <c r="E107" t="n">
        <v>33.06</v>
      </c>
      <c r="F107" t="n">
        <v>29.16</v>
      </c>
      <c r="G107" t="n">
        <v>92.09</v>
      </c>
      <c r="H107" t="n">
        <v>0.96</v>
      </c>
      <c r="I107" t="n">
        <v>19</v>
      </c>
      <c r="J107" t="n">
        <v>305.59</v>
      </c>
      <c r="K107" t="n">
        <v>60.56</v>
      </c>
      <c r="L107" t="n">
        <v>16.5</v>
      </c>
      <c r="M107" t="n">
        <v>17</v>
      </c>
      <c r="N107" t="n">
        <v>88.54000000000001</v>
      </c>
      <c r="O107" t="n">
        <v>37924.08</v>
      </c>
      <c r="P107" t="n">
        <v>412.97</v>
      </c>
      <c r="Q107" t="n">
        <v>2238.52</v>
      </c>
      <c r="R107" t="n">
        <v>101.97</v>
      </c>
      <c r="S107" t="n">
        <v>80.06999999999999</v>
      </c>
      <c r="T107" t="n">
        <v>8852.66</v>
      </c>
      <c r="U107" t="n">
        <v>0.79</v>
      </c>
      <c r="V107" t="n">
        <v>0.88</v>
      </c>
      <c r="W107" t="n">
        <v>6.67</v>
      </c>
      <c r="X107" t="n">
        <v>0.53</v>
      </c>
      <c r="Y107" t="n">
        <v>1</v>
      </c>
      <c r="Z107" t="n">
        <v>10</v>
      </c>
    </row>
    <row r="108">
      <c r="A108" t="n">
        <v>63</v>
      </c>
      <c r="B108" t="n">
        <v>140</v>
      </c>
      <c r="C108" t="inlineStr">
        <is>
          <t xml:space="preserve">CONCLUIDO	</t>
        </is>
      </c>
      <c r="D108" t="n">
        <v>3.0261</v>
      </c>
      <c r="E108" t="n">
        <v>33.05</v>
      </c>
      <c r="F108" t="n">
        <v>29.15</v>
      </c>
      <c r="G108" t="n">
        <v>92.06</v>
      </c>
      <c r="H108" t="n">
        <v>0.97</v>
      </c>
      <c r="I108" t="n">
        <v>19</v>
      </c>
      <c r="J108" t="n">
        <v>306.13</v>
      </c>
      <c r="K108" t="n">
        <v>60.56</v>
      </c>
      <c r="L108" t="n">
        <v>16.75</v>
      </c>
      <c r="M108" t="n">
        <v>15</v>
      </c>
      <c r="N108" t="n">
        <v>88.83</v>
      </c>
      <c r="O108" t="n">
        <v>37990.27</v>
      </c>
      <c r="P108" t="n">
        <v>413.86</v>
      </c>
      <c r="Q108" t="n">
        <v>2238.48</v>
      </c>
      <c r="R108" t="n">
        <v>101.79</v>
      </c>
      <c r="S108" t="n">
        <v>80.06999999999999</v>
      </c>
      <c r="T108" t="n">
        <v>8761.24</v>
      </c>
      <c r="U108" t="n">
        <v>0.79</v>
      </c>
      <c r="V108" t="n">
        <v>0.88</v>
      </c>
      <c r="W108" t="n">
        <v>6.67</v>
      </c>
      <c r="X108" t="n">
        <v>0.53</v>
      </c>
      <c r="Y108" t="n">
        <v>1</v>
      </c>
      <c r="Z108" t="n">
        <v>10</v>
      </c>
    </row>
    <row r="109">
      <c r="A109" t="n">
        <v>64</v>
      </c>
      <c r="B109" t="n">
        <v>140</v>
      </c>
      <c r="C109" t="inlineStr">
        <is>
          <t xml:space="preserve">CONCLUIDO	</t>
        </is>
      </c>
      <c r="D109" t="n">
        <v>3.0274</v>
      </c>
      <c r="E109" t="n">
        <v>33.03</v>
      </c>
      <c r="F109" t="n">
        <v>29.14</v>
      </c>
      <c r="G109" t="n">
        <v>92.02</v>
      </c>
      <c r="H109" t="n">
        <v>0.99</v>
      </c>
      <c r="I109" t="n">
        <v>19</v>
      </c>
      <c r="J109" t="n">
        <v>306.67</v>
      </c>
      <c r="K109" t="n">
        <v>60.56</v>
      </c>
      <c r="L109" t="n">
        <v>17</v>
      </c>
      <c r="M109" t="n">
        <v>15</v>
      </c>
      <c r="N109" t="n">
        <v>89.11</v>
      </c>
      <c r="O109" t="n">
        <v>38056.58</v>
      </c>
      <c r="P109" t="n">
        <v>410.27</v>
      </c>
      <c r="Q109" t="n">
        <v>2238.34</v>
      </c>
      <c r="R109" t="n">
        <v>101.31</v>
      </c>
      <c r="S109" t="n">
        <v>80.06999999999999</v>
      </c>
      <c r="T109" t="n">
        <v>8523.77</v>
      </c>
      <c r="U109" t="n">
        <v>0.79</v>
      </c>
      <c r="V109" t="n">
        <v>0.88</v>
      </c>
      <c r="W109" t="n">
        <v>6.67</v>
      </c>
      <c r="X109" t="n">
        <v>0.51</v>
      </c>
      <c r="Y109" t="n">
        <v>1</v>
      </c>
      <c r="Z109" t="n">
        <v>10</v>
      </c>
    </row>
    <row r="110">
      <c r="A110" t="n">
        <v>65</v>
      </c>
      <c r="B110" t="n">
        <v>140</v>
      </c>
      <c r="C110" t="inlineStr">
        <is>
          <t xml:space="preserve">CONCLUIDO	</t>
        </is>
      </c>
      <c r="D110" t="n">
        <v>3.0338</v>
      </c>
      <c r="E110" t="n">
        <v>32.96</v>
      </c>
      <c r="F110" t="n">
        <v>29.12</v>
      </c>
      <c r="G110" t="n">
        <v>97.06999999999999</v>
      </c>
      <c r="H110" t="n">
        <v>1</v>
      </c>
      <c r="I110" t="n">
        <v>18</v>
      </c>
      <c r="J110" t="n">
        <v>307.21</v>
      </c>
      <c r="K110" t="n">
        <v>60.56</v>
      </c>
      <c r="L110" t="n">
        <v>17.25</v>
      </c>
      <c r="M110" t="n">
        <v>12</v>
      </c>
      <c r="N110" t="n">
        <v>89.40000000000001</v>
      </c>
      <c r="O110" t="n">
        <v>38123.01</v>
      </c>
      <c r="P110" t="n">
        <v>407.22</v>
      </c>
      <c r="Q110" t="n">
        <v>2238.42</v>
      </c>
      <c r="R110" t="n">
        <v>100.45</v>
      </c>
      <c r="S110" t="n">
        <v>80.06999999999999</v>
      </c>
      <c r="T110" t="n">
        <v>8097.31</v>
      </c>
      <c r="U110" t="n">
        <v>0.8</v>
      </c>
      <c r="V110" t="n">
        <v>0.88</v>
      </c>
      <c r="W110" t="n">
        <v>6.68</v>
      </c>
      <c r="X110" t="n">
        <v>0.49</v>
      </c>
      <c r="Y110" t="n">
        <v>1</v>
      </c>
      <c r="Z110" t="n">
        <v>10</v>
      </c>
    </row>
    <row r="111">
      <c r="A111" t="n">
        <v>66</v>
      </c>
      <c r="B111" t="n">
        <v>140</v>
      </c>
      <c r="C111" t="inlineStr">
        <is>
          <t xml:space="preserve">CONCLUIDO	</t>
        </is>
      </c>
      <c r="D111" t="n">
        <v>3.033</v>
      </c>
      <c r="E111" t="n">
        <v>32.97</v>
      </c>
      <c r="F111" t="n">
        <v>29.13</v>
      </c>
      <c r="G111" t="n">
        <v>97.09999999999999</v>
      </c>
      <c r="H111" t="n">
        <v>1.01</v>
      </c>
      <c r="I111" t="n">
        <v>18</v>
      </c>
      <c r="J111" t="n">
        <v>307.75</v>
      </c>
      <c r="K111" t="n">
        <v>60.56</v>
      </c>
      <c r="L111" t="n">
        <v>17.5</v>
      </c>
      <c r="M111" t="n">
        <v>10</v>
      </c>
      <c r="N111" t="n">
        <v>89.69</v>
      </c>
      <c r="O111" t="n">
        <v>38189.58</v>
      </c>
      <c r="P111" t="n">
        <v>407.31</v>
      </c>
      <c r="Q111" t="n">
        <v>2238.53</v>
      </c>
      <c r="R111" t="n">
        <v>100.96</v>
      </c>
      <c r="S111" t="n">
        <v>80.06999999999999</v>
      </c>
      <c r="T111" t="n">
        <v>8354.540000000001</v>
      </c>
      <c r="U111" t="n">
        <v>0.79</v>
      </c>
      <c r="V111" t="n">
        <v>0.88</v>
      </c>
      <c r="W111" t="n">
        <v>6.67</v>
      </c>
      <c r="X111" t="n">
        <v>0.5</v>
      </c>
      <c r="Y111" t="n">
        <v>1</v>
      </c>
      <c r="Z111" t="n">
        <v>10</v>
      </c>
    </row>
    <row r="112">
      <c r="A112" t="n">
        <v>67</v>
      </c>
      <c r="B112" t="n">
        <v>140</v>
      </c>
      <c r="C112" t="inlineStr">
        <is>
          <t xml:space="preserve">CONCLUIDO	</t>
        </is>
      </c>
      <c r="D112" t="n">
        <v>3.033</v>
      </c>
      <c r="E112" t="n">
        <v>32.97</v>
      </c>
      <c r="F112" t="n">
        <v>29.13</v>
      </c>
      <c r="G112" t="n">
        <v>97.09999999999999</v>
      </c>
      <c r="H112" t="n">
        <v>1.03</v>
      </c>
      <c r="I112" t="n">
        <v>18</v>
      </c>
      <c r="J112" t="n">
        <v>308.29</v>
      </c>
      <c r="K112" t="n">
        <v>60.56</v>
      </c>
      <c r="L112" t="n">
        <v>17.75</v>
      </c>
      <c r="M112" t="n">
        <v>8</v>
      </c>
      <c r="N112" t="n">
        <v>89.98</v>
      </c>
      <c r="O112" t="n">
        <v>38256.26</v>
      </c>
      <c r="P112" t="n">
        <v>407.98</v>
      </c>
      <c r="Q112" t="n">
        <v>2238.38</v>
      </c>
      <c r="R112" t="n">
        <v>100.92</v>
      </c>
      <c r="S112" t="n">
        <v>80.06999999999999</v>
      </c>
      <c r="T112" t="n">
        <v>8332.459999999999</v>
      </c>
      <c r="U112" t="n">
        <v>0.79</v>
      </c>
      <c r="V112" t="n">
        <v>0.88</v>
      </c>
      <c r="W112" t="n">
        <v>6.67</v>
      </c>
      <c r="X112" t="n">
        <v>0.5</v>
      </c>
      <c r="Y112" t="n">
        <v>1</v>
      </c>
      <c r="Z112" t="n">
        <v>10</v>
      </c>
    </row>
    <row r="113">
      <c r="A113" t="n">
        <v>68</v>
      </c>
      <c r="B113" t="n">
        <v>140</v>
      </c>
      <c r="C113" t="inlineStr">
        <is>
          <t xml:space="preserve">CONCLUIDO	</t>
        </is>
      </c>
      <c r="D113" t="n">
        <v>3.0325</v>
      </c>
      <c r="E113" t="n">
        <v>32.98</v>
      </c>
      <c r="F113" t="n">
        <v>29.14</v>
      </c>
      <c r="G113" t="n">
        <v>97.12</v>
      </c>
      <c r="H113" t="n">
        <v>1.04</v>
      </c>
      <c r="I113" t="n">
        <v>18</v>
      </c>
      <c r="J113" t="n">
        <v>308.83</v>
      </c>
      <c r="K113" t="n">
        <v>60.56</v>
      </c>
      <c r="L113" t="n">
        <v>18</v>
      </c>
      <c r="M113" t="n">
        <v>7</v>
      </c>
      <c r="N113" t="n">
        <v>90.27</v>
      </c>
      <c r="O113" t="n">
        <v>38323.08</v>
      </c>
      <c r="P113" t="n">
        <v>406.71</v>
      </c>
      <c r="Q113" t="n">
        <v>2238.41</v>
      </c>
      <c r="R113" t="n">
        <v>100.8</v>
      </c>
      <c r="S113" t="n">
        <v>80.06999999999999</v>
      </c>
      <c r="T113" t="n">
        <v>8274.24</v>
      </c>
      <c r="U113" t="n">
        <v>0.79</v>
      </c>
      <c r="V113" t="n">
        <v>0.88</v>
      </c>
      <c r="W113" t="n">
        <v>6.68</v>
      </c>
      <c r="X113" t="n">
        <v>0.51</v>
      </c>
      <c r="Y113" t="n">
        <v>1</v>
      </c>
      <c r="Z113" t="n">
        <v>10</v>
      </c>
    </row>
    <row r="114">
      <c r="A114" t="n">
        <v>69</v>
      </c>
      <c r="B114" t="n">
        <v>140</v>
      </c>
      <c r="C114" t="inlineStr">
        <is>
          <t xml:space="preserve">CONCLUIDO	</t>
        </is>
      </c>
      <c r="D114" t="n">
        <v>3.0317</v>
      </c>
      <c r="E114" t="n">
        <v>32.99</v>
      </c>
      <c r="F114" t="n">
        <v>29.14</v>
      </c>
      <c r="G114" t="n">
        <v>97.15000000000001</v>
      </c>
      <c r="H114" t="n">
        <v>1.05</v>
      </c>
      <c r="I114" t="n">
        <v>18</v>
      </c>
      <c r="J114" t="n">
        <v>309.37</v>
      </c>
      <c r="K114" t="n">
        <v>60.56</v>
      </c>
      <c r="L114" t="n">
        <v>18.25</v>
      </c>
      <c r="M114" t="n">
        <v>5</v>
      </c>
      <c r="N114" t="n">
        <v>90.56999999999999</v>
      </c>
      <c r="O114" t="n">
        <v>38390.02</v>
      </c>
      <c r="P114" t="n">
        <v>404.82</v>
      </c>
      <c r="Q114" t="n">
        <v>2238.38</v>
      </c>
      <c r="R114" t="n">
        <v>101.06</v>
      </c>
      <c r="S114" t="n">
        <v>80.06999999999999</v>
      </c>
      <c r="T114" t="n">
        <v>8404.6</v>
      </c>
      <c r="U114" t="n">
        <v>0.79</v>
      </c>
      <c r="V114" t="n">
        <v>0.88</v>
      </c>
      <c r="W114" t="n">
        <v>6.68</v>
      </c>
      <c r="X114" t="n">
        <v>0.52</v>
      </c>
      <c r="Y114" t="n">
        <v>1</v>
      </c>
      <c r="Z114" t="n">
        <v>10</v>
      </c>
    </row>
    <row r="115">
      <c r="A115" t="n">
        <v>70</v>
      </c>
      <c r="B115" t="n">
        <v>140</v>
      </c>
      <c r="C115" t="inlineStr">
        <is>
          <t xml:space="preserve">CONCLUIDO	</t>
        </is>
      </c>
      <c r="D115" t="n">
        <v>3.0324</v>
      </c>
      <c r="E115" t="n">
        <v>32.98</v>
      </c>
      <c r="F115" t="n">
        <v>29.14</v>
      </c>
      <c r="G115" t="n">
        <v>97.12</v>
      </c>
      <c r="H115" t="n">
        <v>1.06</v>
      </c>
      <c r="I115" t="n">
        <v>18</v>
      </c>
      <c r="J115" t="n">
        <v>309.91</v>
      </c>
      <c r="K115" t="n">
        <v>60.56</v>
      </c>
      <c r="L115" t="n">
        <v>18.5</v>
      </c>
      <c r="M115" t="n">
        <v>4</v>
      </c>
      <c r="N115" t="n">
        <v>90.86</v>
      </c>
      <c r="O115" t="n">
        <v>38457.09</v>
      </c>
      <c r="P115" t="n">
        <v>404.25</v>
      </c>
      <c r="Q115" t="n">
        <v>2238.5</v>
      </c>
      <c r="R115" t="n">
        <v>100.79</v>
      </c>
      <c r="S115" t="n">
        <v>80.06999999999999</v>
      </c>
      <c r="T115" t="n">
        <v>8266.610000000001</v>
      </c>
      <c r="U115" t="n">
        <v>0.79</v>
      </c>
      <c r="V115" t="n">
        <v>0.88</v>
      </c>
      <c r="W115" t="n">
        <v>6.68</v>
      </c>
      <c r="X115" t="n">
        <v>0.51</v>
      </c>
      <c r="Y115" t="n">
        <v>1</v>
      </c>
      <c r="Z115" t="n">
        <v>10</v>
      </c>
    </row>
    <row r="116">
      <c r="A116" t="n">
        <v>71</v>
      </c>
      <c r="B116" t="n">
        <v>140</v>
      </c>
      <c r="C116" t="inlineStr">
        <is>
          <t xml:space="preserve">CONCLUIDO	</t>
        </is>
      </c>
      <c r="D116" t="n">
        <v>3.0337</v>
      </c>
      <c r="E116" t="n">
        <v>32.96</v>
      </c>
      <c r="F116" t="n">
        <v>29.12</v>
      </c>
      <c r="G116" t="n">
        <v>97.06999999999999</v>
      </c>
      <c r="H116" t="n">
        <v>1.08</v>
      </c>
      <c r="I116" t="n">
        <v>18</v>
      </c>
      <c r="J116" t="n">
        <v>310.46</v>
      </c>
      <c r="K116" t="n">
        <v>60.56</v>
      </c>
      <c r="L116" t="n">
        <v>18.75</v>
      </c>
      <c r="M116" t="n">
        <v>3</v>
      </c>
      <c r="N116" t="n">
        <v>91.16</v>
      </c>
      <c r="O116" t="n">
        <v>38524.29</v>
      </c>
      <c r="P116" t="n">
        <v>404.04</v>
      </c>
      <c r="Q116" t="n">
        <v>2238.4</v>
      </c>
      <c r="R116" t="n">
        <v>100.39</v>
      </c>
      <c r="S116" t="n">
        <v>80.06999999999999</v>
      </c>
      <c r="T116" t="n">
        <v>8068.21</v>
      </c>
      <c r="U116" t="n">
        <v>0.8</v>
      </c>
      <c r="V116" t="n">
        <v>0.88</v>
      </c>
      <c r="W116" t="n">
        <v>6.68</v>
      </c>
      <c r="X116" t="n">
        <v>0.5</v>
      </c>
      <c r="Y116" t="n">
        <v>1</v>
      </c>
      <c r="Z116" t="n">
        <v>10</v>
      </c>
    </row>
    <row r="117">
      <c r="A117" t="n">
        <v>72</v>
      </c>
      <c r="B117" t="n">
        <v>140</v>
      </c>
      <c r="C117" t="inlineStr">
        <is>
          <t xml:space="preserve">CONCLUIDO	</t>
        </is>
      </c>
      <c r="D117" t="n">
        <v>3.0338</v>
      </c>
      <c r="E117" t="n">
        <v>32.96</v>
      </c>
      <c r="F117" t="n">
        <v>29.12</v>
      </c>
      <c r="G117" t="n">
        <v>97.06999999999999</v>
      </c>
      <c r="H117" t="n">
        <v>1.09</v>
      </c>
      <c r="I117" t="n">
        <v>18</v>
      </c>
      <c r="J117" t="n">
        <v>311.01</v>
      </c>
      <c r="K117" t="n">
        <v>60.56</v>
      </c>
      <c r="L117" t="n">
        <v>19</v>
      </c>
      <c r="M117" t="n">
        <v>1</v>
      </c>
      <c r="N117" t="n">
        <v>91.45</v>
      </c>
      <c r="O117" t="n">
        <v>38591.62</v>
      </c>
      <c r="P117" t="n">
        <v>404.02</v>
      </c>
      <c r="Q117" t="n">
        <v>2238.54</v>
      </c>
      <c r="R117" t="n">
        <v>100.31</v>
      </c>
      <c r="S117" t="n">
        <v>80.06999999999999</v>
      </c>
      <c r="T117" t="n">
        <v>8025.96</v>
      </c>
      <c r="U117" t="n">
        <v>0.8</v>
      </c>
      <c r="V117" t="n">
        <v>0.88</v>
      </c>
      <c r="W117" t="n">
        <v>6.68</v>
      </c>
      <c r="X117" t="n">
        <v>0.49</v>
      </c>
      <c r="Y117" t="n">
        <v>1</v>
      </c>
      <c r="Z117" t="n">
        <v>10</v>
      </c>
    </row>
    <row r="118">
      <c r="A118" t="n">
        <v>73</v>
      </c>
      <c r="B118" t="n">
        <v>140</v>
      </c>
      <c r="C118" t="inlineStr">
        <is>
          <t xml:space="preserve">CONCLUIDO	</t>
        </is>
      </c>
      <c r="D118" t="n">
        <v>3.033</v>
      </c>
      <c r="E118" t="n">
        <v>32.97</v>
      </c>
      <c r="F118" t="n">
        <v>29.13</v>
      </c>
      <c r="G118" t="n">
        <v>97.09999999999999</v>
      </c>
      <c r="H118" t="n">
        <v>1.1</v>
      </c>
      <c r="I118" t="n">
        <v>18</v>
      </c>
      <c r="J118" t="n">
        <v>311.55</v>
      </c>
      <c r="K118" t="n">
        <v>60.56</v>
      </c>
      <c r="L118" t="n">
        <v>19.25</v>
      </c>
      <c r="M118" t="n">
        <v>1</v>
      </c>
      <c r="N118" t="n">
        <v>91.75</v>
      </c>
      <c r="O118" t="n">
        <v>38659.08</v>
      </c>
      <c r="P118" t="n">
        <v>404.61</v>
      </c>
      <c r="Q118" t="n">
        <v>2238.52</v>
      </c>
      <c r="R118" t="n">
        <v>100.49</v>
      </c>
      <c r="S118" t="n">
        <v>80.06999999999999</v>
      </c>
      <c r="T118" t="n">
        <v>8116.44</v>
      </c>
      <c r="U118" t="n">
        <v>0.8</v>
      </c>
      <c r="V118" t="n">
        <v>0.88</v>
      </c>
      <c r="W118" t="n">
        <v>6.68</v>
      </c>
      <c r="X118" t="n">
        <v>0.5</v>
      </c>
      <c r="Y118" t="n">
        <v>1</v>
      </c>
      <c r="Z118" t="n">
        <v>10</v>
      </c>
    </row>
    <row r="119">
      <c r="A119" t="n">
        <v>74</v>
      </c>
      <c r="B119" t="n">
        <v>140</v>
      </c>
      <c r="C119" t="inlineStr">
        <is>
          <t xml:space="preserve">CONCLUIDO	</t>
        </is>
      </c>
      <c r="D119" t="n">
        <v>3.0333</v>
      </c>
      <c r="E119" t="n">
        <v>32.97</v>
      </c>
      <c r="F119" t="n">
        <v>29.13</v>
      </c>
      <c r="G119" t="n">
        <v>97.09</v>
      </c>
      <c r="H119" t="n">
        <v>1.11</v>
      </c>
      <c r="I119" t="n">
        <v>18</v>
      </c>
      <c r="J119" t="n">
        <v>312.1</v>
      </c>
      <c r="K119" t="n">
        <v>60.56</v>
      </c>
      <c r="L119" t="n">
        <v>19.5</v>
      </c>
      <c r="M119" t="n">
        <v>1</v>
      </c>
      <c r="N119" t="n">
        <v>92.05</v>
      </c>
      <c r="O119" t="n">
        <v>38726.8</v>
      </c>
      <c r="P119" t="n">
        <v>404.87</v>
      </c>
      <c r="Q119" t="n">
        <v>2238.46</v>
      </c>
      <c r="R119" t="n">
        <v>100.42</v>
      </c>
      <c r="S119" t="n">
        <v>80.06999999999999</v>
      </c>
      <c r="T119" t="n">
        <v>8080.46</v>
      </c>
      <c r="U119" t="n">
        <v>0.8</v>
      </c>
      <c r="V119" t="n">
        <v>0.88</v>
      </c>
      <c r="W119" t="n">
        <v>6.68</v>
      </c>
      <c r="X119" t="n">
        <v>0.5</v>
      </c>
      <c r="Y119" t="n">
        <v>1</v>
      </c>
      <c r="Z119" t="n">
        <v>10</v>
      </c>
    </row>
    <row r="120">
      <c r="A120" t="n">
        <v>75</v>
      </c>
      <c r="B120" t="n">
        <v>140</v>
      </c>
      <c r="C120" t="inlineStr">
        <is>
          <t xml:space="preserve">CONCLUIDO	</t>
        </is>
      </c>
      <c r="D120" t="n">
        <v>3.0414</v>
      </c>
      <c r="E120" t="n">
        <v>32.88</v>
      </c>
      <c r="F120" t="n">
        <v>29.09</v>
      </c>
      <c r="G120" t="n">
        <v>102.67</v>
      </c>
      <c r="H120" t="n">
        <v>1.13</v>
      </c>
      <c r="I120" t="n">
        <v>17</v>
      </c>
      <c r="J120" t="n">
        <v>312.65</v>
      </c>
      <c r="K120" t="n">
        <v>60.56</v>
      </c>
      <c r="L120" t="n">
        <v>19.75</v>
      </c>
      <c r="M120" t="n">
        <v>0</v>
      </c>
      <c r="N120" t="n">
        <v>92.34999999999999</v>
      </c>
      <c r="O120" t="n">
        <v>38794.53</v>
      </c>
      <c r="P120" t="n">
        <v>405.15</v>
      </c>
      <c r="Q120" t="n">
        <v>2238.57</v>
      </c>
      <c r="R120" t="n">
        <v>99.23999999999999</v>
      </c>
      <c r="S120" t="n">
        <v>80.06999999999999</v>
      </c>
      <c r="T120" t="n">
        <v>7495.33</v>
      </c>
      <c r="U120" t="n">
        <v>0.8100000000000001</v>
      </c>
      <c r="V120" t="n">
        <v>0.88</v>
      </c>
      <c r="W120" t="n">
        <v>6.68</v>
      </c>
      <c r="X120" t="n">
        <v>0.46</v>
      </c>
      <c r="Y120" t="n">
        <v>1</v>
      </c>
      <c r="Z120" t="n">
        <v>10</v>
      </c>
    </row>
    <row r="121">
      <c r="A121" t="n">
        <v>0</v>
      </c>
      <c r="B121" t="n">
        <v>40</v>
      </c>
      <c r="C121" t="inlineStr">
        <is>
          <t xml:space="preserve">CONCLUIDO	</t>
        </is>
      </c>
      <c r="D121" t="n">
        <v>2.4922</v>
      </c>
      <c r="E121" t="n">
        <v>40.13</v>
      </c>
      <c r="F121" t="n">
        <v>34.43</v>
      </c>
      <c r="G121" t="n">
        <v>10.38</v>
      </c>
      <c r="H121" t="n">
        <v>0.2</v>
      </c>
      <c r="I121" t="n">
        <v>199</v>
      </c>
      <c r="J121" t="n">
        <v>89.87</v>
      </c>
      <c r="K121" t="n">
        <v>37.55</v>
      </c>
      <c r="L121" t="n">
        <v>1</v>
      </c>
      <c r="M121" t="n">
        <v>197</v>
      </c>
      <c r="N121" t="n">
        <v>11.32</v>
      </c>
      <c r="O121" t="n">
        <v>11317.98</v>
      </c>
      <c r="P121" t="n">
        <v>275.26</v>
      </c>
      <c r="Q121" t="n">
        <v>2239.25</v>
      </c>
      <c r="R121" t="n">
        <v>273.94</v>
      </c>
      <c r="S121" t="n">
        <v>80.06999999999999</v>
      </c>
      <c r="T121" t="n">
        <v>93935.57000000001</v>
      </c>
      <c r="U121" t="n">
        <v>0.29</v>
      </c>
      <c r="V121" t="n">
        <v>0.75</v>
      </c>
      <c r="W121" t="n">
        <v>6.96</v>
      </c>
      <c r="X121" t="n">
        <v>5.79</v>
      </c>
      <c r="Y121" t="n">
        <v>1</v>
      </c>
      <c r="Z121" t="n">
        <v>10</v>
      </c>
    </row>
    <row r="122">
      <c r="A122" t="n">
        <v>1</v>
      </c>
      <c r="B122" t="n">
        <v>40</v>
      </c>
      <c r="C122" t="inlineStr">
        <is>
          <t xml:space="preserve">CONCLUIDO	</t>
        </is>
      </c>
      <c r="D122" t="n">
        <v>2.6539</v>
      </c>
      <c r="E122" t="n">
        <v>37.68</v>
      </c>
      <c r="F122" t="n">
        <v>32.93</v>
      </c>
      <c r="G122" t="n">
        <v>13.26</v>
      </c>
      <c r="H122" t="n">
        <v>0.24</v>
      </c>
      <c r="I122" t="n">
        <v>149</v>
      </c>
      <c r="J122" t="n">
        <v>90.18000000000001</v>
      </c>
      <c r="K122" t="n">
        <v>37.55</v>
      </c>
      <c r="L122" t="n">
        <v>1.25</v>
      </c>
      <c r="M122" t="n">
        <v>147</v>
      </c>
      <c r="N122" t="n">
        <v>11.37</v>
      </c>
      <c r="O122" t="n">
        <v>11355.7</v>
      </c>
      <c r="P122" t="n">
        <v>257.39</v>
      </c>
      <c r="Q122" t="n">
        <v>2239.03</v>
      </c>
      <c r="R122" t="n">
        <v>224.14</v>
      </c>
      <c r="S122" t="n">
        <v>80.06999999999999</v>
      </c>
      <c r="T122" t="n">
        <v>69288.46000000001</v>
      </c>
      <c r="U122" t="n">
        <v>0.36</v>
      </c>
      <c r="V122" t="n">
        <v>0.78</v>
      </c>
      <c r="W122" t="n">
        <v>6.89</v>
      </c>
      <c r="X122" t="n">
        <v>4.29</v>
      </c>
      <c r="Y122" t="n">
        <v>1</v>
      </c>
      <c r="Z122" t="n">
        <v>10</v>
      </c>
    </row>
    <row r="123">
      <c r="A123" t="n">
        <v>2</v>
      </c>
      <c r="B123" t="n">
        <v>40</v>
      </c>
      <c r="C123" t="inlineStr">
        <is>
          <t xml:space="preserve">CONCLUIDO	</t>
        </is>
      </c>
      <c r="D123" t="n">
        <v>2.7628</v>
      </c>
      <c r="E123" t="n">
        <v>36.2</v>
      </c>
      <c r="F123" t="n">
        <v>32.03</v>
      </c>
      <c r="G123" t="n">
        <v>16.28</v>
      </c>
      <c r="H123" t="n">
        <v>0.29</v>
      </c>
      <c r="I123" t="n">
        <v>118</v>
      </c>
      <c r="J123" t="n">
        <v>90.48</v>
      </c>
      <c r="K123" t="n">
        <v>37.55</v>
      </c>
      <c r="L123" t="n">
        <v>1.5</v>
      </c>
      <c r="M123" t="n">
        <v>116</v>
      </c>
      <c r="N123" t="n">
        <v>11.43</v>
      </c>
      <c r="O123" t="n">
        <v>11393.43</v>
      </c>
      <c r="P123" t="n">
        <v>244.41</v>
      </c>
      <c r="Q123" t="n">
        <v>2238.69</v>
      </c>
      <c r="R123" t="n">
        <v>195.11</v>
      </c>
      <c r="S123" t="n">
        <v>80.06999999999999</v>
      </c>
      <c r="T123" t="n">
        <v>54928.02</v>
      </c>
      <c r="U123" t="n">
        <v>0.41</v>
      </c>
      <c r="V123" t="n">
        <v>0.8</v>
      </c>
      <c r="W123" t="n">
        <v>6.84</v>
      </c>
      <c r="X123" t="n">
        <v>3.4</v>
      </c>
      <c r="Y123" t="n">
        <v>1</v>
      </c>
      <c r="Z123" t="n">
        <v>10</v>
      </c>
    </row>
    <row r="124">
      <c r="A124" t="n">
        <v>3</v>
      </c>
      <c r="B124" t="n">
        <v>40</v>
      </c>
      <c r="C124" t="inlineStr">
        <is>
          <t xml:space="preserve">CONCLUIDO	</t>
        </is>
      </c>
      <c r="D124" t="n">
        <v>2.8425</v>
      </c>
      <c r="E124" t="n">
        <v>35.18</v>
      </c>
      <c r="F124" t="n">
        <v>31.41</v>
      </c>
      <c r="G124" t="n">
        <v>19.43</v>
      </c>
      <c r="H124" t="n">
        <v>0.34</v>
      </c>
      <c r="I124" t="n">
        <v>97</v>
      </c>
      <c r="J124" t="n">
        <v>90.79000000000001</v>
      </c>
      <c r="K124" t="n">
        <v>37.55</v>
      </c>
      <c r="L124" t="n">
        <v>1.75</v>
      </c>
      <c r="M124" t="n">
        <v>95</v>
      </c>
      <c r="N124" t="n">
        <v>11.49</v>
      </c>
      <c r="O124" t="n">
        <v>11431.19</v>
      </c>
      <c r="P124" t="n">
        <v>233.64</v>
      </c>
      <c r="Q124" t="n">
        <v>2238.49</v>
      </c>
      <c r="R124" t="n">
        <v>174.91</v>
      </c>
      <c r="S124" t="n">
        <v>80.06999999999999</v>
      </c>
      <c r="T124" t="n">
        <v>44933.9</v>
      </c>
      <c r="U124" t="n">
        <v>0.46</v>
      </c>
      <c r="V124" t="n">
        <v>0.82</v>
      </c>
      <c r="W124" t="n">
        <v>6.8</v>
      </c>
      <c r="X124" t="n">
        <v>2.78</v>
      </c>
      <c r="Y124" t="n">
        <v>1</v>
      </c>
      <c r="Z124" t="n">
        <v>10</v>
      </c>
    </row>
    <row r="125">
      <c r="A125" t="n">
        <v>4</v>
      </c>
      <c r="B125" t="n">
        <v>40</v>
      </c>
      <c r="C125" t="inlineStr">
        <is>
          <t xml:space="preserve">CONCLUIDO	</t>
        </is>
      </c>
      <c r="D125" t="n">
        <v>2.9035</v>
      </c>
      <c r="E125" t="n">
        <v>34.44</v>
      </c>
      <c r="F125" t="n">
        <v>30.95</v>
      </c>
      <c r="G125" t="n">
        <v>22.65</v>
      </c>
      <c r="H125" t="n">
        <v>0.39</v>
      </c>
      <c r="I125" t="n">
        <v>82</v>
      </c>
      <c r="J125" t="n">
        <v>91.09999999999999</v>
      </c>
      <c r="K125" t="n">
        <v>37.55</v>
      </c>
      <c r="L125" t="n">
        <v>2</v>
      </c>
      <c r="M125" t="n">
        <v>80</v>
      </c>
      <c r="N125" t="n">
        <v>11.54</v>
      </c>
      <c r="O125" t="n">
        <v>11468.97</v>
      </c>
      <c r="P125" t="n">
        <v>223.9</v>
      </c>
      <c r="Q125" t="n">
        <v>2238.52</v>
      </c>
      <c r="R125" t="n">
        <v>160.25</v>
      </c>
      <c r="S125" t="n">
        <v>80.06999999999999</v>
      </c>
      <c r="T125" t="n">
        <v>37677.69</v>
      </c>
      <c r="U125" t="n">
        <v>0.5</v>
      </c>
      <c r="V125" t="n">
        <v>0.83</v>
      </c>
      <c r="W125" t="n">
        <v>6.78</v>
      </c>
      <c r="X125" t="n">
        <v>2.32</v>
      </c>
      <c r="Y125" t="n">
        <v>1</v>
      </c>
      <c r="Z125" t="n">
        <v>10</v>
      </c>
    </row>
    <row r="126">
      <c r="A126" t="n">
        <v>5</v>
      </c>
      <c r="B126" t="n">
        <v>40</v>
      </c>
      <c r="C126" t="inlineStr">
        <is>
          <t xml:space="preserve">CONCLUIDO	</t>
        </is>
      </c>
      <c r="D126" t="n">
        <v>2.9508</v>
      </c>
      <c r="E126" t="n">
        <v>33.89</v>
      </c>
      <c r="F126" t="n">
        <v>30.63</v>
      </c>
      <c r="G126" t="n">
        <v>26.25</v>
      </c>
      <c r="H126" t="n">
        <v>0.43</v>
      </c>
      <c r="I126" t="n">
        <v>70</v>
      </c>
      <c r="J126" t="n">
        <v>91.40000000000001</v>
      </c>
      <c r="K126" t="n">
        <v>37.55</v>
      </c>
      <c r="L126" t="n">
        <v>2.25</v>
      </c>
      <c r="M126" t="n">
        <v>68</v>
      </c>
      <c r="N126" t="n">
        <v>11.6</v>
      </c>
      <c r="O126" t="n">
        <v>11506.78</v>
      </c>
      <c r="P126" t="n">
        <v>214.74</v>
      </c>
      <c r="Q126" t="n">
        <v>2238.51</v>
      </c>
      <c r="R126" t="n">
        <v>149.65</v>
      </c>
      <c r="S126" t="n">
        <v>80.06999999999999</v>
      </c>
      <c r="T126" t="n">
        <v>32434.95</v>
      </c>
      <c r="U126" t="n">
        <v>0.54</v>
      </c>
      <c r="V126" t="n">
        <v>0.84</v>
      </c>
      <c r="W126" t="n">
        <v>6.76</v>
      </c>
      <c r="X126" t="n">
        <v>2</v>
      </c>
      <c r="Y126" t="n">
        <v>1</v>
      </c>
      <c r="Z126" t="n">
        <v>10</v>
      </c>
    </row>
    <row r="127">
      <c r="A127" t="n">
        <v>6</v>
      </c>
      <c r="B127" t="n">
        <v>40</v>
      </c>
      <c r="C127" t="inlineStr">
        <is>
          <t xml:space="preserve">CONCLUIDO	</t>
        </is>
      </c>
      <c r="D127" t="n">
        <v>2.9839</v>
      </c>
      <c r="E127" t="n">
        <v>33.51</v>
      </c>
      <c r="F127" t="n">
        <v>30.4</v>
      </c>
      <c r="G127" t="n">
        <v>29.42</v>
      </c>
      <c r="H127" t="n">
        <v>0.48</v>
      </c>
      <c r="I127" t="n">
        <v>62</v>
      </c>
      <c r="J127" t="n">
        <v>91.70999999999999</v>
      </c>
      <c r="K127" t="n">
        <v>37.55</v>
      </c>
      <c r="L127" t="n">
        <v>2.5</v>
      </c>
      <c r="M127" t="n">
        <v>37</v>
      </c>
      <c r="N127" t="n">
        <v>11.66</v>
      </c>
      <c r="O127" t="n">
        <v>11544.61</v>
      </c>
      <c r="P127" t="n">
        <v>207.17</v>
      </c>
      <c r="Q127" t="n">
        <v>2238.51</v>
      </c>
      <c r="R127" t="n">
        <v>141.83</v>
      </c>
      <c r="S127" t="n">
        <v>80.06999999999999</v>
      </c>
      <c r="T127" t="n">
        <v>28567.88</v>
      </c>
      <c r="U127" t="n">
        <v>0.5600000000000001</v>
      </c>
      <c r="V127" t="n">
        <v>0.84</v>
      </c>
      <c r="W127" t="n">
        <v>6.76</v>
      </c>
      <c r="X127" t="n">
        <v>1.77</v>
      </c>
      <c r="Y127" t="n">
        <v>1</v>
      </c>
      <c r="Z127" t="n">
        <v>10</v>
      </c>
    </row>
    <row r="128">
      <c r="A128" t="n">
        <v>7</v>
      </c>
      <c r="B128" t="n">
        <v>40</v>
      </c>
      <c r="C128" t="inlineStr">
        <is>
          <t xml:space="preserve">CONCLUIDO	</t>
        </is>
      </c>
      <c r="D128" t="n">
        <v>2.9957</v>
      </c>
      <c r="E128" t="n">
        <v>33.38</v>
      </c>
      <c r="F128" t="n">
        <v>30.35</v>
      </c>
      <c r="G128" t="n">
        <v>31.39</v>
      </c>
      <c r="H128" t="n">
        <v>0.52</v>
      </c>
      <c r="I128" t="n">
        <v>58</v>
      </c>
      <c r="J128" t="n">
        <v>92.02</v>
      </c>
      <c r="K128" t="n">
        <v>37.55</v>
      </c>
      <c r="L128" t="n">
        <v>2.75</v>
      </c>
      <c r="M128" t="n">
        <v>10</v>
      </c>
      <c r="N128" t="n">
        <v>11.71</v>
      </c>
      <c r="O128" t="n">
        <v>11582.46</v>
      </c>
      <c r="P128" t="n">
        <v>204.11</v>
      </c>
      <c r="Q128" t="n">
        <v>2238.95</v>
      </c>
      <c r="R128" t="n">
        <v>138.71</v>
      </c>
      <c r="S128" t="n">
        <v>80.06999999999999</v>
      </c>
      <c r="T128" t="n">
        <v>27026.27</v>
      </c>
      <c r="U128" t="n">
        <v>0.58</v>
      </c>
      <c r="V128" t="n">
        <v>0.85</v>
      </c>
      <c r="W128" t="n">
        <v>6.79</v>
      </c>
      <c r="X128" t="n">
        <v>1.72</v>
      </c>
      <c r="Y128" t="n">
        <v>1</v>
      </c>
      <c r="Z128" t="n">
        <v>10</v>
      </c>
    </row>
    <row r="129">
      <c r="A129" t="n">
        <v>8</v>
      </c>
      <c r="B129" t="n">
        <v>40</v>
      </c>
      <c r="C129" t="inlineStr">
        <is>
          <t xml:space="preserve">CONCLUIDO	</t>
        </is>
      </c>
      <c r="D129" t="n">
        <v>2.9962</v>
      </c>
      <c r="E129" t="n">
        <v>33.38</v>
      </c>
      <c r="F129" t="n">
        <v>30.34</v>
      </c>
      <c r="G129" t="n">
        <v>31.39</v>
      </c>
      <c r="H129" t="n">
        <v>0.57</v>
      </c>
      <c r="I129" t="n">
        <v>58</v>
      </c>
      <c r="J129" t="n">
        <v>92.31999999999999</v>
      </c>
      <c r="K129" t="n">
        <v>37.55</v>
      </c>
      <c r="L129" t="n">
        <v>3</v>
      </c>
      <c r="M129" t="n">
        <v>4</v>
      </c>
      <c r="N129" t="n">
        <v>11.77</v>
      </c>
      <c r="O129" t="n">
        <v>11620.34</v>
      </c>
      <c r="P129" t="n">
        <v>204.19</v>
      </c>
      <c r="Q129" t="n">
        <v>2238.75</v>
      </c>
      <c r="R129" t="n">
        <v>138.08</v>
      </c>
      <c r="S129" t="n">
        <v>80.06999999999999</v>
      </c>
      <c r="T129" t="n">
        <v>26712.14</v>
      </c>
      <c r="U129" t="n">
        <v>0.58</v>
      </c>
      <c r="V129" t="n">
        <v>0.85</v>
      </c>
      <c r="W129" t="n">
        <v>6.8</v>
      </c>
      <c r="X129" t="n">
        <v>1.71</v>
      </c>
      <c r="Y129" t="n">
        <v>1</v>
      </c>
      <c r="Z129" t="n">
        <v>10</v>
      </c>
    </row>
    <row r="130">
      <c r="A130" t="n">
        <v>9</v>
      </c>
      <c r="B130" t="n">
        <v>40</v>
      </c>
      <c r="C130" t="inlineStr">
        <is>
          <t xml:space="preserve">CONCLUIDO	</t>
        </is>
      </c>
      <c r="D130" t="n">
        <v>3.0023</v>
      </c>
      <c r="E130" t="n">
        <v>33.31</v>
      </c>
      <c r="F130" t="n">
        <v>30.29</v>
      </c>
      <c r="G130" t="n">
        <v>31.89</v>
      </c>
      <c r="H130" t="n">
        <v>0.62</v>
      </c>
      <c r="I130" t="n">
        <v>57</v>
      </c>
      <c r="J130" t="n">
        <v>92.63</v>
      </c>
      <c r="K130" t="n">
        <v>37.55</v>
      </c>
      <c r="L130" t="n">
        <v>3.25</v>
      </c>
      <c r="M130" t="n">
        <v>0</v>
      </c>
      <c r="N130" t="n">
        <v>11.83</v>
      </c>
      <c r="O130" t="n">
        <v>11658.24</v>
      </c>
      <c r="P130" t="n">
        <v>204.37</v>
      </c>
      <c r="Q130" t="n">
        <v>2238.63</v>
      </c>
      <c r="R130" t="n">
        <v>136.42</v>
      </c>
      <c r="S130" t="n">
        <v>80.06999999999999</v>
      </c>
      <c r="T130" t="n">
        <v>25888.55</v>
      </c>
      <c r="U130" t="n">
        <v>0.59</v>
      </c>
      <c r="V130" t="n">
        <v>0.85</v>
      </c>
      <c r="W130" t="n">
        <v>6.81</v>
      </c>
      <c r="X130" t="n">
        <v>1.66</v>
      </c>
      <c r="Y130" t="n">
        <v>1</v>
      </c>
      <c r="Z130" t="n">
        <v>10</v>
      </c>
    </row>
    <row r="131">
      <c r="A131" t="n">
        <v>0</v>
      </c>
      <c r="B131" t="n">
        <v>125</v>
      </c>
      <c r="C131" t="inlineStr">
        <is>
          <t xml:space="preserve">CONCLUIDO	</t>
        </is>
      </c>
      <c r="D131" t="n">
        <v>1.4056</v>
      </c>
      <c r="E131" t="n">
        <v>71.15000000000001</v>
      </c>
      <c r="F131" t="n">
        <v>44.16</v>
      </c>
      <c r="G131" t="n">
        <v>5.17</v>
      </c>
      <c r="H131" t="n">
        <v>0.07000000000000001</v>
      </c>
      <c r="I131" t="n">
        <v>513</v>
      </c>
      <c r="J131" t="n">
        <v>242.64</v>
      </c>
      <c r="K131" t="n">
        <v>58.47</v>
      </c>
      <c r="L131" t="n">
        <v>1</v>
      </c>
      <c r="M131" t="n">
        <v>511</v>
      </c>
      <c r="N131" t="n">
        <v>58.17</v>
      </c>
      <c r="O131" t="n">
        <v>30160.1</v>
      </c>
      <c r="P131" t="n">
        <v>707.66</v>
      </c>
      <c r="Q131" t="n">
        <v>2239.61</v>
      </c>
      <c r="R131" t="n">
        <v>591.5700000000001</v>
      </c>
      <c r="S131" t="n">
        <v>80.06999999999999</v>
      </c>
      <c r="T131" t="n">
        <v>251179.66</v>
      </c>
      <c r="U131" t="n">
        <v>0.14</v>
      </c>
      <c r="V131" t="n">
        <v>0.58</v>
      </c>
      <c r="W131" t="n">
        <v>7.51</v>
      </c>
      <c r="X131" t="n">
        <v>15.52</v>
      </c>
      <c r="Y131" t="n">
        <v>1</v>
      </c>
      <c r="Z131" t="n">
        <v>10</v>
      </c>
    </row>
    <row r="132">
      <c r="A132" t="n">
        <v>1</v>
      </c>
      <c r="B132" t="n">
        <v>125</v>
      </c>
      <c r="C132" t="inlineStr">
        <is>
          <t xml:space="preserve">CONCLUIDO	</t>
        </is>
      </c>
      <c r="D132" t="n">
        <v>1.6789</v>
      </c>
      <c r="E132" t="n">
        <v>59.56</v>
      </c>
      <c r="F132" t="n">
        <v>39.52</v>
      </c>
      <c r="G132" t="n">
        <v>6.48</v>
      </c>
      <c r="H132" t="n">
        <v>0.09</v>
      </c>
      <c r="I132" t="n">
        <v>366</v>
      </c>
      <c r="J132" t="n">
        <v>243.08</v>
      </c>
      <c r="K132" t="n">
        <v>58.47</v>
      </c>
      <c r="L132" t="n">
        <v>1.25</v>
      </c>
      <c r="M132" t="n">
        <v>364</v>
      </c>
      <c r="N132" t="n">
        <v>58.36</v>
      </c>
      <c r="O132" t="n">
        <v>30214.33</v>
      </c>
      <c r="P132" t="n">
        <v>631.45</v>
      </c>
      <c r="Q132" t="n">
        <v>2239.67</v>
      </c>
      <c r="R132" t="n">
        <v>440</v>
      </c>
      <c r="S132" t="n">
        <v>80.06999999999999</v>
      </c>
      <c r="T132" t="n">
        <v>176134.47</v>
      </c>
      <c r="U132" t="n">
        <v>0.18</v>
      </c>
      <c r="V132" t="n">
        <v>0.65</v>
      </c>
      <c r="W132" t="n">
        <v>7.24</v>
      </c>
      <c r="X132" t="n">
        <v>10.88</v>
      </c>
      <c r="Y132" t="n">
        <v>1</v>
      </c>
      <c r="Z132" t="n">
        <v>10</v>
      </c>
    </row>
    <row r="133">
      <c r="A133" t="n">
        <v>2</v>
      </c>
      <c r="B133" t="n">
        <v>125</v>
      </c>
      <c r="C133" t="inlineStr">
        <is>
          <t xml:space="preserve">CONCLUIDO	</t>
        </is>
      </c>
      <c r="D133" t="n">
        <v>1.8817</v>
      </c>
      <c r="E133" t="n">
        <v>53.14</v>
      </c>
      <c r="F133" t="n">
        <v>36.97</v>
      </c>
      <c r="G133" t="n">
        <v>7.81</v>
      </c>
      <c r="H133" t="n">
        <v>0.11</v>
      </c>
      <c r="I133" t="n">
        <v>284</v>
      </c>
      <c r="J133" t="n">
        <v>243.52</v>
      </c>
      <c r="K133" t="n">
        <v>58.47</v>
      </c>
      <c r="L133" t="n">
        <v>1.5</v>
      </c>
      <c r="M133" t="n">
        <v>282</v>
      </c>
      <c r="N133" t="n">
        <v>58.55</v>
      </c>
      <c r="O133" t="n">
        <v>30268.64</v>
      </c>
      <c r="P133" t="n">
        <v>588.9299999999999</v>
      </c>
      <c r="Q133" t="n">
        <v>2239.11</v>
      </c>
      <c r="R133" t="n">
        <v>357.06</v>
      </c>
      <c r="S133" t="n">
        <v>80.06999999999999</v>
      </c>
      <c r="T133" t="n">
        <v>135074.41</v>
      </c>
      <c r="U133" t="n">
        <v>0.22</v>
      </c>
      <c r="V133" t="n">
        <v>0.6899999999999999</v>
      </c>
      <c r="W133" t="n">
        <v>7.09</v>
      </c>
      <c r="X133" t="n">
        <v>8.34</v>
      </c>
      <c r="Y133" t="n">
        <v>1</v>
      </c>
      <c r="Z133" t="n">
        <v>10</v>
      </c>
    </row>
    <row r="134">
      <c r="A134" t="n">
        <v>3</v>
      </c>
      <c r="B134" t="n">
        <v>125</v>
      </c>
      <c r="C134" t="inlineStr">
        <is>
          <t xml:space="preserve">CONCLUIDO	</t>
        </is>
      </c>
      <c r="D134" t="n">
        <v>2.0322</v>
      </c>
      <c r="E134" t="n">
        <v>49.21</v>
      </c>
      <c r="F134" t="n">
        <v>35.45</v>
      </c>
      <c r="G134" t="n">
        <v>9.130000000000001</v>
      </c>
      <c r="H134" t="n">
        <v>0.13</v>
      </c>
      <c r="I134" t="n">
        <v>233</v>
      </c>
      <c r="J134" t="n">
        <v>243.96</v>
      </c>
      <c r="K134" t="n">
        <v>58.47</v>
      </c>
      <c r="L134" t="n">
        <v>1.75</v>
      </c>
      <c r="M134" t="n">
        <v>231</v>
      </c>
      <c r="N134" t="n">
        <v>58.74</v>
      </c>
      <c r="O134" t="n">
        <v>30323.01</v>
      </c>
      <c r="P134" t="n">
        <v>562.86</v>
      </c>
      <c r="Q134" t="n">
        <v>2238.92</v>
      </c>
      <c r="R134" t="n">
        <v>306.72</v>
      </c>
      <c r="S134" t="n">
        <v>80.06999999999999</v>
      </c>
      <c r="T134" t="n">
        <v>110156.49</v>
      </c>
      <c r="U134" t="n">
        <v>0.26</v>
      </c>
      <c r="V134" t="n">
        <v>0.72</v>
      </c>
      <c r="W134" t="n">
        <v>7.03</v>
      </c>
      <c r="X134" t="n">
        <v>6.81</v>
      </c>
      <c r="Y134" t="n">
        <v>1</v>
      </c>
      <c r="Z134" t="n">
        <v>10</v>
      </c>
    </row>
    <row r="135">
      <c r="A135" t="n">
        <v>4</v>
      </c>
      <c r="B135" t="n">
        <v>125</v>
      </c>
      <c r="C135" t="inlineStr">
        <is>
          <t xml:space="preserve">CONCLUIDO	</t>
        </is>
      </c>
      <c r="D135" t="n">
        <v>2.1535</v>
      </c>
      <c r="E135" t="n">
        <v>46.44</v>
      </c>
      <c r="F135" t="n">
        <v>34.38</v>
      </c>
      <c r="G135" t="n">
        <v>10.47</v>
      </c>
      <c r="H135" t="n">
        <v>0.15</v>
      </c>
      <c r="I135" t="n">
        <v>197</v>
      </c>
      <c r="J135" t="n">
        <v>244.41</v>
      </c>
      <c r="K135" t="n">
        <v>58.47</v>
      </c>
      <c r="L135" t="n">
        <v>2</v>
      </c>
      <c r="M135" t="n">
        <v>195</v>
      </c>
      <c r="N135" t="n">
        <v>58.93</v>
      </c>
      <c r="O135" t="n">
        <v>30377.45</v>
      </c>
      <c r="P135" t="n">
        <v>544.08</v>
      </c>
      <c r="Q135" t="n">
        <v>2239.06</v>
      </c>
      <c r="R135" t="n">
        <v>271.41</v>
      </c>
      <c r="S135" t="n">
        <v>80.06999999999999</v>
      </c>
      <c r="T135" t="n">
        <v>92682.58</v>
      </c>
      <c r="U135" t="n">
        <v>0.3</v>
      </c>
      <c r="V135" t="n">
        <v>0.75</v>
      </c>
      <c r="W135" t="n">
        <v>6.98</v>
      </c>
      <c r="X135" t="n">
        <v>5.74</v>
      </c>
      <c r="Y135" t="n">
        <v>1</v>
      </c>
      <c r="Z135" t="n">
        <v>10</v>
      </c>
    </row>
    <row r="136">
      <c r="A136" t="n">
        <v>5</v>
      </c>
      <c r="B136" t="n">
        <v>125</v>
      </c>
      <c r="C136" t="inlineStr">
        <is>
          <t xml:space="preserve">CONCLUIDO	</t>
        </is>
      </c>
      <c r="D136" t="n">
        <v>2.2551</v>
      </c>
      <c r="E136" t="n">
        <v>44.34</v>
      </c>
      <c r="F136" t="n">
        <v>33.56</v>
      </c>
      <c r="G136" t="n">
        <v>11.84</v>
      </c>
      <c r="H136" t="n">
        <v>0.16</v>
      </c>
      <c r="I136" t="n">
        <v>170</v>
      </c>
      <c r="J136" t="n">
        <v>244.85</v>
      </c>
      <c r="K136" t="n">
        <v>58.47</v>
      </c>
      <c r="L136" t="n">
        <v>2.25</v>
      </c>
      <c r="M136" t="n">
        <v>168</v>
      </c>
      <c r="N136" t="n">
        <v>59.12</v>
      </c>
      <c r="O136" t="n">
        <v>30431.96</v>
      </c>
      <c r="P136" t="n">
        <v>529.36</v>
      </c>
      <c r="Q136" t="n">
        <v>2238.63</v>
      </c>
      <c r="R136" t="n">
        <v>245.35</v>
      </c>
      <c r="S136" t="n">
        <v>80.06999999999999</v>
      </c>
      <c r="T136" t="n">
        <v>79786.88</v>
      </c>
      <c r="U136" t="n">
        <v>0.33</v>
      </c>
      <c r="V136" t="n">
        <v>0.76</v>
      </c>
      <c r="W136" t="n">
        <v>6.92</v>
      </c>
      <c r="X136" t="n">
        <v>4.93</v>
      </c>
      <c r="Y136" t="n">
        <v>1</v>
      </c>
      <c r="Z136" t="n">
        <v>10</v>
      </c>
    </row>
    <row r="137">
      <c r="A137" t="n">
        <v>6</v>
      </c>
      <c r="B137" t="n">
        <v>125</v>
      </c>
      <c r="C137" t="inlineStr">
        <is>
          <t xml:space="preserve">CONCLUIDO	</t>
        </is>
      </c>
      <c r="D137" t="n">
        <v>2.3379</v>
      </c>
      <c r="E137" t="n">
        <v>42.77</v>
      </c>
      <c r="F137" t="n">
        <v>32.93</v>
      </c>
      <c r="G137" t="n">
        <v>13.17</v>
      </c>
      <c r="H137" t="n">
        <v>0.18</v>
      </c>
      <c r="I137" t="n">
        <v>150</v>
      </c>
      <c r="J137" t="n">
        <v>245.29</v>
      </c>
      <c r="K137" t="n">
        <v>58.47</v>
      </c>
      <c r="L137" t="n">
        <v>2.5</v>
      </c>
      <c r="M137" t="n">
        <v>148</v>
      </c>
      <c r="N137" t="n">
        <v>59.32</v>
      </c>
      <c r="O137" t="n">
        <v>30486.54</v>
      </c>
      <c r="P137" t="n">
        <v>517.89</v>
      </c>
      <c r="Q137" t="n">
        <v>2239.01</v>
      </c>
      <c r="R137" t="n">
        <v>225.1</v>
      </c>
      <c r="S137" t="n">
        <v>80.06999999999999</v>
      </c>
      <c r="T137" t="n">
        <v>69762.98</v>
      </c>
      <c r="U137" t="n">
        <v>0.36</v>
      </c>
      <c r="V137" t="n">
        <v>0.78</v>
      </c>
      <c r="W137" t="n">
        <v>6.87</v>
      </c>
      <c r="X137" t="n">
        <v>4.3</v>
      </c>
      <c r="Y137" t="n">
        <v>1</v>
      </c>
      <c r="Z137" t="n">
        <v>10</v>
      </c>
    </row>
    <row r="138">
      <c r="A138" t="n">
        <v>7</v>
      </c>
      <c r="B138" t="n">
        <v>125</v>
      </c>
      <c r="C138" t="inlineStr">
        <is>
          <t xml:space="preserve">CONCLUIDO	</t>
        </is>
      </c>
      <c r="D138" t="n">
        <v>2.4049</v>
      </c>
      <c r="E138" t="n">
        <v>41.58</v>
      </c>
      <c r="F138" t="n">
        <v>32.5</v>
      </c>
      <c r="G138" t="n">
        <v>14.55</v>
      </c>
      <c r="H138" t="n">
        <v>0.2</v>
      </c>
      <c r="I138" t="n">
        <v>134</v>
      </c>
      <c r="J138" t="n">
        <v>245.73</v>
      </c>
      <c r="K138" t="n">
        <v>58.47</v>
      </c>
      <c r="L138" t="n">
        <v>2.75</v>
      </c>
      <c r="M138" t="n">
        <v>132</v>
      </c>
      <c r="N138" t="n">
        <v>59.51</v>
      </c>
      <c r="O138" t="n">
        <v>30541.19</v>
      </c>
      <c r="P138" t="n">
        <v>509.18</v>
      </c>
      <c r="Q138" t="n">
        <v>2238.66</v>
      </c>
      <c r="R138" t="n">
        <v>210.48</v>
      </c>
      <c r="S138" t="n">
        <v>80.06999999999999</v>
      </c>
      <c r="T138" t="n">
        <v>62531.57</v>
      </c>
      <c r="U138" t="n">
        <v>0.38</v>
      </c>
      <c r="V138" t="n">
        <v>0.79</v>
      </c>
      <c r="W138" t="n">
        <v>6.86</v>
      </c>
      <c r="X138" t="n">
        <v>3.87</v>
      </c>
      <c r="Y138" t="n">
        <v>1</v>
      </c>
      <c r="Z138" t="n">
        <v>10</v>
      </c>
    </row>
    <row r="139">
      <c r="A139" t="n">
        <v>8</v>
      </c>
      <c r="B139" t="n">
        <v>125</v>
      </c>
      <c r="C139" t="inlineStr">
        <is>
          <t xml:space="preserve">CONCLUIDO	</t>
        </is>
      </c>
      <c r="D139" t="n">
        <v>2.4665</v>
      </c>
      <c r="E139" t="n">
        <v>40.54</v>
      </c>
      <c r="F139" t="n">
        <v>32.07</v>
      </c>
      <c r="G139" t="n">
        <v>15.9</v>
      </c>
      <c r="H139" t="n">
        <v>0.22</v>
      </c>
      <c r="I139" t="n">
        <v>121</v>
      </c>
      <c r="J139" t="n">
        <v>246.18</v>
      </c>
      <c r="K139" t="n">
        <v>58.47</v>
      </c>
      <c r="L139" t="n">
        <v>3</v>
      </c>
      <c r="M139" t="n">
        <v>119</v>
      </c>
      <c r="N139" t="n">
        <v>59.7</v>
      </c>
      <c r="O139" t="n">
        <v>30595.91</v>
      </c>
      <c r="P139" t="n">
        <v>500.81</v>
      </c>
      <c r="Q139" t="n">
        <v>2238.71</v>
      </c>
      <c r="R139" t="n">
        <v>197.25</v>
      </c>
      <c r="S139" t="n">
        <v>80.06999999999999</v>
      </c>
      <c r="T139" t="n">
        <v>55984.57</v>
      </c>
      <c r="U139" t="n">
        <v>0.41</v>
      </c>
      <c r="V139" t="n">
        <v>0.8</v>
      </c>
      <c r="W139" t="n">
        <v>6.82</v>
      </c>
      <c r="X139" t="n">
        <v>3.44</v>
      </c>
      <c r="Y139" t="n">
        <v>1</v>
      </c>
      <c r="Z139" t="n">
        <v>10</v>
      </c>
    </row>
    <row r="140">
      <c r="A140" t="n">
        <v>9</v>
      </c>
      <c r="B140" t="n">
        <v>125</v>
      </c>
      <c r="C140" t="inlineStr">
        <is>
          <t xml:space="preserve">CONCLUIDO	</t>
        </is>
      </c>
      <c r="D140" t="n">
        <v>2.5121</v>
      </c>
      <c r="E140" t="n">
        <v>39.81</v>
      </c>
      <c r="F140" t="n">
        <v>31.81</v>
      </c>
      <c r="G140" t="n">
        <v>17.19</v>
      </c>
      <c r="H140" t="n">
        <v>0.23</v>
      </c>
      <c r="I140" t="n">
        <v>111</v>
      </c>
      <c r="J140" t="n">
        <v>246.62</v>
      </c>
      <c r="K140" t="n">
        <v>58.47</v>
      </c>
      <c r="L140" t="n">
        <v>3.25</v>
      </c>
      <c r="M140" t="n">
        <v>109</v>
      </c>
      <c r="N140" t="n">
        <v>59.9</v>
      </c>
      <c r="O140" t="n">
        <v>30650.7</v>
      </c>
      <c r="P140" t="n">
        <v>495.07</v>
      </c>
      <c r="Q140" t="n">
        <v>2238.61</v>
      </c>
      <c r="R140" t="n">
        <v>187.73</v>
      </c>
      <c r="S140" t="n">
        <v>80.06999999999999</v>
      </c>
      <c r="T140" t="n">
        <v>51271.32</v>
      </c>
      <c r="U140" t="n">
        <v>0.43</v>
      </c>
      <c r="V140" t="n">
        <v>0.8100000000000001</v>
      </c>
      <c r="W140" t="n">
        <v>6.83</v>
      </c>
      <c r="X140" t="n">
        <v>3.18</v>
      </c>
      <c r="Y140" t="n">
        <v>1</v>
      </c>
      <c r="Z140" t="n">
        <v>10</v>
      </c>
    </row>
    <row r="141">
      <c r="A141" t="n">
        <v>10</v>
      </c>
      <c r="B141" t="n">
        <v>125</v>
      </c>
      <c r="C141" t="inlineStr">
        <is>
          <t xml:space="preserve">CONCLUIDO	</t>
        </is>
      </c>
      <c r="D141" t="n">
        <v>2.5566</v>
      </c>
      <c r="E141" t="n">
        <v>39.11</v>
      </c>
      <c r="F141" t="n">
        <v>31.54</v>
      </c>
      <c r="G141" t="n">
        <v>18.55</v>
      </c>
      <c r="H141" t="n">
        <v>0.25</v>
      </c>
      <c r="I141" t="n">
        <v>102</v>
      </c>
      <c r="J141" t="n">
        <v>247.07</v>
      </c>
      <c r="K141" t="n">
        <v>58.47</v>
      </c>
      <c r="L141" t="n">
        <v>3.5</v>
      </c>
      <c r="M141" t="n">
        <v>100</v>
      </c>
      <c r="N141" t="n">
        <v>60.09</v>
      </c>
      <c r="O141" t="n">
        <v>30705.56</v>
      </c>
      <c r="P141" t="n">
        <v>489.07</v>
      </c>
      <c r="Q141" t="n">
        <v>2238.62</v>
      </c>
      <c r="R141" t="n">
        <v>179.75</v>
      </c>
      <c r="S141" t="n">
        <v>80.06999999999999</v>
      </c>
      <c r="T141" t="n">
        <v>47324.96</v>
      </c>
      <c r="U141" t="n">
        <v>0.45</v>
      </c>
      <c r="V141" t="n">
        <v>0.8100000000000001</v>
      </c>
      <c r="W141" t="n">
        <v>6.8</v>
      </c>
      <c r="X141" t="n">
        <v>2.91</v>
      </c>
      <c r="Y141" t="n">
        <v>1</v>
      </c>
      <c r="Z141" t="n">
        <v>10</v>
      </c>
    </row>
    <row r="142">
      <c r="A142" t="n">
        <v>11</v>
      </c>
      <c r="B142" t="n">
        <v>125</v>
      </c>
      <c r="C142" t="inlineStr">
        <is>
          <t xml:space="preserve">CONCLUIDO	</t>
        </is>
      </c>
      <c r="D142" t="n">
        <v>2.5958</v>
      </c>
      <c r="E142" t="n">
        <v>38.52</v>
      </c>
      <c r="F142" t="n">
        <v>31.33</v>
      </c>
      <c r="G142" t="n">
        <v>20</v>
      </c>
      <c r="H142" t="n">
        <v>0.27</v>
      </c>
      <c r="I142" t="n">
        <v>94</v>
      </c>
      <c r="J142" t="n">
        <v>247.51</v>
      </c>
      <c r="K142" t="n">
        <v>58.47</v>
      </c>
      <c r="L142" t="n">
        <v>3.75</v>
      </c>
      <c r="M142" t="n">
        <v>92</v>
      </c>
      <c r="N142" t="n">
        <v>60.29</v>
      </c>
      <c r="O142" t="n">
        <v>30760.49</v>
      </c>
      <c r="P142" t="n">
        <v>483.89</v>
      </c>
      <c r="Q142" t="n">
        <v>2238.65</v>
      </c>
      <c r="R142" t="n">
        <v>172.48</v>
      </c>
      <c r="S142" t="n">
        <v>80.06999999999999</v>
      </c>
      <c r="T142" t="n">
        <v>43733.04</v>
      </c>
      <c r="U142" t="n">
        <v>0.46</v>
      </c>
      <c r="V142" t="n">
        <v>0.82</v>
      </c>
      <c r="W142" t="n">
        <v>6.79</v>
      </c>
      <c r="X142" t="n">
        <v>2.7</v>
      </c>
      <c r="Y142" t="n">
        <v>1</v>
      </c>
      <c r="Z142" t="n">
        <v>10</v>
      </c>
    </row>
    <row r="143">
      <c r="A143" t="n">
        <v>12</v>
      </c>
      <c r="B143" t="n">
        <v>125</v>
      </c>
      <c r="C143" t="inlineStr">
        <is>
          <t xml:space="preserve">CONCLUIDO	</t>
        </is>
      </c>
      <c r="D143" t="n">
        <v>2.6327</v>
      </c>
      <c r="E143" t="n">
        <v>37.98</v>
      </c>
      <c r="F143" t="n">
        <v>31.12</v>
      </c>
      <c r="G143" t="n">
        <v>21.46</v>
      </c>
      <c r="H143" t="n">
        <v>0.29</v>
      </c>
      <c r="I143" t="n">
        <v>87</v>
      </c>
      <c r="J143" t="n">
        <v>247.96</v>
      </c>
      <c r="K143" t="n">
        <v>58.47</v>
      </c>
      <c r="L143" t="n">
        <v>4</v>
      </c>
      <c r="M143" t="n">
        <v>85</v>
      </c>
      <c r="N143" t="n">
        <v>60.48</v>
      </c>
      <c r="O143" t="n">
        <v>30815.5</v>
      </c>
      <c r="P143" t="n">
        <v>479.18</v>
      </c>
      <c r="Q143" t="n">
        <v>2238.46</v>
      </c>
      <c r="R143" t="n">
        <v>165.68</v>
      </c>
      <c r="S143" t="n">
        <v>80.06999999999999</v>
      </c>
      <c r="T143" t="n">
        <v>40366.23</v>
      </c>
      <c r="U143" t="n">
        <v>0.48</v>
      </c>
      <c r="V143" t="n">
        <v>0.82</v>
      </c>
      <c r="W143" t="n">
        <v>6.78</v>
      </c>
      <c r="X143" t="n">
        <v>2.49</v>
      </c>
      <c r="Y143" t="n">
        <v>1</v>
      </c>
      <c r="Z143" t="n">
        <v>10</v>
      </c>
    </row>
    <row r="144">
      <c r="A144" t="n">
        <v>13</v>
      </c>
      <c r="B144" t="n">
        <v>125</v>
      </c>
      <c r="C144" t="inlineStr">
        <is>
          <t xml:space="preserve">CONCLUIDO	</t>
        </is>
      </c>
      <c r="D144" t="n">
        <v>2.6666</v>
      </c>
      <c r="E144" t="n">
        <v>37.5</v>
      </c>
      <c r="F144" t="n">
        <v>30.92</v>
      </c>
      <c r="G144" t="n">
        <v>22.9</v>
      </c>
      <c r="H144" t="n">
        <v>0.3</v>
      </c>
      <c r="I144" t="n">
        <v>81</v>
      </c>
      <c r="J144" t="n">
        <v>248.4</v>
      </c>
      <c r="K144" t="n">
        <v>58.47</v>
      </c>
      <c r="L144" t="n">
        <v>4.25</v>
      </c>
      <c r="M144" t="n">
        <v>79</v>
      </c>
      <c r="N144" t="n">
        <v>60.68</v>
      </c>
      <c r="O144" t="n">
        <v>30870.57</v>
      </c>
      <c r="P144" t="n">
        <v>474.48</v>
      </c>
      <c r="Q144" t="n">
        <v>2238.5</v>
      </c>
      <c r="R144" t="n">
        <v>159.11</v>
      </c>
      <c r="S144" t="n">
        <v>80.06999999999999</v>
      </c>
      <c r="T144" t="n">
        <v>37112.81</v>
      </c>
      <c r="U144" t="n">
        <v>0.5</v>
      </c>
      <c r="V144" t="n">
        <v>0.83</v>
      </c>
      <c r="W144" t="n">
        <v>6.78</v>
      </c>
      <c r="X144" t="n">
        <v>2.29</v>
      </c>
      <c r="Y144" t="n">
        <v>1</v>
      </c>
      <c r="Z144" t="n">
        <v>10</v>
      </c>
    </row>
    <row r="145">
      <c r="A145" t="n">
        <v>14</v>
      </c>
      <c r="B145" t="n">
        <v>125</v>
      </c>
      <c r="C145" t="inlineStr">
        <is>
          <t xml:space="preserve">CONCLUIDO	</t>
        </is>
      </c>
      <c r="D145" t="n">
        <v>2.6923</v>
      </c>
      <c r="E145" t="n">
        <v>37.14</v>
      </c>
      <c r="F145" t="n">
        <v>30.8</v>
      </c>
      <c r="G145" t="n">
        <v>24.31</v>
      </c>
      <c r="H145" t="n">
        <v>0.32</v>
      </c>
      <c r="I145" t="n">
        <v>76</v>
      </c>
      <c r="J145" t="n">
        <v>248.85</v>
      </c>
      <c r="K145" t="n">
        <v>58.47</v>
      </c>
      <c r="L145" t="n">
        <v>4.5</v>
      </c>
      <c r="M145" t="n">
        <v>74</v>
      </c>
      <c r="N145" t="n">
        <v>60.88</v>
      </c>
      <c r="O145" t="n">
        <v>30925.72</v>
      </c>
      <c r="P145" t="n">
        <v>470.62</v>
      </c>
      <c r="Q145" t="n">
        <v>2238.54</v>
      </c>
      <c r="R145" t="n">
        <v>155.08</v>
      </c>
      <c r="S145" t="n">
        <v>80.06999999999999</v>
      </c>
      <c r="T145" t="n">
        <v>35122.35</v>
      </c>
      <c r="U145" t="n">
        <v>0.52</v>
      </c>
      <c r="V145" t="n">
        <v>0.83</v>
      </c>
      <c r="W145" t="n">
        <v>6.77</v>
      </c>
      <c r="X145" t="n">
        <v>2.17</v>
      </c>
      <c r="Y145" t="n">
        <v>1</v>
      </c>
      <c r="Z145" t="n">
        <v>10</v>
      </c>
    </row>
    <row r="146">
      <c r="A146" t="n">
        <v>15</v>
      </c>
      <c r="B146" t="n">
        <v>125</v>
      </c>
      <c r="C146" t="inlineStr">
        <is>
          <t xml:space="preserve">CONCLUIDO	</t>
        </is>
      </c>
      <c r="D146" t="n">
        <v>2.7142</v>
      </c>
      <c r="E146" t="n">
        <v>36.84</v>
      </c>
      <c r="F146" t="n">
        <v>30.69</v>
      </c>
      <c r="G146" t="n">
        <v>25.57</v>
      </c>
      <c r="H146" t="n">
        <v>0.34</v>
      </c>
      <c r="I146" t="n">
        <v>72</v>
      </c>
      <c r="J146" t="n">
        <v>249.3</v>
      </c>
      <c r="K146" t="n">
        <v>58.47</v>
      </c>
      <c r="L146" t="n">
        <v>4.75</v>
      </c>
      <c r="M146" t="n">
        <v>70</v>
      </c>
      <c r="N146" t="n">
        <v>61.07</v>
      </c>
      <c r="O146" t="n">
        <v>30980.93</v>
      </c>
      <c r="P146" t="n">
        <v>467.34</v>
      </c>
      <c r="Q146" t="n">
        <v>2238.34</v>
      </c>
      <c r="R146" t="n">
        <v>151.95</v>
      </c>
      <c r="S146" t="n">
        <v>80.06999999999999</v>
      </c>
      <c r="T146" t="n">
        <v>33578.75</v>
      </c>
      <c r="U146" t="n">
        <v>0.53</v>
      </c>
      <c r="V146" t="n">
        <v>0.84</v>
      </c>
      <c r="W146" t="n">
        <v>6.75</v>
      </c>
      <c r="X146" t="n">
        <v>2.06</v>
      </c>
      <c r="Y146" t="n">
        <v>1</v>
      </c>
      <c r="Z146" t="n">
        <v>10</v>
      </c>
    </row>
    <row r="147">
      <c r="A147" t="n">
        <v>16</v>
      </c>
      <c r="B147" t="n">
        <v>125</v>
      </c>
      <c r="C147" t="inlineStr">
        <is>
          <t xml:space="preserve">CONCLUIDO	</t>
        </is>
      </c>
      <c r="D147" t="n">
        <v>2.7364</v>
      </c>
      <c r="E147" t="n">
        <v>36.54</v>
      </c>
      <c r="F147" t="n">
        <v>30.58</v>
      </c>
      <c r="G147" t="n">
        <v>26.98</v>
      </c>
      <c r="H147" t="n">
        <v>0.36</v>
      </c>
      <c r="I147" t="n">
        <v>68</v>
      </c>
      <c r="J147" t="n">
        <v>249.75</v>
      </c>
      <c r="K147" t="n">
        <v>58.47</v>
      </c>
      <c r="L147" t="n">
        <v>5</v>
      </c>
      <c r="M147" t="n">
        <v>66</v>
      </c>
      <c r="N147" t="n">
        <v>61.27</v>
      </c>
      <c r="O147" t="n">
        <v>31036.22</v>
      </c>
      <c r="P147" t="n">
        <v>464.08</v>
      </c>
      <c r="Q147" t="n">
        <v>2238.58</v>
      </c>
      <c r="R147" t="n">
        <v>148.14</v>
      </c>
      <c r="S147" t="n">
        <v>80.06999999999999</v>
      </c>
      <c r="T147" t="n">
        <v>31694.41</v>
      </c>
      <c r="U147" t="n">
        <v>0.54</v>
      </c>
      <c r="V147" t="n">
        <v>0.84</v>
      </c>
      <c r="W147" t="n">
        <v>6.75</v>
      </c>
      <c r="X147" t="n">
        <v>1.95</v>
      </c>
      <c r="Y147" t="n">
        <v>1</v>
      </c>
      <c r="Z147" t="n">
        <v>10</v>
      </c>
    </row>
    <row r="148">
      <c r="A148" t="n">
        <v>17</v>
      </c>
      <c r="B148" t="n">
        <v>125</v>
      </c>
      <c r="C148" t="inlineStr">
        <is>
          <t xml:space="preserve">CONCLUIDO	</t>
        </is>
      </c>
      <c r="D148" t="n">
        <v>2.7618</v>
      </c>
      <c r="E148" t="n">
        <v>36.21</v>
      </c>
      <c r="F148" t="n">
        <v>30.43</v>
      </c>
      <c r="G148" t="n">
        <v>28.53</v>
      </c>
      <c r="H148" t="n">
        <v>0.37</v>
      </c>
      <c r="I148" t="n">
        <v>64</v>
      </c>
      <c r="J148" t="n">
        <v>250.2</v>
      </c>
      <c r="K148" t="n">
        <v>58.47</v>
      </c>
      <c r="L148" t="n">
        <v>5.25</v>
      </c>
      <c r="M148" t="n">
        <v>62</v>
      </c>
      <c r="N148" t="n">
        <v>61.47</v>
      </c>
      <c r="O148" t="n">
        <v>31091.59</v>
      </c>
      <c r="P148" t="n">
        <v>460.05</v>
      </c>
      <c r="Q148" t="n">
        <v>2238.57</v>
      </c>
      <c r="R148" t="n">
        <v>143.56</v>
      </c>
      <c r="S148" t="n">
        <v>80.06999999999999</v>
      </c>
      <c r="T148" t="n">
        <v>29420.11</v>
      </c>
      <c r="U148" t="n">
        <v>0.5600000000000001</v>
      </c>
      <c r="V148" t="n">
        <v>0.84</v>
      </c>
      <c r="W148" t="n">
        <v>6.74</v>
      </c>
      <c r="X148" t="n">
        <v>1.8</v>
      </c>
      <c r="Y148" t="n">
        <v>1</v>
      </c>
      <c r="Z148" t="n">
        <v>10</v>
      </c>
    </row>
    <row r="149">
      <c r="A149" t="n">
        <v>18</v>
      </c>
      <c r="B149" t="n">
        <v>125</v>
      </c>
      <c r="C149" t="inlineStr">
        <is>
          <t xml:space="preserve">CONCLUIDO	</t>
        </is>
      </c>
      <c r="D149" t="n">
        <v>2.7795</v>
      </c>
      <c r="E149" t="n">
        <v>35.98</v>
      </c>
      <c r="F149" t="n">
        <v>30.34</v>
      </c>
      <c r="G149" t="n">
        <v>29.84</v>
      </c>
      <c r="H149" t="n">
        <v>0.39</v>
      </c>
      <c r="I149" t="n">
        <v>61</v>
      </c>
      <c r="J149" t="n">
        <v>250.64</v>
      </c>
      <c r="K149" t="n">
        <v>58.47</v>
      </c>
      <c r="L149" t="n">
        <v>5.5</v>
      </c>
      <c r="M149" t="n">
        <v>59</v>
      </c>
      <c r="N149" t="n">
        <v>61.67</v>
      </c>
      <c r="O149" t="n">
        <v>31147.02</v>
      </c>
      <c r="P149" t="n">
        <v>456.56</v>
      </c>
      <c r="Q149" t="n">
        <v>2238.54</v>
      </c>
      <c r="R149" t="n">
        <v>140.43</v>
      </c>
      <c r="S149" t="n">
        <v>80.06999999999999</v>
      </c>
      <c r="T149" t="n">
        <v>27871.7</v>
      </c>
      <c r="U149" t="n">
        <v>0.57</v>
      </c>
      <c r="V149" t="n">
        <v>0.85</v>
      </c>
      <c r="W149" t="n">
        <v>6.74</v>
      </c>
      <c r="X149" t="n">
        <v>1.71</v>
      </c>
      <c r="Y149" t="n">
        <v>1</v>
      </c>
      <c r="Z149" t="n">
        <v>10</v>
      </c>
    </row>
    <row r="150">
      <c r="A150" t="n">
        <v>19</v>
      </c>
      <c r="B150" t="n">
        <v>125</v>
      </c>
      <c r="C150" t="inlineStr">
        <is>
          <t xml:space="preserve">CONCLUIDO	</t>
        </is>
      </c>
      <c r="D150" t="n">
        <v>2.7957</v>
      </c>
      <c r="E150" t="n">
        <v>35.77</v>
      </c>
      <c r="F150" t="n">
        <v>30.27</v>
      </c>
      <c r="G150" t="n">
        <v>31.32</v>
      </c>
      <c r="H150" t="n">
        <v>0.41</v>
      </c>
      <c r="I150" t="n">
        <v>58</v>
      </c>
      <c r="J150" t="n">
        <v>251.09</v>
      </c>
      <c r="K150" t="n">
        <v>58.47</v>
      </c>
      <c r="L150" t="n">
        <v>5.75</v>
      </c>
      <c r="M150" t="n">
        <v>56</v>
      </c>
      <c r="N150" t="n">
        <v>61.87</v>
      </c>
      <c r="O150" t="n">
        <v>31202.53</v>
      </c>
      <c r="P150" t="n">
        <v>454.26</v>
      </c>
      <c r="Q150" t="n">
        <v>2238.61</v>
      </c>
      <c r="R150" t="n">
        <v>138.18</v>
      </c>
      <c r="S150" t="n">
        <v>80.06999999999999</v>
      </c>
      <c r="T150" t="n">
        <v>26762.79</v>
      </c>
      <c r="U150" t="n">
        <v>0.58</v>
      </c>
      <c r="V150" t="n">
        <v>0.85</v>
      </c>
      <c r="W150" t="n">
        <v>6.73</v>
      </c>
      <c r="X150" t="n">
        <v>1.64</v>
      </c>
      <c r="Y150" t="n">
        <v>1</v>
      </c>
      <c r="Z150" t="n">
        <v>10</v>
      </c>
    </row>
    <row r="151">
      <c r="A151" t="n">
        <v>20</v>
      </c>
      <c r="B151" t="n">
        <v>125</v>
      </c>
      <c r="C151" t="inlineStr">
        <is>
          <t xml:space="preserve">CONCLUIDO	</t>
        </is>
      </c>
      <c r="D151" t="n">
        <v>2.8146</v>
      </c>
      <c r="E151" t="n">
        <v>35.53</v>
      </c>
      <c r="F151" t="n">
        <v>30.18</v>
      </c>
      <c r="G151" t="n">
        <v>32.92</v>
      </c>
      <c r="H151" t="n">
        <v>0.42</v>
      </c>
      <c r="I151" t="n">
        <v>55</v>
      </c>
      <c r="J151" t="n">
        <v>251.55</v>
      </c>
      <c r="K151" t="n">
        <v>58.47</v>
      </c>
      <c r="L151" t="n">
        <v>6</v>
      </c>
      <c r="M151" t="n">
        <v>53</v>
      </c>
      <c r="N151" t="n">
        <v>62.07</v>
      </c>
      <c r="O151" t="n">
        <v>31258.11</v>
      </c>
      <c r="P151" t="n">
        <v>450.94</v>
      </c>
      <c r="Q151" t="n">
        <v>2238.7</v>
      </c>
      <c r="R151" t="n">
        <v>135.21</v>
      </c>
      <c r="S151" t="n">
        <v>80.06999999999999</v>
      </c>
      <c r="T151" t="n">
        <v>25289.71</v>
      </c>
      <c r="U151" t="n">
        <v>0.59</v>
      </c>
      <c r="V151" t="n">
        <v>0.85</v>
      </c>
      <c r="W151" t="n">
        <v>6.72</v>
      </c>
      <c r="X151" t="n">
        <v>1.55</v>
      </c>
      <c r="Y151" t="n">
        <v>1</v>
      </c>
      <c r="Z151" t="n">
        <v>10</v>
      </c>
    </row>
    <row r="152">
      <c r="A152" t="n">
        <v>21</v>
      </c>
      <c r="B152" t="n">
        <v>125</v>
      </c>
      <c r="C152" t="inlineStr">
        <is>
          <t xml:space="preserve">CONCLUIDO	</t>
        </is>
      </c>
      <c r="D152" t="n">
        <v>2.8253</v>
      </c>
      <c r="E152" t="n">
        <v>35.4</v>
      </c>
      <c r="F152" t="n">
        <v>30.14</v>
      </c>
      <c r="G152" t="n">
        <v>34.12</v>
      </c>
      <c r="H152" t="n">
        <v>0.44</v>
      </c>
      <c r="I152" t="n">
        <v>53</v>
      </c>
      <c r="J152" t="n">
        <v>252</v>
      </c>
      <c r="K152" t="n">
        <v>58.47</v>
      </c>
      <c r="L152" t="n">
        <v>6.25</v>
      </c>
      <c r="M152" t="n">
        <v>51</v>
      </c>
      <c r="N152" t="n">
        <v>62.27</v>
      </c>
      <c r="O152" t="n">
        <v>31313.77</v>
      </c>
      <c r="P152" t="n">
        <v>448.26</v>
      </c>
      <c r="Q152" t="n">
        <v>2238.44</v>
      </c>
      <c r="R152" t="n">
        <v>133.49</v>
      </c>
      <c r="S152" t="n">
        <v>80.06999999999999</v>
      </c>
      <c r="T152" t="n">
        <v>24444.28</v>
      </c>
      <c r="U152" t="n">
        <v>0.6</v>
      </c>
      <c r="V152" t="n">
        <v>0.85</v>
      </c>
      <c r="W152" t="n">
        <v>6.73</v>
      </c>
      <c r="X152" t="n">
        <v>1.51</v>
      </c>
      <c r="Y152" t="n">
        <v>1</v>
      </c>
      <c r="Z152" t="n">
        <v>10</v>
      </c>
    </row>
    <row r="153">
      <c r="A153" t="n">
        <v>22</v>
      </c>
      <c r="B153" t="n">
        <v>125</v>
      </c>
      <c r="C153" t="inlineStr">
        <is>
          <t xml:space="preserve">CONCLUIDO	</t>
        </is>
      </c>
      <c r="D153" t="n">
        <v>2.8374</v>
      </c>
      <c r="E153" t="n">
        <v>35.24</v>
      </c>
      <c r="F153" t="n">
        <v>30.08</v>
      </c>
      <c r="G153" t="n">
        <v>35.39</v>
      </c>
      <c r="H153" t="n">
        <v>0.46</v>
      </c>
      <c r="I153" t="n">
        <v>51</v>
      </c>
      <c r="J153" t="n">
        <v>252.45</v>
      </c>
      <c r="K153" t="n">
        <v>58.47</v>
      </c>
      <c r="L153" t="n">
        <v>6.5</v>
      </c>
      <c r="M153" t="n">
        <v>49</v>
      </c>
      <c r="N153" t="n">
        <v>62.47</v>
      </c>
      <c r="O153" t="n">
        <v>31369.49</v>
      </c>
      <c r="P153" t="n">
        <v>445.61</v>
      </c>
      <c r="Q153" t="n">
        <v>2238.45</v>
      </c>
      <c r="R153" t="n">
        <v>131.94</v>
      </c>
      <c r="S153" t="n">
        <v>80.06999999999999</v>
      </c>
      <c r="T153" t="n">
        <v>23676.22</v>
      </c>
      <c r="U153" t="n">
        <v>0.61</v>
      </c>
      <c r="V153" t="n">
        <v>0.85</v>
      </c>
      <c r="W153" t="n">
        <v>6.72</v>
      </c>
      <c r="X153" t="n">
        <v>1.45</v>
      </c>
      <c r="Y153" t="n">
        <v>1</v>
      </c>
      <c r="Z153" t="n">
        <v>10</v>
      </c>
    </row>
    <row r="154">
      <c r="A154" t="n">
        <v>23</v>
      </c>
      <c r="B154" t="n">
        <v>125</v>
      </c>
      <c r="C154" t="inlineStr">
        <is>
          <t xml:space="preserve">CONCLUIDO	</t>
        </is>
      </c>
      <c r="D154" t="n">
        <v>2.8568</v>
      </c>
      <c r="E154" t="n">
        <v>35</v>
      </c>
      <c r="F154" t="n">
        <v>29.98</v>
      </c>
      <c r="G154" t="n">
        <v>37.48</v>
      </c>
      <c r="H154" t="n">
        <v>0.47</v>
      </c>
      <c r="I154" t="n">
        <v>48</v>
      </c>
      <c r="J154" t="n">
        <v>252.9</v>
      </c>
      <c r="K154" t="n">
        <v>58.47</v>
      </c>
      <c r="L154" t="n">
        <v>6.75</v>
      </c>
      <c r="M154" t="n">
        <v>46</v>
      </c>
      <c r="N154" t="n">
        <v>62.68</v>
      </c>
      <c r="O154" t="n">
        <v>31425.3</v>
      </c>
      <c r="P154" t="n">
        <v>443.12</v>
      </c>
      <c r="Q154" t="n">
        <v>2238.38</v>
      </c>
      <c r="R154" t="n">
        <v>128.51</v>
      </c>
      <c r="S154" t="n">
        <v>80.06999999999999</v>
      </c>
      <c r="T154" t="n">
        <v>21976.51</v>
      </c>
      <c r="U154" t="n">
        <v>0.62</v>
      </c>
      <c r="V154" t="n">
        <v>0.86</v>
      </c>
      <c r="W154" t="n">
        <v>6.72</v>
      </c>
      <c r="X154" t="n">
        <v>1.35</v>
      </c>
      <c r="Y154" t="n">
        <v>1</v>
      </c>
      <c r="Z154" t="n">
        <v>10</v>
      </c>
    </row>
    <row r="155">
      <c r="A155" t="n">
        <v>24</v>
      </c>
      <c r="B155" t="n">
        <v>125</v>
      </c>
      <c r="C155" t="inlineStr">
        <is>
          <t xml:space="preserve">CONCLUIDO	</t>
        </is>
      </c>
      <c r="D155" t="n">
        <v>2.8612</v>
      </c>
      <c r="E155" t="n">
        <v>34.95</v>
      </c>
      <c r="F155" t="n">
        <v>29.97</v>
      </c>
      <c r="G155" t="n">
        <v>38.26</v>
      </c>
      <c r="H155" t="n">
        <v>0.49</v>
      </c>
      <c r="I155" t="n">
        <v>47</v>
      </c>
      <c r="J155" t="n">
        <v>253.35</v>
      </c>
      <c r="K155" t="n">
        <v>58.47</v>
      </c>
      <c r="L155" t="n">
        <v>7</v>
      </c>
      <c r="M155" t="n">
        <v>45</v>
      </c>
      <c r="N155" t="n">
        <v>62.88</v>
      </c>
      <c r="O155" t="n">
        <v>31481.17</v>
      </c>
      <c r="P155" t="n">
        <v>440.86</v>
      </c>
      <c r="Q155" t="n">
        <v>2238.51</v>
      </c>
      <c r="R155" t="n">
        <v>128.37</v>
      </c>
      <c r="S155" t="n">
        <v>80.06999999999999</v>
      </c>
      <c r="T155" t="n">
        <v>21909.72</v>
      </c>
      <c r="U155" t="n">
        <v>0.62</v>
      </c>
      <c r="V155" t="n">
        <v>0.86</v>
      </c>
      <c r="W155" t="n">
        <v>6.72</v>
      </c>
      <c r="X155" t="n">
        <v>1.35</v>
      </c>
      <c r="Y155" t="n">
        <v>1</v>
      </c>
      <c r="Z155" t="n">
        <v>10</v>
      </c>
    </row>
    <row r="156">
      <c r="A156" t="n">
        <v>25</v>
      </c>
      <c r="B156" t="n">
        <v>125</v>
      </c>
      <c r="C156" t="inlineStr">
        <is>
          <t xml:space="preserve">CONCLUIDO	</t>
        </is>
      </c>
      <c r="D156" t="n">
        <v>2.8771</v>
      </c>
      <c r="E156" t="n">
        <v>34.76</v>
      </c>
      <c r="F156" t="n">
        <v>29.87</v>
      </c>
      <c r="G156" t="n">
        <v>39.83</v>
      </c>
      <c r="H156" t="n">
        <v>0.51</v>
      </c>
      <c r="I156" t="n">
        <v>45</v>
      </c>
      <c r="J156" t="n">
        <v>253.81</v>
      </c>
      <c r="K156" t="n">
        <v>58.47</v>
      </c>
      <c r="L156" t="n">
        <v>7.25</v>
      </c>
      <c r="M156" t="n">
        <v>43</v>
      </c>
      <c r="N156" t="n">
        <v>63.08</v>
      </c>
      <c r="O156" t="n">
        <v>31537.13</v>
      </c>
      <c r="P156" t="n">
        <v>437.45</v>
      </c>
      <c r="Q156" t="n">
        <v>2238.4</v>
      </c>
      <c r="R156" t="n">
        <v>125.28</v>
      </c>
      <c r="S156" t="n">
        <v>80.06999999999999</v>
      </c>
      <c r="T156" t="n">
        <v>20376.3</v>
      </c>
      <c r="U156" t="n">
        <v>0.64</v>
      </c>
      <c r="V156" t="n">
        <v>0.86</v>
      </c>
      <c r="W156" t="n">
        <v>6.71</v>
      </c>
      <c r="X156" t="n">
        <v>1.25</v>
      </c>
      <c r="Y156" t="n">
        <v>1</v>
      </c>
      <c r="Z156" t="n">
        <v>10</v>
      </c>
    </row>
    <row r="157">
      <c r="A157" t="n">
        <v>26</v>
      </c>
      <c r="B157" t="n">
        <v>125</v>
      </c>
      <c r="C157" t="inlineStr">
        <is>
          <t xml:space="preserve">CONCLUIDO	</t>
        </is>
      </c>
      <c r="D157" t="n">
        <v>2.8886</v>
      </c>
      <c r="E157" t="n">
        <v>34.62</v>
      </c>
      <c r="F157" t="n">
        <v>29.83</v>
      </c>
      <c r="G157" t="n">
        <v>41.63</v>
      </c>
      <c r="H157" t="n">
        <v>0.52</v>
      </c>
      <c r="I157" t="n">
        <v>43</v>
      </c>
      <c r="J157" t="n">
        <v>254.26</v>
      </c>
      <c r="K157" t="n">
        <v>58.47</v>
      </c>
      <c r="L157" t="n">
        <v>7.5</v>
      </c>
      <c r="M157" t="n">
        <v>41</v>
      </c>
      <c r="N157" t="n">
        <v>63.29</v>
      </c>
      <c r="O157" t="n">
        <v>31593.16</v>
      </c>
      <c r="P157" t="n">
        <v>435.01</v>
      </c>
      <c r="Q157" t="n">
        <v>2238.46</v>
      </c>
      <c r="R157" t="n">
        <v>124.1</v>
      </c>
      <c r="S157" t="n">
        <v>80.06999999999999</v>
      </c>
      <c r="T157" t="n">
        <v>19798.65</v>
      </c>
      <c r="U157" t="n">
        <v>0.65</v>
      </c>
      <c r="V157" t="n">
        <v>0.86</v>
      </c>
      <c r="W157" t="n">
        <v>6.7</v>
      </c>
      <c r="X157" t="n">
        <v>1.2</v>
      </c>
      <c r="Y157" t="n">
        <v>1</v>
      </c>
      <c r="Z157" t="n">
        <v>10</v>
      </c>
    </row>
    <row r="158">
      <c r="A158" t="n">
        <v>27</v>
      </c>
      <c r="B158" t="n">
        <v>125</v>
      </c>
      <c r="C158" t="inlineStr">
        <is>
          <t xml:space="preserve">CONCLUIDO	</t>
        </is>
      </c>
      <c r="D158" t="n">
        <v>2.9015</v>
      </c>
      <c r="E158" t="n">
        <v>34.47</v>
      </c>
      <c r="F158" t="n">
        <v>29.77</v>
      </c>
      <c r="G158" t="n">
        <v>43.57</v>
      </c>
      <c r="H158" t="n">
        <v>0.54</v>
      </c>
      <c r="I158" t="n">
        <v>41</v>
      </c>
      <c r="J158" t="n">
        <v>254.72</v>
      </c>
      <c r="K158" t="n">
        <v>58.47</v>
      </c>
      <c r="L158" t="n">
        <v>7.75</v>
      </c>
      <c r="M158" t="n">
        <v>39</v>
      </c>
      <c r="N158" t="n">
        <v>63.49</v>
      </c>
      <c r="O158" t="n">
        <v>31649.26</v>
      </c>
      <c r="P158" t="n">
        <v>432.12</v>
      </c>
      <c r="Q158" t="n">
        <v>2238.58</v>
      </c>
      <c r="R158" t="n">
        <v>121.74</v>
      </c>
      <c r="S158" t="n">
        <v>80.06999999999999</v>
      </c>
      <c r="T158" t="n">
        <v>18626.81</v>
      </c>
      <c r="U158" t="n">
        <v>0.66</v>
      </c>
      <c r="V158" t="n">
        <v>0.86</v>
      </c>
      <c r="W158" t="n">
        <v>6.71</v>
      </c>
      <c r="X158" t="n">
        <v>1.14</v>
      </c>
      <c r="Y158" t="n">
        <v>1</v>
      </c>
      <c r="Z158" t="n">
        <v>10</v>
      </c>
    </row>
    <row r="159">
      <c r="A159" t="n">
        <v>28</v>
      </c>
      <c r="B159" t="n">
        <v>125</v>
      </c>
      <c r="C159" t="inlineStr">
        <is>
          <t xml:space="preserve">CONCLUIDO	</t>
        </is>
      </c>
      <c r="D159" t="n">
        <v>2.9061</v>
      </c>
      <c r="E159" t="n">
        <v>34.41</v>
      </c>
      <c r="F159" t="n">
        <v>29.76</v>
      </c>
      <c r="G159" t="n">
        <v>44.65</v>
      </c>
      <c r="H159" t="n">
        <v>0.5600000000000001</v>
      </c>
      <c r="I159" t="n">
        <v>40</v>
      </c>
      <c r="J159" t="n">
        <v>255.17</v>
      </c>
      <c r="K159" t="n">
        <v>58.47</v>
      </c>
      <c r="L159" t="n">
        <v>8</v>
      </c>
      <c r="M159" t="n">
        <v>38</v>
      </c>
      <c r="N159" t="n">
        <v>63.7</v>
      </c>
      <c r="O159" t="n">
        <v>31705.44</v>
      </c>
      <c r="P159" t="n">
        <v>430.26</v>
      </c>
      <c r="Q159" t="n">
        <v>2238.35</v>
      </c>
      <c r="R159" t="n">
        <v>121.58</v>
      </c>
      <c r="S159" t="n">
        <v>80.06999999999999</v>
      </c>
      <c r="T159" t="n">
        <v>18553.44</v>
      </c>
      <c r="U159" t="n">
        <v>0.66</v>
      </c>
      <c r="V159" t="n">
        <v>0.86</v>
      </c>
      <c r="W159" t="n">
        <v>6.71</v>
      </c>
      <c r="X159" t="n">
        <v>1.14</v>
      </c>
      <c r="Y159" t="n">
        <v>1</v>
      </c>
      <c r="Z159" t="n">
        <v>10</v>
      </c>
    </row>
    <row r="160">
      <c r="A160" t="n">
        <v>29</v>
      </c>
      <c r="B160" t="n">
        <v>125</v>
      </c>
      <c r="C160" t="inlineStr">
        <is>
          <t xml:space="preserve">CONCLUIDO	</t>
        </is>
      </c>
      <c r="D160" t="n">
        <v>2.9122</v>
      </c>
      <c r="E160" t="n">
        <v>34.34</v>
      </c>
      <c r="F160" t="n">
        <v>29.74</v>
      </c>
      <c r="G160" t="n">
        <v>45.75</v>
      </c>
      <c r="H160" t="n">
        <v>0.57</v>
      </c>
      <c r="I160" t="n">
        <v>39</v>
      </c>
      <c r="J160" t="n">
        <v>255.63</v>
      </c>
      <c r="K160" t="n">
        <v>58.47</v>
      </c>
      <c r="L160" t="n">
        <v>8.25</v>
      </c>
      <c r="M160" t="n">
        <v>37</v>
      </c>
      <c r="N160" t="n">
        <v>63.91</v>
      </c>
      <c r="O160" t="n">
        <v>31761.69</v>
      </c>
      <c r="P160" t="n">
        <v>427.76</v>
      </c>
      <c r="Q160" t="n">
        <v>2238.58</v>
      </c>
      <c r="R160" t="n">
        <v>120.77</v>
      </c>
      <c r="S160" t="n">
        <v>80.06999999999999</v>
      </c>
      <c r="T160" t="n">
        <v>18151.4</v>
      </c>
      <c r="U160" t="n">
        <v>0.66</v>
      </c>
      <c r="V160" t="n">
        <v>0.86</v>
      </c>
      <c r="W160" t="n">
        <v>6.71</v>
      </c>
      <c r="X160" t="n">
        <v>1.11</v>
      </c>
      <c r="Y160" t="n">
        <v>1</v>
      </c>
      <c r="Z160" t="n">
        <v>10</v>
      </c>
    </row>
    <row r="161">
      <c r="A161" t="n">
        <v>30</v>
      </c>
      <c r="B161" t="n">
        <v>125</v>
      </c>
      <c r="C161" t="inlineStr">
        <is>
          <t xml:space="preserve">CONCLUIDO	</t>
        </is>
      </c>
      <c r="D161" t="n">
        <v>2.925</v>
      </c>
      <c r="E161" t="n">
        <v>34.19</v>
      </c>
      <c r="F161" t="n">
        <v>29.68</v>
      </c>
      <c r="G161" t="n">
        <v>48.14</v>
      </c>
      <c r="H161" t="n">
        <v>0.59</v>
      </c>
      <c r="I161" t="n">
        <v>37</v>
      </c>
      <c r="J161" t="n">
        <v>256.09</v>
      </c>
      <c r="K161" t="n">
        <v>58.47</v>
      </c>
      <c r="L161" t="n">
        <v>8.5</v>
      </c>
      <c r="M161" t="n">
        <v>35</v>
      </c>
      <c r="N161" t="n">
        <v>64.11</v>
      </c>
      <c r="O161" t="n">
        <v>31818.02</v>
      </c>
      <c r="P161" t="n">
        <v>424.89</v>
      </c>
      <c r="Q161" t="n">
        <v>2238.47</v>
      </c>
      <c r="R161" t="n">
        <v>119.25</v>
      </c>
      <c r="S161" t="n">
        <v>80.06999999999999</v>
      </c>
      <c r="T161" t="n">
        <v>17400.26</v>
      </c>
      <c r="U161" t="n">
        <v>0.67</v>
      </c>
      <c r="V161" t="n">
        <v>0.86</v>
      </c>
      <c r="W161" t="n">
        <v>6.7</v>
      </c>
      <c r="X161" t="n">
        <v>1.06</v>
      </c>
      <c r="Y161" t="n">
        <v>1</v>
      </c>
      <c r="Z161" t="n">
        <v>10</v>
      </c>
    </row>
    <row r="162">
      <c r="A162" t="n">
        <v>31</v>
      </c>
      <c r="B162" t="n">
        <v>125</v>
      </c>
      <c r="C162" t="inlineStr">
        <is>
          <t xml:space="preserve">CONCLUIDO	</t>
        </is>
      </c>
      <c r="D162" t="n">
        <v>2.9316</v>
      </c>
      <c r="E162" t="n">
        <v>34.11</v>
      </c>
      <c r="F162" t="n">
        <v>29.65</v>
      </c>
      <c r="G162" t="n">
        <v>49.42</v>
      </c>
      <c r="H162" t="n">
        <v>0.61</v>
      </c>
      <c r="I162" t="n">
        <v>36</v>
      </c>
      <c r="J162" t="n">
        <v>256.54</v>
      </c>
      <c r="K162" t="n">
        <v>58.47</v>
      </c>
      <c r="L162" t="n">
        <v>8.75</v>
      </c>
      <c r="M162" t="n">
        <v>34</v>
      </c>
      <c r="N162" t="n">
        <v>64.31999999999999</v>
      </c>
      <c r="O162" t="n">
        <v>31874.43</v>
      </c>
      <c r="P162" t="n">
        <v>423.25</v>
      </c>
      <c r="Q162" t="n">
        <v>2238.41</v>
      </c>
      <c r="R162" t="n">
        <v>118.01</v>
      </c>
      <c r="S162" t="n">
        <v>80.06999999999999</v>
      </c>
      <c r="T162" t="n">
        <v>16788.2</v>
      </c>
      <c r="U162" t="n">
        <v>0.68</v>
      </c>
      <c r="V162" t="n">
        <v>0.87</v>
      </c>
      <c r="W162" t="n">
        <v>6.7</v>
      </c>
      <c r="X162" t="n">
        <v>1.03</v>
      </c>
      <c r="Y162" t="n">
        <v>1</v>
      </c>
      <c r="Z162" t="n">
        <v>10</v>
      </c>
    </row>
    <row r="163">
      <c r="A163" t="n">
        <v>32</v>
      </c>
      <c r="B163" t="n">
        <v>125</v>
      </c>
      <c r="C163" t="inlineStr">
        <is>
          <t xml:space="preserve">CONCLUIDO	</t>
        </is>
      </c>
      <c r="D163" t="n">
        <v>2.9382</v>
      </c>
      <c r="E163" t="n">
        <v>34.03</v>
      </c>
      <c r="F163" t="n">
        <v>29.62</v>
      </c>
      <c r="G163" t="n">
        <v>50.78</v>
      </c>
      <c r="H163" t="n">
        <v>0.62</v>
      </c>
      <c r="I163" t="n">
        <v>35</v>
      </c>
      <c r="J163" t="n">
        <v>257</v>
      </c>
      <c r="K163" t="n">
        <v>58.47</v>
      </c>
      <c r="L163" t="n">
        <v>9</v>
      </c>
      <c r="M163" t="n">
        <v>33</v>
      </c>
      <c r="N163" t="n">
        <v>64.53</v>
      </c>
      <c r="O163" t="n">
        <v>31931.04</v>
      </c>
      <c r="P163" t="n">
        <v>420.7</v>
      </c>
      <c r="Q163" t="n">
        <v>2238.38</v>
      </c>
      <c r="R163" t="n">
        <v>117.01</v>
      </c>
      <c r="S163" t="n">
        <v>80.06999999999999</v>
      </c>
      <c r="T163" t="n">
        <v>16291.32</v>
      </c>
      <c r="U163" t="n">
        <v>0.68</v>
      </c>
      <c r="V163" t="n">
        <v>0.87</v>
      </c>
      <c r="W163" t="n">
        <v>6.7</v>
      </c>
      <c r="X163" t="n">
        <v>1</v>
      </c>
      <c r="Y163" t="n">
        <v>1</v>
      </c>
      <c r="Z163" t="n">
        <v>10</v>
      </c>
    </row>
    <row r="164">
      <c r="A164" t="n">
        <v>33</v>
      </c>
      <c r="B164" t="n">
        <v>125</v>
      </c>
      <c r="C164" t="inlineStr">
        <is>
          <t xml:space="preserve">CONCLUIDO	</t>
        </is>
      </c>
      <c r="D164" t="n">
        <v>2.9472</v>
      </c>
      <c r="E164" t="n">
        <v>33.93</v>
      </c>
      <c r="F164" t="n">
        <v>29.57</v>
      </c>
      <c r="G164" t="n">
        <v>52.18</v>
      </c>
      <c r="H164" t="n">
        <v>0.64</v>
      </c>
      <c r="I164" t="n">
        <v>34</v>
      </c>
      <c r="J164" t="n">
        <v>257.46</v>
      </c>
      <c r="K164" t="n">
        <v>58.47</v>
      </c>
      <c r="L164" t="n">
        <v>9.25</v>
      </c>
      <c r="M164" t="n">
        <v>32</v>
      </c>
      <c r="N164" t="n">
        <v>64.73999999999999</v>
      </c>
      <c r="O164" t="n">
        <v>31987.61</v>
      </c>
      <c r="P164" t="n">
        <v>417.38</v>
      </c>
      <c r="Q164" t="n">
        <v>2238.51</v>
      </c>
      <c r="R164" t="n">
        <v>115.23</v>
      </c>
      <c r="S164" t="n">
        <v>80.06999999999999</v>
      </c>
      <c r="T164" t="n">
        <v>15406.97</v>
      </c>
      <c r="U164" t="n">
        <v>0.6899999999999999</v>
      </c>
      <c r="V164" t="n">
        <v>0.87</v>
      </c>
      <c r="W164" t="n">
        <v>6.7</v>
      </c>
      <c r="X164" t="n">
        <v>0.9399999999999999</v>
      </c>
      <c r="Y164" t="n">
        <v>1</v>
      </c>
      <c r="Z164" t="n">
        <v>10</v>
      </c>
    </row>
    <row r="165">
      <c r="A165" t="n">
        <v>34</v>
      </c>
      <c r="B165" t="n">
        <v>125</v>
      </c>
      <c r="C165" t="inlineStr">
        <is>
          <t xml:space="preserve">CONCLUIDO	</t>
        </is>
      </c>
      <c r="D165" t="n">
        <v>2.9542</v>
      </c>
      <c r="E165" t="n">
        <v>33.85</v>
      </c>
      <c r="F165" t="n">
        <v>29.53</v>
      </c>
      <c r="G165" t="n">
        <v>53.7</v>
      </c>
      <c r="H165" t="n">
        <v>0.66</v>
      </c>
      <c r="I165" t="n">
        <v>33</v>
      </c>
      <c r="J165" t="n">
        <v>257.92</v>
      </c>
      <c r="K165" t="n">
        <v>58.47</v>
      </c>
      <c r="L165" t="n">
        <v>9.5</v>
      </c>
      <c r="M165" t="n">
        <v>31</v>
      </c>
      <c r="N165" t="n">
        <v>64.95</v>
      </c>
      <c r="O165" t="n">
        <v>32044.25</v>
      </c>
      <c r="P165" t="n">
        <v>415.7</v>
      </c>
      <c r="Q165" t="n">
        <v>2238.4</v>
      </c>
      <c r="R165" t="n">
        <v>114.21</v>
      </c>
      <c r="S165" t="n">
        <v>80.06999999999999</v>
      </c>
      <c r="T165" t="n">
        <v>14900.77</v>
      </c>
      <c r="U165" t="n">
        <v>0.7</v>
      </c>
      <c r="V165" t="n">
        <v>0.87</v>
      </c>
      <c r="W165" t="n">
        <v>6.69</v>
      </c>
      <c r="X165" t="n">
        <v>0.91</v>
      </c>
      <c r="Y165" t="n">
        <v>1</v>
      </c>
      <c r="Z165" t="n">
        <v>10</v>
      </c>
    </row>
    <row r="166">
      <c r="A166" t="n">
        <v>35</v>
      </c>
      <c r="B166" t="n">
        <v>125</v>
      </c>
      <c r="C166" t="inlineStr">
        <is>
          <t xml:space="preserve">CONCLUIDO	</t>
        </is>
      </c>
      <c r="D166" t="n">
        <v>2.9609</v>
      </c>
      <c r="E166" t="n">
        <v>33.77</v>
      </c>
      <c r="F166" t="n">
        <v>29.5</v>
      </c>
      <c r="G166" t="n">
        <v>55.32</v>
      </c>
      <c r="H166" t="n">
        <v>0.67</v>
      </c>
      <c r="I166" t="n">
        <v>32</v>
      </c>
      <c r="J166" t="n">
        <v>258.38</v>
      </c>
      <c r="K166" t="n">
        <v>58.47</v>
      </c>
      <c r="L166" t="n">
        <v>9.75</v>
      </c>
      <c r="M166" t="n">
        <v>30</v>
      </c>
      <c r="N166" t="n">
        <v>65.16</v>
      </c>
      <c r="O166" t="n">
        <v>32100.97</v>
      </c>
      <c r="P166" t="n">
        <v>413.63</v>
      </c>
      <c r="Q166" t="n">
        <v>2238.43</v>
      </c>
      <c r="R166" t="n">
        <v>113.05</v>
      </c>
      <c r="S166" t="n">
        <v>80.06999999999999</v>
      </c>
      <c r="T166" t="n">
        <v>14325.68</v>
      </c>
      <c r="U166" t="n">
        <v>0.71</v>
      </c>
      <c r="V166" t="n">
        <v>0.87</v>
      </c>
      <c r="W166" t="n">
        <v>6.69</v>
      </c>
      <c r="X166" t="n">
        <v>0.88</v>
      </c>
      <c r="Y166" t="n">
        <v>1</v>
      </c>
      <c r="Z166" t="n">
        <v>10</v>
      </c>
    </row>
    <row r="167">
      <c r="A167" t="n">
        <v>36</v>
      </c>
      <c r="B167" t="n">
        <v>125</v>
      </c>
      <c r="C167" t="inlineStr">
        <is>
          <t xml:space="preserve">CONCLUIDO	</t>
        </is>
      </c>
      <c r="D167" t="n">
        <v>2.9646</v>
      </c>
      <c r="E167" t="n">
        <v>33.73</v>
      </c>
      <c r="F167" t="n">
        <v>29.51</v>
      </c>
      <c r="G167" t="n">
        <v>57.12</v>
      </c>
      <c r="H167" t="n">
        <v>0.6899999999999999</v>
      </c>
      <c r="I167" t="n">
        <v>31</v>
      </c>
      <c r="J167" t="n">
        <v>258.84</v>
      </c>
      <c r="K167" t="n">
        <v>58.47</v>
      </c>
      <c r="L167" t="n">
        <v>10</v>
      </c>
      <c r="M167" t="n">
        <v>29</v>
      </c>
      <c r="N167" t="n">
        <v>65.37</v>
      </c>
      <c r="O167" t="n">
        <v>32157.77</v>
      </c>
      <c r="P167" t="n">
        <v>411.51</v>
      </c>
      <c r="Q167" t="n">
        <v>2238.42</v>
      </c>
      <c r="R167" t="n">
        <v>113.33</v>
      </c>
      <c r="S167" t="n">
        <v>80.06999999999999</v>
      </c>
      <c r="T167" t="n">
        <v>14473.67</v>
      </c>
      <c r="U167" t="n">
        <v>0.71</v>
      </c>
      <c r="V167" t="n">
        <v>0.87</v>
      </c>
      <c r="W167" t="n">
        <v>6.69</v>
      </c>
      <c r="X167" t="n">
        <v>0.88</v>
      </c>
      <c r="Y167" t="n">
        <v>1</v>
      </c>
      <c r="Z167" t="n">
        <v>10</v>
      </c>
    </row>
    <row r="168">
      <c r="A168" t="n">
        <v>37</v>
      </c>
      <c r="B168" t="n">
        <v>125</v>
      </c>
      <c r="C168" t="inlineStr">
        <is>
          <t xml:space="preserve">CONCLUIDO	</t>
        </is>
      </c>
      <c r="D168" t="n">
        <v>2.9728</v>
      </c>
      <c r="E168" t="n">
        <v>33.64</v>
      </c>
      <c r="F168" t="n">
        <v>29.46</v>
      </c>
      <c r="G168" t="n">
        <v>58.93</v>
      </c>
      <c r="H168" t="n">
        <v>0.7</v>
      </c>
      <c r="I168" t="n">
        <v>30</v>
      </c>
      <c r="J168" t="n">
        <v>259.3</v>
      </c>
      <c r="K168" t="n">
        <v>58.47</v>
      </c>
      <c r="L168" t="n">
        <v>10.25</v>
      </c>
      <c r="M168" t="n">
        <v>28</v>
      </c>
      <c r="N168" t="n">
        <v>65.58</v>
      </c>
      <c r="O168" t="n">
        <v>32214.64</v>
      </c>
      <c r="P168" t="n">
        <v>409.38</v>
      </c>
      <c r="Q168" t="n">
        <v>2238.39</v>
      </c>
      <c r="R168" t="n">
        <v>112.09</v>
      </c>
      <c r="S168" t="n">
        <v>80.06999999999999</v>
      </c>
      <c r="T168" t="n">
        <v>13854.95</v>
      </c>
      <c r="U168" t="n">
        <v>0.71</v>
      </c>
      <c r="V168" t="n">
        <v>0.87</v>
      </c>
      <c r="W168" t="n">
        <v>6.68</v>
      </c>
      <c r="X168" t="n">
        <v>0.84</v>
      </c>
      <c r="Y168" t="n">
        <v>1</v>
      </c>
      <c r="Z168" t="n">
        <v>10</v>
      </c>
    </row>
    <row r="169">
      <c r="A169" t="n">
        <v>38</v>
      </c>
      <c r="B169" t="n">
        <v>125</v>
      </c>
      <c r="C169" t="inlineStr">
        <is>
          <t xml:space="preserve">CONCLUIDO	</t>
        </is>
      </c>
      <c r="D169" t="n">
        <v>2.9807</v>
      </c>
      <c r="E169" t="n">
        <v>33.55</v>
      </c>
      <c r="F169" t="n">
        <v>29.42</v>
      </c>
      <c r="G169" t="n">
        <v>60.88</v>
      </c>
      <c r="H169" t="n">
        <v>0.72</v>
      </c>
      <c r="I169" t="n">
        <v>29</v>
      </c>
      <c r="J169" t="n">
        <v>259.76</v>
      </c>
      <c r="K169" t="n">
        <v>58.47</v>
      </c>
      <c r="L169" t="n">
        <v>10.5</v>
      </c>
      <c r="M169" t="n">
        <v>27</v>
      </c>
      <c r="N169" t="n">
        <v>65.79000000000001</v>
      </c>
      <c r="O169" t="n">
        <v>32271.6</v>
      </c>
      <c r="P169" t="n">
        <v>406.47</v>
      </c>
      <c r="Q169" t="n">
        <v>2238.48</v>
      </c>
      <c r="R169" t="n">
        <v>110.58</v>
      </c>
      <c r="S169" t="n">
        <v>80.06999999999999</v>
      </c>
      <c r="T169" t="n">
        <v>13105.51</v>
      </c>
      <c r="U169" t="n">
        <v>0.72</v>
      </c>
      <c r="V169" t="n">
        <v>0.87</v>
      </c>
      <c r="W169" t="n">
        <v>6.69</v>
      </c>
      <c r="X169" t="n">
        <v>0.8</v>
      </c>
      <c r="Y169" t="n">
        <v>1</v>
      </c>
      <c r="Z169" t="n">
        <v>10</v>
      </c>
    </row>
    <row r="170">
      <c r="A170" t="n">
        <v>39</v>
      </c>
      <c r="B170" t="n">
        <v>125</v>
      </c>
      <c r="C170" t="inlineStr">
        <is>
          <t xml:space="preserve">CONCLUIDO	</t>
        </is>
      </c>
      <c r="D170" t="n">
        <v>2.9861</v>
      </c>
      <c r="E170" t="n">
        <v>33.49</v>
      </c>
      <c r="F170" t="n">
        <v>29.41</v>
      </c>
      <c r="G170" t="n">
        <v>63.02</v>
      </c>
      <c r="H170" t="n">
        <v>0.74</v>
      </c>
      <c r="I170" t="n">
        <v>28</v>
      </c>
      <c r="J170" t="n">
        <v>260.23</v>
      </c>
      <c r="K170" t="n">
        <v>58.47</v>
      </c>
      <c r="L170" t="n">
        <v>10.75</v>
      </c>
      <c r="M170" t="n">
        <v>26</v>
      </c>
      <c r="N170" t="n">
        <v>66</v>
      </c>
      <c r="O170" t="n">
        <v>32328.64</v>
      </c>
      <c r="P170" t="n">
        <v>403.71</v>
      </c>
      <c r="Q170" t="n">
        <v>2238.48</v>
      </c>
      <c r="R170" t="n">
        <v>110.05</v>
      </c>
      <c r="S170" t="n">
        <v>80.06999999999999</v>
      </c>
      <c r="T170" t="n">
        <v>12844.73</v>
      </c>
      <c r="U170" t="n">
        <v>0.73</v>
      </c>
      <c r="V170" t="n">
        <v>0.87</v>
      </c>
      <c r="W170" t="n">
        <v>6.69</v>
      </c>
      <c r="X170" t="n">
        <v>0.78</v>
      </c>
      <c r="Y170" t="n">
        <v>1</v>
      </c>
      <c r="Z170" t="n">
        <v>10</v>
      </c>
    </row>
    <row r="171">
      <c r="A171" t="n">
        <v>40</v>
      </c>
      <c r="B171" t="n">
        <v>125</v>
      </c>
      <c r="C171" t="inlineStr">
        <is>
          <t xml:space="preserve">CONCLUIDO	</t>
        </is>
      </c>
      <c r="D171" t="n">
        <v>2.9874</v>
      </c>
      <c r="E171" t="n">
        <v>33.47</v>
      </c>
      <c r="F171" t="n">
        <v>29.39</v>
      </c>
      <c r="G171" t="n">
        <v>62.99</v>
      </c>
      <c r="H171" t="n">
        <v>0.75</v>
      </c>
      <c r="I171" t="n">
        <v>28</v>
      </c>
      <c r="J171" t="n">
        <v>260.69</v>
      </c>
      <c r="K171" t="n">
        <v>58.47</v>
      </c>
      <c r="L171" t="n">
        <v>11</v>
      </c>
      <c r="M171" t="n">
        <v>26</v>
      </c>
      <c r="N171" t="n">
        <v>66.20999999999999</v>
      </c>
      <c r="O171" t="n">
        <v>32385.75</v>
      </c>
      <c r="P171" t="n">
        <v>401.3</v>
      </c>
      <c r="Q171" t="n">
        <v>2238.3</v>
      </c>
      <c r="R171" t="n">
        <v>109.76</v>
      </c>
      <c r="S171" t="n">
        <v>80.06999999999999</v>
      </c>
      <c r="T171" t="n">
        <v>12701.84</v>
      </c>
      <c r="U171" t="n">
        <v>0.73</v>
      </c>
      <c r="V171" t="n">
        <v>0.87</v>
      </c>
      <c r="W171" t="n">
        <v>6.68</v>
      </c>
      <c r="X171" t="n">
        <v>0.77</v>
      </c>
      <c r="Y171" t="n">
        <v>1</v>
      </c>
      <c r="Z171" t="n">
        <v>10</v>
      </c>
    </row>
    <row r="172">
      <c r="A172" t="n">
        <v>41</v>
      </c>
      <c r="B172" t="n">
        <v>125</v>
      </c>
      <c r="C172" t="inlineStr">
        <is>
          <t xml:space="preserve">CONCLUIDO	</t>
        </is>
      </c>
      <c r="D172" t="n">
        <v>2.9955</v>
      </c>
      <c r="E172" t="n">
        <v>33.38</v>
      </c>
      <c r="F172" t="n">
        <v>29.35</v>
      </c>
      <c r="G172" t="n">
        <v>65.23</v>
      </c>
      <c r="H172" t="n">
        <v>0.77</v>
      </c>
      <c r="I172" t="n">
        <v>27</v>
      </c>
      <c r="J172" t="n">
        <v>261.15</v>
      </c>
      <c r="K172" t="n">
        <v>58.47</v>
      </c>
      <c r="L172" t="n">
        <v>11.25</v>
      </c>
      <c r="M172" t="n">
        <v>25</v>
      </c>
      <c r="N172" t="n">
        <v>66.43000000000001</v>
      </c>
      <c r="O172" t="n">
        <v>32442.95</v>
      </c>
      <c r="P172" t="n">
        <v>399.17</v>
      </c>
      <c r="Q172" t="n">
        <v>2238.32</v>
      </c>
      <c r="R172" t="n">
        <v>108.56</v>
      </c>
      <c r="S172" t="n">
        <v>80.06999999999999</v>
      </c>
      <c r="T172" t="n">
        <v>12104.77</v>
      </c>
      <c r="U172" t="n">
        <v>0.74</v>
      </c>
      <c r="V172" t="n">
        <v>0.87</v>
      </c>
      <c r="W172" t="n">
        <v>6.67</v>
      </c>
      <c r="X172" t="n">
        <v>0.72</v>
      </c>
      <c r="Y172" t="n">
        <v>1</v>
      </c>
      <c r="Z172" t="n">
        <v>10</v>
      </c>
    </row>
    <row r="173">
      <c r="A173" t="n">
        <v>42</v>
      </c>
      <c r="B173" t="n">
        <v>125</v>
      </c>
      <c r="C173" t="inlineStr">
        <is>
          <t xml:space="preserve">CONCLUIDO	</t>
        </is>
      </c>
      <c r="D173" t="n">
        <v>3.002</v>
      </c>
      <c r="E173" t="n">
        <v>33.31</v>
      </c>
      <c r="F173" t="n">
        <v>29.33</v>
      </c>
      <c r="G173" t="n">
        <v>67.68000000000001</v>
      </c>
      <c r="H173" t="n">
        <v>0.78</v>
      </c>
      <c r="I173" t="n">
        <v>26</v>
      </c>
      <c r="J173" t="n">
        <v>261.62</v>
      </c>
      <c r="K173" t="n">
        <v>58.47</v>
      </c>
      <c r="L173" t="n">
        <v>11.5</v>
      </c>
      <c r="M173" t="n">
        <v>24</v>
      </c>
      <c r="N173" t="n">
        <v>66.64</v>
      </c>
      <c r="O173" t="n">
        <v>32500.22</v>
      </c>
      <c r="P173" t="n">
        <v>397.24</v>
      </c>
      <c r="Q173" t="n">
        <v>2238.31</v>
      </c>
      <c r="R173" t="n">
        <v>107.59</v>
      </c>
      <c r="S173" t="n">
        <v>80.06999999999999</v>
      </c>
      <c r="T173" t="n">
        <v>11624.87</v>
      </c>
      <c r="U173" t="n">
        <v>0.74</v>
      </c>
      <c r="V173" t="n">
        <v>0.87</v>
      </c>
      <c r="W173" t="n">
        <v>6.68</v>
      </c>
      <c r="X173" t="n">
        <v>0.7</v>
      </c>
      <c r="Y173" t="n">
        <v>1</v>
      </c>
      <c r="Z173" t="n">
        <v>10</v>
      </c>
    </row>
    <row r="174">
      <c r="A174" t="n">
        <v>43</v>
      </c>
      <c r="B174" t="n">
        <v>125</v>
      </c>
      <c r="C174" t="inlineStr">
        <is>
          <t xml:space="preserve">CONCLUIDO	</t>
        </is>
      </c>
      <c r="D174" t="n">
        <v>3.0074</v>
      </c>
      <c r="E174" t="n">
        <v>33.25</v>
      </c>
      <c r="F174" t="n">
        <v>29.31</v>
      </c>
      <c r="G174" t="n">
        <v>70.34999999999999</v>
      </c>
      <c r="H174" t="n">
        <v>0.8</v>
      </c>
      <c r="I174" t="n">
        <v>25</v>
      </c>
      <c r="J174" t="n">
        <v>262.08</v>
      </c>
      <c r="K174" t="n">
        <v>58.47</v>
      </c>
      <c r="L174" t="n">
        <v>11.75</v>
      </c>
      <c r="M174" t="n">
        <v>23</v>
      </c>
      <c r="N174" t="n">
        <v>66.86</v>
      </c>
      <c r="O174" t="n">
        <v>32557.58</v>
      </c>
      <c r="P174" t="n">
        <v>393.32</v>
      </c>
      <c r="Q174" t="n">
        <v>2238.31</v>
      </c>
      <c r="R174" t="n">
        <v>106.88</v>
      </c>
      <c r="S174" t="n">
        <v>80.06999999999999</v>
      </c>
      <c r="T174" t="n">
        <v>11279.54</v>
      </c>
      <c r="U174" t="n">
        <v>0.75</v>
      </c>
      <c r="V174" t="n">
        <v>0.88</v>
      </c>
      <c r="W174" t="n">
        <v>6.68</v>
      </c>
      <c r="X174" t="n">
        <v>0.6899999999999999</v>
      </c>
      <c r="Y174" t="n">
        <v>1</v>
      </c>
      <c r="Z174" t="n">
        <v>10</v>
      </c>
    </row>
    <row r="175">
      <c r="A175" t="n">
        <v>44</v>
      </c>
      <c r="B175" t="n">
        <v>125</v>
      </c>
      <c r="C175" t="inlineStr">
        <is>
          <t xml:space="preserve">CONCLUIDO	</t>
        </is>
      </c>
      <c r="D175" t="n">
        <v>3.0065</v>
      </c>
      <c r="E175" t="n">
        <v>33.26</v>
      </c>
      <c r="F175" t="n">
        <v>29.32</v>
      </c>
      <c r="G175" t="n">
        <v>70.38</v>
      </c>
      <c r="H175" t="n">
        <v>0.8100000000000001</v>
      </c>
      <c r="I175" t="n">
        <v>25</v>
      </c>
      <c r="J175" t="n">
        <v>262.55</v>
      </c>
      <c r="K175" t="n">
        <v>58.47</v>
      </c>
      <c r="L175" t="n">
        <v>12</v>
      </c>
      <c r="M175" t="n">
        <v>23</v>
      </c>
      <c r="N175" t="n">
        <v>67.06999999999999</v>
      </c>
      <c r="O175" t="n">
        <v>32615.02</v>
      </c>
      <c r="P175" t="n">
        <v>392.53</v>
      </c>
      <c r="Q175" t="n">
        <v>2238.31</v>
      </c>
      <c r="R175" t="n">
        <v>107.37</v>
      </c>
      <c r="S175" t="n">
        <v>80.06999999999999</v>
      </c>
      <c r="T175" t="n">
        <v>11522.41</v>
      </c>
      <c r="U175" t="n">
        <v>0.75</v>
      </c>
      <c r="V175" t="n">
        <v>0.87</v>
      </c>
      <c r="W175" t="n">
        <v>6.68</v>
      </c>
      <c r="X175" t="n">
        <v>0.7</v>
      </c>
      <c r="Y175" t="n">
        <v>1</v>
      </c>
      <c r="Z175" t="n">
        <v>10</v>
      </c>
    </row>
    <row r="176">
      <c r="A176" t="n">
        <v>45</v>
      </c>
      <c r="B176" t="n">
        <v>125</v>
      </c>
      <c r="C176" t="inlineStr">
        <is>
          <t xml:space="preserve">CONCLUIDO	</t>
        </is>
      </c>
      <c r="D176" t="n">
        <v>3.0153</v>
      </c>
      <c r="E176" t="n">
        <v>33.16</v>
      </c>
      <c r="F176" t="n">
        <v>29.27</v>
      </c>
      <c r="G176" t="n">
        <v>73.19</v>
      </c>
      <c r="H176" t="n">
        <v>0.83</v>
      </c>
      <c r="I176" t="n">
        <v>24</v>
      </c>
      <c r="J176" t="n">
        <v>263.01</v>
      </c>
      <c r="K176" t="n">
        <v>58.47</v>
      </c>
      <c r="L176" t="n">
        <v>12.25</v>
      </c>
      <c r="M176" t="n">
        <v>22</v>
      </c>
      <c r="N176" t="n">
        <v>67.29000000000001</v>
      </c>
      <c r="O176" t="n">
        <v>32672.53</v>
      </c>
      <c r="P176" t="n">
        <v>389.33</v>
      </c>
      <c r="Q176" t="n">
        <v>2238.42</v>
      </c>
      <c r="R176" t="n">
        <v>105.54</v>
      </c>
      <c r="S176" t="n">
        <v>80.06999999999999</v>
      </c>
      <c r="T176" t="n">
        <v>10610.11</v>
      </c>
      <c r="U176" t="n">
        <v>0.76</v>
      </c>
      <c r="V176" t="n">
        <v>0.88</v>
      </c>
      <c r="W176" t="n">
        <v>6.68</v>
      </c>
      <c r="X176" t="n">
        <v>0.65</v>
      </c>
      <c r="Y176" t="n">
        <v>1</v>
      </c>
      <c r="Z176" t="n">
        <v>10</v>
      </c>
    </row>
    <row r="177">
      <c r="A177" t="n">
        <v>46</v>
      </c>
      <c r="B177" t="n">
        <v>125</v>
      </c>
      <c r="C177" t="inlineStr">
        <is>
          <t xml:space="preserve">CONCLUIDO	</t>
        </is>
      </c>
      <c r="D177" t="n">
        <v>3.0215</v>
      </c>
      <c r="E177" t="n">
        <v>33.1</v>
      </c>
      <c r="F177" t="n">
        <v>29.25</v>
      </c>
      <c r="G177" t="n">
        <v>76.31</v>
      </c>
      <c r="H177" t="n">
        <v>0.84</v>
      </c>
      <c r="I177" t="n">
        <v>23</v>
      </c>
      <c r="J177" t="n">
        <v>263.48</v>
      </c>
      <c r="K177" t="n">
        <v>58.47</v>
      </c>
      <c r="L177" t="n">
        <v>12.5</v>
      </c>
      <c r="M177" t="n">
        <v>21</v>
      </c>
      <c r="N177" t="n">
        <v>67.51000000000001</v>
      </c>
      <c r="O177" t="n">
        <v>32730.13</v>
      </c>
      <c r="P177" t="n">
        <v>384.1</v>
      </c>
      <c r="Q177" t="n">
        <v>2238.45</v>
      </c>
      <c r="R177" t="n">
        <v>104.92</v>
      </c>
      <c r="S177" t="n">
        <v>80.06999999999999</v>
      </c>
      <c r="T177" t="n">
        <v>10306.3</v>
      </c>
      <c r="U177" t="n">
        <v>0.76</v>
      </c>
      <c r="V177" t="n">
        <v>0.88</v>
      </c>
      <c r="W177" t="n">
        <v>6.68</v>
      </c>
      <c r="X177" t="n">
        <v>0.63</v>
      </c>
      <c r="Y177" t="n">
        <v>1</v>
      </c>
      <c r="Z177" t="n">
        <v>10</v>
      </c>
    </row>
    <row r="178">
      <c r="A178" t="n">
        <v>47</v>
      </c>
      <c r="B178" t="n">
        <v>125</v>
      </c>
      <c r="C178" t="inlineStr">
        <is>
          <t xml:space="preserve">CONCLUIDO	</t>
        </is>
      </c>
      <c r="D178" t="n">
        <v>3.0223</v>
      </c>
      <c r="E178" t="n">
        <v>33.09</v>
      </c>
      <c r="F178" t="n">
        <v>29.24</v>
      </c>
      <c r="G178" t="n">
        <v>76.29000000000001</v>
      </c>
      <c r="H178" t="n">
        <v>0.86</v>
      </c>
      <c r="I178" t="n">
        <v>23</v>
      </c>
      <c r="J178" t="n">
        <v>263.95</v>
      </c>
      <c r="K178" t="n">
        <v>58.47</v>
      </c>
      <c r="L178" t="n">
        <v>12.75</v>
      </c>
      <c r="M178" t="n">
        <v>21</v>
      </c>
      <c r="N178" t="n">
        <v>67.72</v>
      </c>
      <c r="O178" t="n">
        <v>32787.82</v>
      </c>
      <c r="P178" t="n">
        <v>384.61</v>
      </c>
      <c r="Q178" t="n">
        <v>2238.35</v>
      </c>
      <c r="R178" t="n">
        <v>104.7</v>
      </c>
      <c r="S178" t="n">
        <v>80.06999999999999</v>
      </c>
      <c r="T178" t="n">
        <v>10198.84</v>
      </c>
      <c r="U178" t="n">
        <v>0.76</v>
      </c>
      <c r="V178" t="n">
        <v>0.88</v>
      </c>
      <c r="W178" t="n">
        <v>6.68</v>
      </c>
      <c r="X178" t="n">
        <v>0.62</v>
      </c>
      <c r="Y178" t="n">
        <v>1</v>
      </c>
      <c r="Z178" t="n">
        <v>10</v>
      </c>
    </row>
    <row r="179">
      <c r="A179" t="n">
        <v>48</v>
      </c>
      <c r="B179" t="n">
        <v>125</v>
      </c>
      <c r="C179" t="inlineStr">
        <is>
          <t xml:space="preserve">CONCLUIDO	</t>
        </is>
      </c>
      <c r="D179" t="n">
        <v>3.0294</v>
      </c>
      <c r="E179" t="n">
        <v>33.01</v>
      </c>
      <c r="F179" t="n">
        <v>29.21</v>
      </c>
      <c r="G179" t="n">
        <v>79.68000000000001</v>
      </c>
      <c r="H179" t="n">
        <v>0.87</v>
      </c>
      <c r="I179" t="n">
        <v>22</v>
      </c>
      <c r="J179" t="n">
        <v>264.42</v>
      </c>
      <c r="K179" t="n">
        <v>58.47</v>
      </c>
      <c r="L179" t="n">
        <v>13</v>
      </c>
      <c r="M179" t="n">
        <v>20</v>
      </c>
      <c r="N179" t="n">
        <v>67.94</v>
      </c>
      <c r="O179" t="n">
        <v>32845.58</v>
      </c>
      <c r="P179" t="n">
        <v>381.34</v>
      </c>
      <c r="Q179" t="n">
        <v>2238.33</v>
      </c>
      <c r="R179" t="n">
        <v>103.86</v>
      </c>
      <c r="S179" t="n">
        <v>80.06999999999999</v>
      </c>
      <c r="T179" t="n">
        <v>9783.389999999999</v>
      </c>
      <c r="U179" t="n">
        <v>0.77</v>
      </c>
      <c r="V179" t="n">
        <v>0.88</v>
      </c>
      <c r="W179" t="n">
        <v>6.67</v>
      </c>
      <c r="X179" t="n">
        <v>0.59</v>
      </c>
      <c r="Y179" t="n">
        <v>1</v>
      </c>
      <c r="Z179" t="n">
        <v>10</v>
      </c>
    </row>
    <row r="180">
      <c r="A180" t="n">
        <v>49</v>
      </c>
      <c r="B180" t="n">
        <v>125</v>
      </c>
      <c r="C180" t="inlineStr">
        <is>
          <t xml:space="preserve">CONCLUIDO	</t>
        </is>
      </c>
      <c r="D180" t="n">
        <v>3.0273</v>
      </c>
      <c r="E180" t="n">
        <v>33.03</v>
      </c>
      <c r="F180" t="n">
        <v>29.24</v>
      </c>
      <c r="G180" t="n">
        <v>79.73999999999999</v>
      </c>
      <c r="H180" t="n">
        <v>0.89</v>
      </c>
      <c r="I180" t="n">
        <v>22</v>
      </c>
      <c r="J180" t="n">
        <v>264.89</v>
      </c>
      <c r="K180" t="n">
        <v>58.47</v>
      </c>
      <c r="L180" t="n">
        <v>13.25</v>
      </c>
      <c r="M180" t="n">
        <v>20</v>
      </c>
      <c r="N180" t="n">
        <v>68.16</v>
      </c>
      <c r="O180" t="n">
        <v>32903.43</v>
      </c>
      <c r="P180" t="n">
        <v>379.74</v>
      </c>
      <c r="Q180" t="n">
        <v>2238.39</v>
      </c>
      <c r="R180" t="n">
        <v>104.52</v>
      </c>
      <c r="S180" t="n">
        <v>80.06999999999999</v>
      </c>
      <c r="T180" t="n">
        <v>10112.29</v>
      </c>
      <c r="U180" t="n">
        <v>0.77</v>
      </c>
      <c r="V180" t="n">
        <v>0.88</v>
      </c>
      <c r="W180" t="n">
        <v>6.68</v>
      </c>
      <c r="X180" t="n">
        <v>0.61</v>
      </c>
      <c r="Y180" t="n">
        <v>1</v>
      </c>
      <c r="Z180" t="n">
        <v>10</v>
      </c>
    </row>
    <row r="181">
      <c r="A181" t="n">
        <v>50</v>
      </c>
      <c r="B181" t="n">
        <v>125</v>
      </c>
      <c r="C181" t="inlineStr">
        <is>
          <t xml:space="preserve">CONCLUIDO	</t>
        </is>
      </c>
      <c r="D181" t="n">
        <v>3.0361</v>
      </c>
      <c r="E181" t="n">
        <v>32.94</v>
      </c>
      <c r="F181" t="n">
        <v>29.19</v>
      </c>
      <c r="G181" t="n">
        <v>83.40000000000001</v>
      </c>
      <c r="H181" t="n">
        <v>0.91</v>
      </c>
      <c r="I181" t="n">
        <v>21</v>
      </c>
      <c r="J181" t="n">
        <v>265.36</v>
      </c>
      <c r="K181" t="n">
        <v>58.47</v>
      </c>
      <c r="L181" t="n">
        <v>13.5</v>
      </c>
      <c r="M181" t="n">
        <v>18</v>
      </c>
      <c r="N181" t="n">
        <v>68.38</v>
      </c>
      <c r="O181" t="n">
        <v>32961.36</v>
      </c>
      <c r="P181" t="n">
        <v>376.4</v>
      </c>
      <c r="Q181" t="n">
        <v>2238.34</v>
      </c>
      <c r="R181" t="n">
        <v>103.11</v>
      </c>
      <c r="S181" t="n">
        <v>80.06999999999999</v>
      </c>
      <c r="T181" t="n">
        <v>9410.1</v>
      </c>
      <c r="U181" t="n">
        <v>0.78</v>
      </c>
      <c r="V181" t="n">
        <v>0.88</v>
      </c>
      <c r="W181" t="n">
        <v>6.67</v>
      </c>
      <c r="X181" t="n">
        <v>0.5600000000000001</v>
      </c>
      <c r="Y181" t="n">
        <v>1</v>
      </c>
      <c r="Z181" t="n">
        <v>10</v>
      </c>
    </row>
    <row r="182">
      <c r="A182" t="n">
        <v>51</v>
      </c>
      <c r="B182" t="n">
        <v>125</v>
      </c>
      <c r="C182" t="inlineStr">
        <is>
          <t xml:space="preserve">CONCLUIDO	</t>
        </is>
      </c>
      <c r="D182" t="n">
        <v>3.0365</v>
      </c>
      <c r="E182" t="n">
        <v>32.93</v>
      </c>
      <c r="F182" t="n">
        <v>29.18</v>
      </c>
      <c r="G182" t="n">
        <v>83.38</v>
      </c>
      <c r="H182" t="n">
        <v>0.92</v>
      </c>
      <c r="I182" t="n">
        <v>21</v>
      </c>
      <c r="J182" t="n">
        <v>265.83</v>
      </c>
      <c r="K182" t="n">
        <v>58.47</v>
      </c>
      <c r="L182" t="n">
        <v>13.75</v>
      </c>
      <c r="M182" t="n">
        <v>17</v>
      </c>
      <c r="N182" t="n">
        <v>68.59999999999999</v>
      </c>
      <c r="O182" t="n">
        <v>33019.37</v>
      </c>
      <c r="P182" t="n">
        <v>375.28</v>
      </c>
      <c r="Q182" t="n">
        <v>2238.5</v>
      </c>
      <c r="R182" t="n">
        <v>102.7</v>
      </c>
      <c r="S182" t="n">
        <v>80.06999999999999</v>
      </c>
      <c r="T182" t="n">
        <v>9207.84</v>
      </c>
      <c r="U182" t="n">
        <v>0.78</v>
      </c>
      <c r="V182" t="n">
        <v>0.88</v>
      </c>
      <c r="W182" t="n">
        <v>6.67</v>
      </c>
      <c r="X182" t="n">
        <v>0.5600000000000001</v>
      </c>
      <c r="Y182" t="n">
        <v>1</v>
      </c>
      <c r="Z182" t="n">
        <v>10</v>
      </c>
    </row>
    <row r="183">
      <c r="A183" t="n">
        <v>52</v>
      </c>
      <c r="B183" t="n">
        <v>125</v>
      </c>
      <c r="C183" t="inlineStr">
        <is>
          <t xml:space="preserve">CONCLUIDO	</t>
        </is>
      </c>
      <c r="D183" t="n">
        <v>3.0344</v>
      </c>
      <c r="E183" t="n">
        <v>32.96</v>
      </c>
      <c r="F183" t="n">
        <v>29.21</v>
      </c>
      <c r="G183" t="n">
        <v>83.45</v>
      </c>
      <c r="H183" t="n">
        <v>0.9399999999999999</v>
      </c>
      <c r="I183" t="n">
        <v>21</v>
      </c>
      <c r="J183" t="n">
        <v>266.3</v>
      </c>
      <c r="K183" t="n">
        <v>58.47</v>
      </c>
      <c r="L183" t="n">
        <v>14</v>
      </c>
      <c r="M183" t="n">
        <v>14</v>
      </c>
      <c r="N183" t="n">
        <v>68.81999999999999</v>
      </c>
      <c r="O183" t="n">
        <v>33077.47</v>
      </c>
      <c r="P183" t="n">
        <v>370.48</v>
      </c>
      <c r="Q183" t="n">
        <v>2238.52</v>
      </c>
      <c r="R183" t="n">
        <v>103.26</v>
      </c>
      <c r="S183" t="n">
        <v>80.06999999999999</v>
      </c>
      <c r="T183" t="n">
        <v>9487.950000000001</v>
      </c>
      <c r="U183" t="n">
        <v>0.78</v>
      </c>
      <c r="V183" t="n">
        <v>0.88</v>
      </c>
      <c r="W183" t="n">
        <v>6.68</v>
      </c>
      <c r="X183" t="n">
        <v>0.58</v>
      </c>
      <c r="Y183" t="n">
        <v>1</v>
      </c>
      <c r="Z183" t="n">
        <v>10</v>
      </c>
    </row>
    <row r="184">
      <c r="A184" t="n">
        <v>53</v>
      </c>
      <c r="B184" t="n">
        <v>125</v>
      </c>
      <c r="C184" t="inlineStr">
        <is>
          <t xml:space="preserve">CONCLUIDO	</t>
        </is>
      </c>
      <c r="D184" t="n">
        <v>3.0413</v>
      </c>
      <c r="E184" t="n">
        <v>32.88</v>
      </c>
      <c r="F184" t="n">
        <v>29.18</v>
      </c>
      <c r="G184" t="n">
        <v>87.54000000000001</v>
      </c>
      <c r="H184" t="n">
        <v>0.95</v>
      </c>
      <c r="I184" t="n">
        <v>20</v>
      </c>
      <c r="J184" t="n">
        <v>266.77</v>
      </c>
      <c r="K184" t="n">
        <v>58.47</v>
      </c>
      <c r="L184" t="n">
        <v>14.25</v>
      </c>
      <c r="M184" t="n">
        <v>13</v>
      </c>
      <c r="N184" t="n">
        <v>69.04000000000001</v>
      </c>
      <c r="O184" t="n">
        <v>33135.65</v>
      </c>
      <c r="P184" t="n">
        <v>371.06</v>
      </c>
      <c r="Q184" t="n">
        <v>2238.46</v>
      </c>
      <c r="R184" t="n">
        <v>102.37</v>
      </c>
      <c r="S184" t="n">
        <v>80.06999999999999</v>
      </c>
      <c r="T184" t="n">
        <v>9049.33</v>
      </c>
      <c r="U184" t="n">
        <v>0.78</v>
      </c>
      <c r="V184" t="n">
        <v>0.88</v>
      </c>
      <c r="W184" t="n">
        <v>6.68</v>
      </c>
      <c r="X184" t="n">
        <v>0.55</v>
      </c>
      <c r="Y184" t="n">
        <v>1</v>
      </c>
      <c r="Z184" t="n">
        <v>10</v>
      </c>
    </row>
    <row r="185">
      <c r="A185" t="n">
        <v>54</v>
      </c>
      <c r="B185" t="n">
        <v>125</v>
      </c>
      <c r="C185" t="inlineStr">
        <is>
          <t xml:space="preserve">CONCLUIDO	</t>
        </is>
      </c>
      <c r="D185" t="n">
        <v>3.0408</v>
      </c>
      <c r="E185" t="n">
        <v>32.89</v>
      </c>
      <c r="F185" t="n">
        <v>29.18</v>
      </c>
      <c r="G185" t="n">
        <v>87.55</v>
      </c>
      <c r="H185" t="n">
        <v>0.97</v>
      </c>
      <c r="I185" t="n">
        <v>20</v>
      </c>
      <c r="J185" t="n">
        <v>267.24</v>
      </c>
      <c r="K185" t="n">
        <v>58.47</v>
      </c>
      <c r="L185" t="n">
        <v>14.5</v>
      </c>
      <c r="M185" t="n">
        <v>9</v>
      </c>
      <c r="N185" t="n">
        <v>69.27</v>
      </c>
      <c r="O185" t="n">
        <v>33193.92</v>
      </c>
      <c r="P185" t="n">
        <v>369.4</v>
      </c>
      <c r="Q185" t="n">
        <v>2238.46</v>
      </c>
      <c r="R185" t="n">
        <v>102.23</v>
      </c>
      <c r="S185" t="n">
        <v>80.06999999999999</v>
      </c>
      <c r="T185" t="n">
        <v>8976.379999999999</v>
      </c>
      <c r="U185" t="n">
        <v>0.78</v>
      </c>
      <c r="V185" t="n">
        <v>0.88</v>
      </c>
      <c r="W185" t="n">
        <v>6.69</v>
      </c>
      <c r="X185" t="n">
        <v>0.5600000000000001</v>
      </c>
      <c r="Y185" t="n">
        <v>1</v>
      </c>
      <c r="Z185" t="n">
        <v>10</v>
      </c>
    </row>
    <row r="186">
      <c r="A186" t="n">
        <v>55</v>
      </c>
      <c r="B186" t="n">
        <v>125</v>
      </c>
      <c r="C186" t="inlineStr">
        <is>
          <t xml:space="preserve">CONCLUIDO	</t>
        </is>
      </c>
      <c r="D186" t="n">
        <v>3.0417</v>
      </c>
      <c r="E186" t="n">
        <v>32.88</v>
      </c>
      <c r="F186" t="n">
        <v>29.18</v>
      </c>
      <c r="G186" t="n">
        <v>87.53</v>
      </c>
      <c r="H186" t="n">
        <v>0.98</v>
      </c>
      <c r="I186" t="n">
        <v>20</v>
      </c>
      <c r="J186" t="n">
        <v>267.71</v>
      </c>
      <c r="K186" t="n">
        <v>58.47</v>
      </c>
      <c r="L186" t="n">
        <v>14.75</v>
      </c>
      <c r="M186" t="n">
        <v>7</v>
      </c>
      <c r="N186" t="n">
        <v>69.48999999999999</v>
      </c>
      <c r="O186" t="n">
        <v>33252.27</v>
      </c>
      <c r="P186" t="n">
        <v>369.34</v>
      </c>
      <c r="Q186" t="n">
        <v>2238.4</v>
      </c>
      <c r="R186" t="n">
        <v>102.23</v>
      </c>
      <c r="S186" t="n">
        <v>80.06999999999999</v>
      </c>
      <c r="T186" t="n">
        <v>8978.030000000001</v>
      </c>
      <c r="U186" t="n">
        <v>0.78</v>
      </c>
      <c r="V186" t="n">
        <v>0.88</v>
      </c>
      <c r="W186" t="n">
        <v>6.68</v>
      </c>
      <c r="X186" t="n">
        <v>0.55</v>
      </c>
      <c r="Y186" t="n">
        <v>1</v>
      </c>
      <c r="Z186" t="n">
        <v>10</v>
      </c>
    </row>
    <row r="187">
      <c r="A187" t="n">
        <v>56</v>
      </c>
      <c r="B187" t="n">
        <v>125</v>
      </c>
      <c r="C187" t="inlineStr">
        <is>
          <t xml:space="preserve">CONCLUIDO	</t>
        </is>
      </c>
      <c r="D187" t="n">
        <v>3.0407</v>
      </c>
      <c r="E187" t="n">
        <v>32.89</v>
      </c>
      <c r="F187" t="n">
        <v>29.19</v>
      </c>
      <c r="G187" t="n">
        <v>87.56</v>
      </c>
      <c r="H187" t="n">
        <v>1</v>
      </c>
      <c r="I187" t="n">
        <v>20</v>
      </c>
      <c r="J187" t="n">
        <v>268.19</v>
      </c>
      <c r="K187" t="n">
        <v>58.47</v>
      </c>
      <c r="L187" t="n">
        <v>15</v>
      </c>
      <c r="M187" t="n">
        <v>5</v>
      </c>
      <c r="N187" t="n">
        <v>69.70999999999999</v>
      </c>
      <c r="O187" t="n">
        <v>33310.7</v>
      </c>
      <c r="P187" t="n">
        <v>368.85</v>
      </c>
      <c r="Q187" t="n">
        <v>2238.42</v>
      </c>
      <c r="R187" t="n">
        <v>102.29</v>
      </c>
      <c r="S187" t="n">
        <v>80.06999999999999</v>
      </c>
      <c r="T187" t="n">
        <v>9006.120000000001</v>
      </c>
      <c r="U187" t="n">
        <v>0.78</v>
      </c>
      <c r="V187" t="n">
        <v>0.88</v>
      </c>
      <c r="W187" t="n">
        <v>6.69</v>
      </c>
      <c r="X187" t="n">
        <v>0.5600000000000001</v>
      </c>
      <c r="Y187" t="n">
        <v>1</v>
      </c>
      <c r="Z187" t="n">
        <v>10</v>
      </c>
    </row>
    <row r="188">
      <c r="A188" t="n">
        <v>57</v>
      </c>
      <c r="B188" t="n">
        <v>125</v>
      </c>
      <c r="C188" t="inlineStr">
        <is>
          <t xml:space="preserve">CONCLUIDO	</t>
        </is>
      </c>
      <c r="D188" t="n">
        <v>3.0402</v>
      </c>
      <c r="E188" t="n">
        <v>32.89</v>
      </c>
      <c r="F188" t="n">
        <v>29.19</v>
      </c>
      <c r="G188" t="n">
        <v>87.58</v>
      </c>
      <c r="H188" t="n">
        <v>1.01</v>
      </c>
      <c r="I188" t="n">
        <v>20</v>
      </c>
      <c r="J188" t="n">
        <v>268.66</v>
      </c>
      <c r="K188" t="n">
        <v>58.47</v>
      </c>
      <c r="L188" t="n">
        <v>15.25</v>
      </c>
      <c r="M188" t="n">
        <v>4</v>
      </c>
      <c r="N188" t="n">
        <v>69.94</v>
      </c>
      <c r="O188" t="n">
        <v>33369.22</v>
      </c>
      <c r="P188" t="n">
        <v>367.79</v>
      </c>
      <c r="Q188" t="n">
        <v>2238.42</v>
      </c>
      <c r="R188" t="n">
        <v>102.68</v>
      </c>
      <c r="S188" t="n">
        <v>80.06999999999999</v>
      </c>
      <c r="T188" t="n">
        <v>9203.27</v>
      </c>
      <c r="U188" t="n">
        <v>0.78</v>
      </c>
      <c r="V188" t="n">
        <v>0.88</v>
      </c>
      <c r="W188" t="n">
        <v>6.68</v>
      </c>
      <c r="X188" t="n">
        <v>0.5600000000000001</v>
      </c>
      <c r="Y188" t="n">
        <v>1</v>
      </c>
      <c r="Z188" t="n">
        <v>10</v>
      </c>
    </row>
    <row r="189">
      <c r="A189" t="n">
        <v>58</v>
      </c>
      <c r="B189" t="n">
        <v>125</v>
      </c>
      <c r="C189" t="inlineStr">
        <is>
          <t xml:space="preserve">CONCLUIDO	</t>
        </is>
      </c>
      <c r="D189" t="n">
        <v>3.0481</v>
      </c>
      <c r="E189" t="n">
        <v>32.81</v>
      </c>
      <c r="F189" t="n">
        <v>29.15</v>
      </c>
      <c r="G189" t="n">
        <v>92.06</v>
      </c>
      <c r="H189" t="n">
        <v>1.03</v>
      </c>
      <c r="I189" t="n">
        <v>19</v>
      </c>
      <c r="J189" t="n">
        <v>269.14</v>
      </c>
      <c r="K189" t="n">
        <v>58.47</v>
      </c>
      <c r="L189" t="n">
        <v>15.5</v>
      </c>
      <c r="M189" t="n">
        <v>3</v>
      </c>
      <c r="N189" t="n">
        <v>70.16</v>
      </c>
      <c r="O189" t="n">
        <v>33427.83</v>
      </c>
      <c r="P189" t="n">
        <v>367.32</v>
      </c>
      <c r="Q189" t="n">
        <v>2238.35</v>
      </c>
      <c r="R189" t="n">
        <v>101.14</v>
      </c>
      <c r="S189" t="n">
        <v>80.06999999999999</v>
      </c>
      <c r="T189" t="n">
        <v>8435.790000000001</v>
      </c>
      <c r="U189" t="n">
        <v>0.79</v>
      </c>
      <c r="V189" t="n">
        <v>0.88</v>
      </c>
      <c r="W189" t="n">
        <v>6.69</v>
      </c>
      <c r="X189" t="n">
        <v>0.53</v>
      </c>
      <c r="Y189" t="n">
        <v>1</v>
      </c>
      <c r="Z189" t="n">
        <v>10</v>
      </c>
    </row>
    <row r="190">
      <c r="A190" t="n">
        <v>59</v>
      </c>
      <c r="B190" t="n">
        <v>125</v>
      </c>
      <c r="C190" t="inlineStr">
        <is>
          <t xml:space="preserve">CONCLUIDO	</t>
        </is>
      </c>
      <c r="D190" t="n">
        <v>3.0481</v>
      </c>
      <c r="E190" t="n">
        <v>32.81</v>
      </c>
      <c r="F190" t="n">
        <v>29.15</v>
      </c>
      <c r="G190" t="n">
        <v>92.06</v>
      </c>
      <c r="H190" t="n">
        <v>1.04</v>
      </c>
      <c r="I190" t="n">
        <v>19</v>
      </c>
      <c r="J190" t="n">
        <v>269.61</v>
      </c>
      <c r="K190" t="n">
        <v>58.47</v>
      </c>
      <c r="L190" t="n">
        <v>15.75</v>
      </c>
      <c r="M190" t="n">
        <v>2</v>
      </c>
      <c r="N190" t="n">
        <v>70.39</v>
      </c>
      <c r="O190" t="n">
        <v>33486.53</v>
      </c>
      <c r="P190" t="n">
        <v>368.28</v>
      </c>
      <c r="Q190" t="n">
        <v>2238.42</v>
      </c>
      <c r="R190" t="n">
        <v>101.22</v>
      </c>
      <c r="S190" t="n">
        <v>80.06999999999999</v>
      </c>
      <c r="T190" t="n">
        <v>8475.74</v>
      </c>
      <c r="U190" t="n">
        <v>0.79</v>
      </c>
      <c r="V190" t="n">
        <v>0.88</v>
      </c>
      <c r="W190" t="n">
        <v>6.69</v>
      </c>
      <c r="X190" t="n">
        <v>0.53</v>
      </c>
      <c r="Y190" t="n">
        <v>1</v>
      </c>
      <c r="Z190" t="n">
        <v>10</v>
      </c>
    </row>
    <row r="191">
      <c r="A191" t="n">
        <v>60</v>
      </c>
      <c r="B191" t="n">
        <v>125</v>
      </c>
      <c r="C191" t="inlineStr">
        <is>
          <t xml:space="preserve">CONCLUIDO	</t>
        </is>
      </c>
      <c r="D191" t="n">
        <v>3.047</v>
      </c>
      <c r="E191" t="n">
        <v>32.82</v>
      </c>
      <c r="F191" t="n">
        <v>29.16</v>
      </c>
      <c r="G191" t="n">
        <v>92.09999999999999</v>
      </c>
      <c r="H191" t="n">
        <v>1.05</v>
      </c>
      <c r="I191" t="n">
        <v>19</v>
      </c>
      <c r="J191" t="n">
        <v>270.09</v>
      </c>
      <c r="K191" t="n">
        <v>58.47</v>
      </c>
      <c r="L191" t="n">
        <v>16</v>
      </c>
      <c r="M191" t="n">
        <v>1</v>
      </c>
      <c r="N191" t="n">
        <v>70.62</v>
      </c>
      <c r="O191" t="n">
        <v>33545.31</v>
      </c>
      <c r="P191" t="n">
        <v>369.06</v>
      </c>
      <c r="Q191" t="n">
        <v>2238.44</v>
      </c>
      <c r="R191" t="n">
        <v>101.43</v>
      </c>
      <c r="S191" t="n">
        <v>80.06999999999999</v>
      </c>
      <c r="T191" t="n">
        <v>8581.84</v>
      </c>
      <c r="U191" t="n">
        <v>0.79</v>
      </c>
      <c r="V191" t="n">
        <v>0.88</v>
      </c>
      <c r="W191" t="n">
        <v>6.69</v>
      </c>
      <c r="X191" t="n">
        <v>0.54</v>
      </c>
      <c r="Y191" t="n">
        <v>1</v>
      </c>
      <c r="Z191" t="n">
        <v>10</v>
      </c>
    </row>
    <row r="192">
      <c r="A192" t="n">
        <v>61</v>
      </c>
      <c r="B192" t="n">
        <v>125</v>
      </c>
      <c r="C192" t="inlineStr">
        <is>
          <t xml:space="preserve">CONCLUIDO	</t>
        </is>
      </c>
      <c r="D192" t="n">
        <v>3.0473</v>
      </c>
      <c r="E192" t="n">
        <v>32.82</v>
      </c>
      <c r="F192" t="n">
        <v>29.16</v>
      </c>
      <c r="G192" t="n">
        <v>92.09</v>
      </c>
      <c r="H192" t="n">
        <v>1.07</v>
      </c>
      <c r="I192" t="n">
        <v>19</v>
      </c>
      <c r="J192" t="n">
        <v>270.57</v>
      </c>
      <c r="K192" t="n">
        <v>58.47</v>
      </c>
      <c r="L192" t="n">
        <v>16.25</v>
      </c>
      <c r="M192" t="n">
        <v>0</v>
      </c>
      <c r="N192" t="n">
        <v>70.84</v>
      </c>
      <c r="O192" t="n">
        <v>33604.17</v>
      </c>
      <c r="P192" t="n">
        <v>369.67</v>
      </c>
      <c r="Q192" t="n">
        <v>2238.35</v>
      </c>
      <c r="R192" t="n">
        <v>101.33</v>
      </c>
      <c r="S192" t="n">
        <v>80.06999999999999</v>
      </c>
      <c r="T192" t="n">
        <v>8531.15</v>
      </c>
      <c r="U192" t="n">
        <v>0.79</v>
      </c>
      <c r="V192" t="n">
        <v>0.88</v>
      </c>
      <c r="W192" t="n">
        <v>6.69</v>
      </c>
      <c r="X192" t="n">
        <v>0.54</v>
      </c>
      <c r="Y192" t="n">
        <v>1</v>
      </c>
      <c r="Z192" t="n">
        <v>10</v>
      </c>
    </row>
    <row r="193">
      <c r="A193" t="n">
        <v>0</v>
      </c>
      <c r="B193" t="n">
        <v>30</v>
      </c>
      <c r="C193" t="inlineStr">
        <is>
          <t xml:space="preserve">CONCLUIDO	</t>
        </is>
      </c>
      <c r="D193" t="n">
        <v>2.6665</v>
      </c>
      <c r="E193" t="n">
        <v>37.5</v>
      </c>
      <c r="F193" t="n">
        <v>33.2</v>
      </c>
      <c r="G193" t="n">
        <v>12.61</v>
      </c>
      <c r="H193" t="n">
        <v>0.24</v>
      </c>
      <c r="I193" t="n">
        <v>158</v>
      </c>
      <c r="J193" t="n">
        <v>71.52</v>
      </c>
      <c r="K193" t="n">
        <v>32.27</v>
      </c>
      <c r="L193" t="n">
        <v>1</v>
      </c>
      <c r="M193" t="n">
        <v>156</v>
      </c>
      <c r="N193" t="n">
        <v>8.25</v>
      </c>
      <c r="O193" t="n">
        <v>9054.6</v>
      </c>
      <c r="P193" t="n">
        <v>218.59</v>
      </c>
      <c r="Q193" t="n">
        <v>2238.76</v>
      </c>
      <c r="R193" t="n">
        <v>233.18</v>
      </c>
      <c r="S193" t="n">
        <v>80.06999999999999</v>
      </c>
      <c r="T193" t="n">
        <v>73762.67</v>
      </c>
      <c r="U193" t="n">
        <v>0.34</v>
      </c>
      <c r="V193" t="n">
        <v>0.77</v>
      </c>
      <c r="W193" t="n">
        <v>6.91</v>
      </c>
      <c r="X193" t="n">
        <v>4.57</v>
      </c>
      <c r="Y193" t="n">
        <v>1</v>
      </c>
      <c r="Z193" t="n">
        <v>10</v>
      </c>
    </row>
    <row r="194">
      <c r="A194" t="n">
        <v>1</v>
      </c>
      <c r="B194" t="n">
        <v>30</v>
      </c>
      <c r="C194" t="inlineStr">
        <is>
          <t xml:space="preserve">CONCLUIDO	</t>
        </is>
      </c>
      <c r="D194" t="n">
        <v>2.7997</v>
      </c>
      <c r="E194" t="n">
        <v>35.72</v>
      </c>
      <c r="F194" t="n">
        <v>32.04</v>
      </c>
      <c r="G194" t="n">
        <v>16.29</v>
      </c>
      <c r="H194" t="n">
        <v>0.3</v>
      </c>
      <c r="I194" t="n">
        <v>118</v>
      </c>
      <c r="J194" t="n">
        <v>71.81</v>
      </c>
      <c r="K194" t="n">
        <v>32.27</v>
      </c>
      <c r="L194" t="n">
        <v>1.25</v>
      </c>
      <c r="M194" t="n">
        <v>116</v>
      </c>
      <c r="N194" t="n">
        <v>8.289999999999999</v>
      </c>
      <c r="O194" t="n">
        <v>9090.98</v>
      </c>
      <c r="P194" t="n">
        <v>202.52</v>
      </c>
      <c r="Q194" t="n">
        <v>2238.57</v>
      </c>
      <c r="R194" t="n">
        <v>195.8</v>
      </c>
      <c r="S194" t="n">
        <v>80.06999999999999</v>
      </c>
      <c r="T194" t="n">
        <v>55273.01</v>
      </c>
      <c r="U194" t="n">
        <v>0.41</v>
      </c>
      <c r="V194" t="n">
        <v>0.8</v>
      </c>
      <c r="W194" t="n">
        <v>6.83</v>
      </c>
      <c r="X194" t="n">
        <v>3.41</v>
      </c>
      <c r="Y194" t="n">
        <v>1</v>
      </c>
      <c r="Z194" t="n">
        <v>10</v>
      </c>
    </row>
    <row r="195">
      <c r="A195" t="n">
        <v>2</v>
      </c>
      <c r="B195" t="n">
        <v>30</v>
      </c>
      <c r="C195" t="inlineStr">
        <is>
          <t xml:space="preserve">CONCLUIDO	</t>
        </is>
      </c>
      <c r="D195" t="n">
        <v>2.8955</v>
      </c>
      <c r="E195" t="n">
        <v>34.54</v>
      </c>
      <c r="F195" t="n">
        <v>31.26</v>
      </c>
      <c r="G195" t="n">
        <v>20.39</v>
      </c>
      <c r="H195" t="n">
        <v>0.36</v>
      </c>
      <c r="I195" t="n">
        <v>92</v>
      </c>
      <c r="J195" t="n">
        <v>72.11</v>
      </c>
      <c r="K195" t="n">
        <v>32.27</v>
      </c>
      <c r="L195" t="n">
        <v>1.5</v>
      </c>
      <c r="M195" t="n">
        <v>87</v>
      </c>
      <c r="N195" t="n">
        <v>8.34</v>
      </c>
      <c r="O195" t="n">
        <v>9127.379999999999</v>
      </c>
      <c r="P195" t="n">
        <v>189.79</v>
      </c>
      <c r="Q195" t="n">
        <v>2238.69</v>
      </c>
      <c r="R195" t="n">
        <v>169.96</v>
      </c>
      <c r="S195" t="n">
        <v>80.06999999999999</v>
      </c>
      <c r="T195" t="n">
        <v>42483.05</v>
      </c>
      <c r="U195" t="n">
        <v>0.47</v>
      </c>
      <c r="V195" t="n">
        <v>0.82</v>
      </c>
      <c r="W195" t="n">
        <v>6.8</v>
      </c>
      <c r="X195" t="n">
        <v>2.63</v>
      </c>
      <c r="Y195" t="n">
        <v>1</v>
      </c>
      <c r="Z195" t="n">
        <v>10</v>
      </c>
    </row>
    <row r="196">
      <c r="A196" t="n">
        <v>3</v>
      </c>
      <c r="B196" t="n">
        <v>30</v>
      </c>
      <c r="C196" t="inlineStr">
        <is>
          <t xml:space="preserve">CONCLUIDO	</t>
        </is>
      </c>
      <c r="D196" t="n">
        <v>2.9432</v>
      </c>
      <c r="E196" t="n">
        <v>33.98</v>
      </c>
      <c r="F196" t="n">
        <v>30.9</v>
      </c>
      <c r="G196" t="n">
        <v>23.47</v>
      </c>
      <c r="H196" t="n">
        <v>0.42</v>
      </c>
      <c r="I196" t="n">
        <v>79</v>
      </c>
      <c r="J196" t="n">
        <v>72.40000000000001</v>
      </c>
      <c r="K196" t="n">
        <v>32.27</v>
      </c>
      <c r="L196" t="n">
        <v>1.75</v>
      </c>
      <c r="M196" t="n">
        <v>27</v>
      </c>
      <c r="N196" t="n">
        <v>8.380000000000001</v>
      </c>
      <c r="O196" t="n">
        <v>9163.799999999999</v>
      </c>
      <c r="P196" t="n">
        <v>181.76</v>
      </c>
      <c r="Q196" t="n">
        <v>2238.99</v>
      </c>
      <c r="R196" t="n">
        <v>156.7</v>
      </c>
      <c r="S196" t="n">
        <v>80.06999999999999</v>
      </c>
      <c r="T196" t="n">
        <v>35919.11</v>
      </c>
      <c r="U196" t="n">
        <v>0.51</v>
      </c>
      <c r="V196" t="n">
        <v>0.83</v>
      </c>
      <c r="W196" t="n">
        <v>6.82</v>
      </c>
      <c r="X196" t="n">
        <v>2.27</v>
      </c>
      <c r="Y196" t="n">
        <v>1</v>
      </c>
      <c r="Z196" t="n">
        <v>10</v>
      </c>
    </row>
    <row r="197">
      <c r="A197" t="n">
        <v>4</v>
      </c>
      <c r="B197" t="n">
        <v>30</v>
      </c>
      <c r="C197" t="inlineStr">
        <is>
          <t xml:space="preserve">CONCLUIDO	</t>
        </is>
      </c>
      <c r="D197" t="n">
        <v>2.9517</v>
      </c>
      <c r="E197" t="n">
        <v>33.88</v>
      </c>
      <c r="F197" t="n">
        <v>30.85</v>
      </c>
      <c r="G197" t="n">
        <v>24.36</v>
      </c>
      <c r="H197" t="n">
        <v>0.48</v>
      </c>
      <c r="I197" t="n">
        <v>76</v>
      </c>
      <c r="J197" t="n">
        <v>72.7</v>
      </c>
      <c r="K197" t="n">
        <v>32.27</v>
      </c>
      <c r="L197" t="n">
        <v>2</v>
      </c>
      <c r="M197" t="n">
        <v>5</v>
      </c>
      <c r="N197" t="n">
        <v>8.43</v>
      </c>
      <c r="O197" t="n">
        <v>9200.25</v>
      </c>
      <c r="P197" t="n">
        <v>180.21</v>
      </c>
      <c r="Q197" t="n">
        <v>2238.84</v>
      </c>
      <c r="R197" t="n">
        <v>154.08</v>
      </c>
      <c r="S197" t="n">
        <v>80.06999999999999</v>
      </c>
      <c r="T197" t="n">
        <v>34621.39</v>
      </c>
      <c r="U197" t="n">
        <v>0.52</v>
      </c>
      <c r="V197" t="n">
        <v>0.83</v>
      </c>
      <c r="W197" t="n">
        <v>6.85</v>
      </c>
      <c r="X197" t="n">
        <v>2.22</v>
      </c>
      <c r="Y197" t="n">
        <v>1</v>
      </c>
      <c r="Z197" t="n">
        <v>10</v>
      </c>
    </row>
    <row r="198">
      <c r="A198" t="n">
        <v>5</v>
      </c>
      <c r="B198" t="n">
        <v>30</v>
      </c>
      <c r="C198" t="inlineStr">
        <is>
          <t xml:space="preserve">CONCLUIDO	</t>
        </is>
      </c>
      <c r="D198" t="n">
        <v>2.9492</v>
      </c>
      <c r="E198" t="n">
        <v>33.91</v>
      </c>
      <c r="F198" t="n">
        <v>30.88</v>
      </c>
      <c r="G198" t="n">
        <v>24.38</v>
      </c>
      <c r="H198" t="n">
        <v>0.54</v>
      </c>
      <c r="I198" t="n">
        <v>76</v>
      </c>
      <c r="J198" t="n">
        <v>73</v>
      </c>
      <c r="K198" t="n">
        <v>32.27</v>
      </c>
      <c r="L198" t="n">
        <v>2.25</v>
      </c>
      <c r="M198" t="n">
        <v>0</v>
      </c>
      <c r="N198" t="n">
        <v>8.48</v>
      </c>
      <c r="O198" t="n">
        <v>9236.709999999999</v>
      </c>
      <c r="P198" t="n">
        <v>181.12</v>
      </c>
      <c r="Q198" t="n">
        <v>2238.8</v>
      </c>
      <c r="R198" t="n">
        <v>155.21</v>
      </c>
      <c r="S198" t="n">
        <v>80.06999999999999</v>
      </c>
      <c r="T198" t="n">
        <v>35188.11</v>
      </c>
      <c r="U198" t="n">
        <v>0.52</v>
      </c>
      <c r="V198" t="n">
        <v>0.83</v>
      </c>
      <c r="W198" t="n">
        <v>6.85</v>
      </c>
      <c r="X198" t="n">
        <v>2.25</v>
      </c>
      <c r="Y198" t="n">
        <v>1</v>
      </c>
      <c r="Z198" t="n">
        <v>10</v>
      </c>
    </row>
    <row r="199">
      <c r="A199" t="n">
        <v>0</v>
      </c>
      <c r="B199" t="n">
        <v>15</v>
      </c>
      <c r="C199" t="inlineStr">
        <is>
          <t xml:space="preserve">CONCLUIDO	</t>
        </is>
      </c>
      <c r="D199" t="n">
        <v>2.7433</v>
      </c>
      <c r="E199" t="n">
        <v>36.45</v>
      </c>
      <c r="F199" t="n">
        <v>33.09</v>
      </c>
      <c r="G199" t="n">
        <v>13.23</v>
      </c>
      <c r="H199" t="n">
        <v>0.43</v>
      </c>
      <c r="I199" t="n">
        <v>150</v>
      </c>
      <c r="J199" t="n">
        <v>39.78</v>
      </c>
      <c r="K199" t="n">
        <v>19.54</v>
      </c>
      <c r="L199" t="n">
        <v>1</v>
      </c>
      <c r="M199" t="n">
        <v>0</v>
      </c>
      <c r="N199" t="n">
        <v>4.24</v>
      </c>
      <c r="O199" t="n">
        <v>5140</v>
      </c>
      <c r="P199" t="n">
        <v>130.79</v>
      </c>
      <c r="Q199" t="n">
        <v>2239.34</v>
      </c>
      <c r="R199" t="n">
        <v>223.35</v>
      </c>
      <c r="S199" t="n">
        <v>80.06999999999999</v>
      </c>
      <c r="T199" t="n">
        <v>68889.23</v>
      </c>
      <c r="U199" t="n">
        <v>0.36</v>
      </c>
      <c r="V199" t="n">
        <v>0.78</v>
      </c>
      <c r="W199" t="n">
        <v>7.08</v>
      </c>
      <c r="X199" t="n">
        <v>4.45</v>
      </c>
      <c r="Y199" t="n">
        <v>1</v>
      </c>
      <c r="Z199" t="n">
        <v>10</v>
      </c>
    </row>
    <row r="200">
      <c r="A200" t="n">
        <v>0</v>
      </c>
      <c r="B200" t="n">
        <v>70</v>
      </c>
      <c r="C200" t="inlineStr">
        <is>
          <t xml:space="preserve">CONCLUIDO	</t>
        </is>
      </c>
      <c r="D200" t="n">
        <v>2.0513</v>
      </c>
      <c r="E200" t="n">
        <v>48.75</v>
      </c>
      <c r="F200" t="n">
        <v>37.68</v>
      </c>
      <c r="G200" t="n">
        <v>7.39</v>
      </c>
      <c r="H200" t="n">
        <v>0.12</v>
      </c>
      <c r="I200" t="n">
        <v>306</v>
      </c>
      <c r="J200" t="n">
        <v>141.81</v>
      </c>
      <c r="K200" t="n">
        <v>47.83</v>
      </c>
      <c r="L200" t="n">
        <v>1</v>
      </c>
      <c r="M200" t="n">
        <v>304</v>
      </c>
      <c r="N200" t="n">
        <v>22.98</v>
      </c>
      <c r="O200" t="n">
        <v>17723.39</v>
      </c>
      <c r="P200" t="n">
        <v>422.71</v>
      </c>
      <c r="Q200" t="n">
        <v>2239.71</v>
      </c>
      <c r="R200" t="n">
        <v>378.88</v>
      </c>
      <c r="S200" t="n">
        <v>80.06999999999999</v>
      </c>
      <c r="T200" t="n">
        <v>145869.86</v>
      </c>
      <c r="U200" t="n">
        <v>0.21</v>
      </c>
      <c r="V200" t="n">
        <v>0.68</v>
      </c>
      <c r="W200" t="n">
        <v>7.17</v>
      </c>
      <c r="X200" t="n">
        <v>9.039999999999999</v>
      </c>
      <c r="Y200" t="n">
        <v>1</v>
      </c>
      <c r="Z200" t="n">
        <v>10</v>
      </c>
    </row>
    <row r="201">
      <c r="A201" t="n">
        <v>1</v>
      </c>
      <c r="B201" t="n">
        <v>70</v>
      </c>
      <c r="C201" t="inlineStr">
        <is>
          <t xml:space="preserve">CONCLUIDO	</t>
        </is>
      </c>
      <c r="D201" t="n">
        <v>2.2697</v>
      </c>
      <c r="E201" t="n">
        <v>44.06</v>
      </c>
      <c r="F201" t="n">
        <v>35.27</v>
      </c>
      <c r="G201" t="n">
        <v>9.32</v>
      </c>
      <c r="H201" t="n">
        <v>0.16</v>
      </c>
      <c r="I201" t="n">
        <v>227</v>
      </c>
      <c r="J201" t="n">
        <v>142.15</v>
      </c>
      <c r="K201" t="n">
        <v>47.83</v>
      </c>
      <c r="L201" t="n">
        <v>1.25</v>
      </c>
      <c r="M201" t="n">
        <v>225</v>
      </c>
      <c r="N201" t="n">
        <v>23.07</v>
      </c>
      <c r="O201" t="n">
        <v>17765.46</v>
      </c>
      <c r="P201" t="n">
        <v>392.18</v>
      </c>
      <c r="Q201" t="n">
        <v>2239.38</v>
      </c>
      <c r="R201" t="n">
        <v>300.41</v>
      </c>
      <c r="S201" t="n">
        <v>80.06999999999999</v>
      </c>
      <c r="T201" t="n">
        <v>107033.42</v>
      </c>
      <c r="U201" t="n">
        <v>0.27</v>
      </c>
      <c r="V201" t="n">
        <v>0.73</v>
      </c>
      <c r="W201" t="n">
        <v>7.03</v>
      </c>
      <c r="X201" t="n">
        <v>6.64</v>
      </c>
      <c r="Y201" t="n">
        <v>1</v>
      </c>
      <c r="Z201" t="n">
        <v>10</v>
      </c>
    </row>
    <row r="202">
      <c r="A202" t="n">
        <v>2</v>
      </c>
      <c r="B202" t="n">
        <v>70</v>
      </c>
      <c r="C202" t="inlineStr">
        <is>
          <t xml:space="preserve">CONCLUIDO	</t>
        </is>
      </c>
      <c r="D202" t="n">
        <v>2.4211</v>
      </c>
      <c r="E202" t="n">
        <v>41.3</v>
      </c>
      <c r="F202" t="n">
        <v>33.88</v>
      </c>
      <c r="G202" t="n">
        <v>11.29</v>
      </c>
      <c r="H202" t="n">
        <v>0.19</v>
      </c>
      <c r="I202" t="n">
        <v>180</v>
      </c>
      <c r="J202" t="n">
        <v>142.49</v>
      </c>
      <c r="K202" t="n">
        <v>47.83</v>
      </c>
      <c r="L202" t="n">
        <v>1.5</v>
      </c>
      <c r="M202" t="n">
        <v>178</v>
      </c>
      <c r="N202" t="n">
        <v>23.16</v>
      </c>
      <c r="O202" t="n">
        <v>17807.56</v>
      </c>
      <c r="P202" t="n">
        <v>373.15</v>
      </c>
      <c r="Q202" t="n">
        <v>2238.77</v>
      </c>
      <c r="R202" t="n">
        <v>255.52</v>
      </c>
      <c r="S202" t="n">
        <v>80.06999999999999</v>
      </c>
      <c r="T202" t="n">
        <v>84821.00999999999</v>
      </c>
      <c r="U202" t="n">
        <v>0.31</v>
      </c>
      <c r="V202" t="n">
        <v>0.76</v>
      </c>
      <c r="W202" t="n">
        <v>6.94</v>
      </c>
      <c r="X202" t="n">
        <v>5.24</v>
      </c>
      <c r="Y202" t="n">
        <v>1</v>
      </c>
      <c r="Z202" t="n">
        <v>10</v>
      </c>
    </row>
    <row r="203">
      <c r="A203" t="n">
        <v>3</v>
      </c>
      <c r="B203" t="n">
        <v>70</v>
      </c>
      <c r="C203" t="inlineStr">
        <is>
          <t xml:space="preserve">CONCLUIDO	</t>
        </is>
      </c>
      <c r="D203" t="n">
        <v>2.5336</v>
      </c>
      <c r="E203" t="n">
        <v>39.47</v>
      </c>
      <c r="F203" t="n">
        <v>32.94</v>
      </c>
      <c r="G203" t="n">
        <v>13.26</v>
      </c>
      <c r="H203" t="n">
        <v>0.22</v>
      </c>
      <c r="I203" t="n">
        <v>149</v>
      </c>
      <c r="J203" t="n">
        <v>142.83</v>
      </c>
      <c r="K203" t="n">
        <v>47.83</v>
      </c>
      <c r="L203" t="n">
        <v>1.75</v>
      </c>
      <c r="M203" t="n">
        <v>147</v>
      </c>
      <c r="N203" t="n">
        <v>23.25</v>
      </c>
      <c r="O203" t="n">
        <v>17849.7</v>
      </c>
      <c r="P203" t="n">
        <v>359.49</v>
      </c>
      <c r="Q203" t="n">
        <v>2238.71</v>
      </c>
      <c r="R203" t="n">
        <v>224.61</v>
      </c>
      <c r="S203" t="n">
        <v>80.06999999999999</v>
      </c>
      <c r="T203" t="n">
        <v>69523.17999999999</v>
      </c>
      <c r="U203" t="n">
        <v>0.36</v>
      </c>
      <c r="V203" t="n">
        <v>0.78</v>
      </c>
      <c r="W203" t="n">
        <v>6.9</v>
      </c>
      <c r="X203" t="n">
        <v>4.31</v>
      </c>
      <c r="Y203" t="n">
        <v>1</v>
      </c>
      <c r="Z203" t="n">
        <v>10</v>
      </c>
    </row>
    <row r="204">
      <c r="A204" t="n">
        <v>4</v>
      </c>
      <c r="B204" t="n">
        <v>70</v>
      </c>
      <c r="C204" t="inlineStr">
        <is>
          <t xml:space="preserve">CONCLUIDO	</t>
        </is>
      </c>
      <c r="D204" t="n">
        <v>2.6184</v>
      </c>
      <c r="E204" t="n">
        <v>38.19</v>
      </c>
      <c r="F204" t="n">
        <v>32.29</v>
      </c>
      <c r="G204" t="n">
        <v>15.26</v>
      </c>
      <c r="H204" t="n">
        <v>0.25</v>
      </c>
      <c r="I204" t="n">
        <v>127</v>
      </c>
      <c r="J204" t="n">
        <v>143.17</v>
      </c>
      <c r="K204" t="n">
        <v>47.83</v>
      </c>
      <c r="L204" t="n">
        <v>2</v>
      </c>
      <c r="M204" t="n">
        <v>125</v>
      </c>
      <c r="N204" t="n">
        <v>23.34</v>
      </c>
      <c r="O204" t="n">
        <v>17891.86</v>
      </c>
      <c r="P204" t="n">
        <v>349.24</v>
      </c>
      <c r="Q204" t="n">
        <v>2238.65</v>
      </c>
      <c r="R204" t="n">
        <v>203.85</v>
      </c>
      <c r="S204" t="n">
        <v>80.06999999999999</v>
      </c>
      <c r="T204" t="n">
        <v>59252.3</v>
      </c>
      <c r="U204" t="n">
        <v>0.39</v>
      </c>
      <c r="V204" t="n">
        <v>0.79</v>
      </c>
      <c r="W204" t="n">
        <v>6.85</v>
      </c>
      <c r="X204" t="n">
        <v>3.66</v>
      </c>
      <c r="Y204" t="n">
        <v>1</v>
      </c>
      <c r="Z204" t="n">
        <v>10</v>
      </c>
    </row>
    <row r="205">
      <c r="A205" t="n">
        <v>5</v>
      </c>
      <c r="B205" t="n">
        <v>70</v>
      </c>
      <c r="C205" t="inlineStr">
        <is>
          <t xml:space="preserve">CONCLUIDO	</t>
        </is>
      </c>
      <c r="D205" t="n">
        <v>2.689</v>
      </c>
      <c r="E205" t="n">
        <v>37.19</v>
      </c>
      <c r="F205" t="n">
        <v>31.78</v>
      </c>
      <c r="G205" t="n">
        <v>17.34</v>
      </c>
      <c r="H205" t="n">
        <v>0.28</v>
      </c>
      <c r="I205" t="n">
        <v>110</v>
      </c>
      <c r="J205" t="n">
        <v>143.51</v>
      </c>
      <c r="K205" t="n">
        <v>47.83</v>
      </c>
      <c r="L205" t="n">
        <v>2.25</v>
      </c>
      <c r="M205" t="n">
        <v>108</v>
      </c>
      <c r="N205" t="n">
        <v>23.44</v>
      </c>
      <c r="O205" t="n">
        <v>17934.06</v>
      </c>
      <c r="P205" t="n">
        <v>339.76</v>
      </c>
      <c r="Q205" t="n">
        <v>2238.54</v>
      </c>
      <c r="R205" t="n">
        <v>187.22</v>
      </c>
      <c r="S205" t="n">
        <v>80.06999999999999</v>
      </c>
      <c r="T205" t="n">
        <v>51023.87</v>
      </c>
      <c r="U205" t="n">
        <v>0.43</v>
      </c>
      <c r="V205" t="n">
        <v>0.8100000000000001</v>
      </c>
      <c r="W205" t="n">
        <v>6.82</v>
      </c>
      <c r="X205" t="n">
        <v>3.15</v>
      </c>
      <c r="Y205" t="n">
        <v>1</v>
      </c>
      <c r="Z205" t="n">
        <v>10</v>
      </c>
    </row>
    <row r="206">
      <c r="A206" t="n">
        <v>6</v>
      </c>
      <c r="B206" t="n">
        <v>70</v>
      </c>
      <c r="C206" t="inlineStr">
        <is>
          <t xml:space="preserve">CONCLUIDO	</t>
        </is>
      </c>
      <c r="D206" t="n">
        <v>2.7443</v>
      </c>
      <c r="E206" t="n">
        <v>36.44</v>
      </c>
      <c r="F206" t="n">
        <v>31.41</v>
      </c>
      <c r="G206" t="n">
        <v>19.43</v>
      </c>
      <c r="H206" t="n">
        <v>0.31</v>
      </c>
      <c r="I206" t="n">
        <v>97</v>
      </c>
      <c r="J206" t="n">
        <v>143.86</v>
      </c>
      <c r="K206" t="n">
        <v>47.83</v>
      </c>
      <c r="L206" t="n">
        <v>2.5</v>
      </c>
      <c r="M206" t="n">
        <v>95</v>
      </c>
      <c r="N206" t="n">
        <v>23.53</v>
      </c>
      <c r="O206" t="n">
        <v>17976.29</v>
      </c>
      <c r="P206" t="n">
        <v>332.83</v>
      </c>
      <c r="Q206" t="n">
        <v>2238.52</v>
      </c>
      <c r="R206" t="n">
        <v>175.14</v>
      </c>
      <c r="S206" t="n">
        <v>80.06999999999999</v>
      </c>
      <c r="T206" t="n">
        <v>45045.33</v>
      </c>
      <c r="U206" t="n">
        <v>0.46</v>
      </c>
      <c r="V206" t="n">
        <v>0.82</v>
      </c>
      <c r="W206" t="n">
        <v>6.8</v>
      </c>
      <c r="X206" t="n">
        <v>2.78</v>
      </c>
      <c r="Y206" t="n">
        <v>1</v>
      </c>
      <c r="Z206" t="n">
        <v>10</v>
      </c>
    </row>
    <row r="207">
      <c r="A207" t="n">
        <v>7</v>
      </c>
      <c r="B207" t="n">
        <v>70</v>
      </c>
      <c r="C207" t="inlineStr">
        <is>
          <t xml:space="preserve">CONCLUIDO	</t>
        </is>
      </c>
      <c r="D207" t="n">
        <v>2.7925</v>
      </c>
      <c r="E207" t="n">
        <v>35.81</v>
      </c>
      <c r="F207" t="n">
        <v>31.1</v>
      </c>
      <c r="G207" t="n">
        <v>21.7</v>
      </c>
      <c r="H207" t="n">
        <v>0.34</v>
      </c>
      <c r="I207" t="n">
        <v>86</v>
      </c>
      <c r="J207" t="n">
        <v>144.2</v>
      </c>
      <c r="K207" t="n">
        <v>47.83</v>
      </c>
      <c r="L207" t="n">
        <v>2.75</v>
      </c>
      <c r="M207" t="n">
        <v>84</v>
      </c>
      <c r="N207" t="n">
        <v>23.62</v>
      </c>
      <c r="O207" t="n">
        <v>18018.55</v>
      </c>
      <c r="P207" t="n">
        <v>325.88</v>
      </c>
      <c r="Q207" t="n">
        <v>2238.62</v>
      </c>
      <c r="R207" t="n">
        <v>165.5</v>
      </c>
      <c r="S207" t="n">
        <v>80.06999999999999</v>
      </c>
      <c r="T207" t="n">
        <v>40281.79</v>
      </c>
      <c r="U207" t="n">
        <v>0.48</v>
      </c>
      <c r="V207" t="n">
        <v>0.83</v>
      </c>
      <c r="W207" t="n">
        <v>6.77</v>
      </c>
      <c r="X207" t="n">
        <v>2.47</v>
      </c>
      <c r="Y207" t="n">
        <v>1</v>
      </c>
      <c r="Z207" t="n">
        <v>10</v>
      </c>
    </row>
    <row r="208">
      <c r="A208" t="n">
        <v>8</v>
      </c>
      <c r="B208" t="n">
        <v>70</v>
      </c>
      <c r="C208" t="inlineStr">
        <is>
          <t xml:space="preserve">CONCLUIDO	</t>
        </is>
      </c>
      <c r="D208" t="n">
        <v>2.8303</v>
      </c>
      <c r="E208" t="n">
        <v>35.33</v>
      </c>
      <c r="F208" t="n">
        <v>30.85</v>
      </c>
      <c r="G208" t="n">
        <v>23.73</v>
      </c>
      <c r="H208" t="n">
        <v>0.37</v>
      </c>
      <c r="I208" t="n">
        <v>78</v>
      </c>
      <c r="J208" t="n">
        <v>144.54</v>
      </c>
      <c r="K208" t="n">
        <v>47.83</v>
      </c>
      <c r="L208" t="n">
        <v>3</v>
      </c>
      <c r="M208" t="n">
        <v>76</v>
      </c>
      <c r="N208" t="n">
        <v>23.71</v>
      </c>
      <c r="O208" t="n">
        <v>18060.85</v>
      </c>
      <c r="P208" t="n">
        <v>319.89</v>
      </c>
      <c r="Q208" t="n">
        <v>2238.58</v>
      </c>
      <c r="R208" t="n">
        <v>156.88</v>
      </c>
      <c r="S208" t="n">
        <v>80.06999999999999</v>
      </c>
      <c r="T208" t="n">
        <v>36012.16</v>
      </c>
      <c r="U208" t="n">
        <v>0.51</v>
      </c>
      <c r="V208" t="n">
        <v>0.83</v>
      </c>
      <c r="W208" t="n">
        <v>6.77</v>
      </c>
      <c r="X208" t="n">
        <v>2.22</v>
      </c>
      <c r="Y208" t="n">
        <v>1</v>
      </c>
      <c r="Z208" t="n">
        <v>10</v>
      </c>
    </row>
    <row r="209">
      <c r="A209" t="n">
        <v>9</v>
      </c>
      <c r="B209" t="n">
        <v>70</v>
      </c>
      <c r="C209" t="inlineStr">
        <is>
          <t xml:space="preserve">CONCLUIDO	</t>
        </is>
      </c>
      <c r="D209" t="n">
        <v>2.8631</v>
      </c>
      <c r="E209" t="n">
        <v>34.93</v>
      </c>
      <c r="F209" t="n">
        <v>30.65</v>
      </c>
      <c r="G209" t="n">
        <v>25.9</v>
      </c>
      <c r="H209" t="n">
        <v>0.4</v>
      </c>
      <c r="I209" t="n">
        <v>71</v>
      </c>
      <c r="J209" t="n">
        <v>144.89</v>
      </c>
      <c r="K209" t="n">
        <v>47.83</v>
      </c>
      <c r="L209" t="n">
        <v>3.25</v>
      </c>
      <c r="M209" t="n">
        <v>69</v>
      </c>
      <c r="N209" t="n">
        <v>23.81</v>
      </c>
      <c r="O209" t="n">
        <v>18103.18</v>
      </c>
      <c r="P209" t="n">
        <v>313.88</v>
      </c>
      <c r="Q209" t="n">
        <v>2238.5</v>
      </c>
      <c r="R209" t="n">
        <v>150.31</v>
      </c>
      <c r="S209" t="n">
        <v>80.06999999999999</v>
      </c>
      <c r="T209" t="n">
        <v>32762.63</v>
      </c>
      <c r="U209" t="n">
        <v>0.53</v>
      </c>
      <c r="V209" t="n">
        <v>0.84</v>
      </c>
      <c r="W209" t="n">
        <v>6.76</v>
      </c>
      <c r="X209" t="n">
        <v>2.02</v>
      </c>
      <c r="Y209" t="n">
        <v>1</v>
      </c>
      <c r="Z209" t="n">
        <v>10</v>
      </c>
    </row>
    <row r="210">
      <c r="A210" t="n">
        <v>10</v>
      </c>
      <c r="B210" t="n">
        <v>70</v>
      </c>
      <c r="C210" t="inlineStr">
        <is>
          <t xml:space="preserve">CONCLUIDO	</t>
        </is>
      </c>
      <c r="D210" t="n">
        <v>2.8915</v>
      </c>
      <c r="E210" t="n">
        <v>34.58</v>
      </c>
      <c r="F210" t="n">
        <v>30.48</v>
      </c>
      <c r="G210" t="n">
        <v>28.13</v>
      </c>
      <c r="H210" t="n">
        <v>0.43</v>
      </c>
      <c r="I210" t="n">
        <v>65</v>
      </c>
      <c r="J210" t="n">
        <v>145.23</v>
      </c>
      <c r="K210" t="n">
        <v>47.83</v>
      </c>
      <c r="L210" t="n">
        <v>3.5</v>
      </c>
      <c r="M210" t="n">
        <v>63</v>
      </c>
      <c r="N210" t="n">
        <v>23.9</v>
      </c>
      <c r="O210" t="n">
        <v>18145.54</v>
      </c>
      <c r="P210" t="n">
        <v>308.84</v>
      </c>
      <c r="Q210" t="n">
        <v>2238.47</v>
      </c>
      <c r="R210" t="n">
        <v>144.71</v>
      </c>
      <c r="S210" t="n">
        <v>80.06999999999999</v>
      </c>
      <c r="T210" t="n">
        <v>29994.49</v>
      </c>
      <c r="U210" t="n">
        <v>0.55</v>
      </c>
      <c r="V210" t="n">
        <v>0.84</v>
      </c>
      <c r="W210" t="n">
        <v>6.75</v>
      </c>
      <c r="X210" t="n">
        <v>1.85</v>
      </c>
      <c r="Y210" t="n">
        <v>1</v>
      </c>
      <c r="Z210" t="n">
        <v>10</v>
      </c>
    </row>
    <row r="211">
      <c r="A211" t="n">
        <v>11</v>
      </c>
      <c r="B211" t="n">
        <v>70</v>
      </c>
      <c r="C211" t="inlineStr">
        <is>
          <t xml:space="preserve">CONCLUIDO	</t>
        </is>
      </c>
      <c r="D211" t="n">
        <v>2.9208</v>
      </c>
      <c r="E211" t="n">
        <v>34.24</v>
      </c>
      <c r="F211" t="n">
        <v>30.3</v>
      </c>
      <c r="G211" t="n">
        <v>30.82</v>
      </c>
      <c r="H211" t="n">
        <v>0.46</v>
      </c>
      <c r="I211" t="n">
        <v>59</v>
      </c>
      <c r="J211" t="n">
        <v>145.57</v>
      </c>
      <c r="K211" t="n">
        <v>47.83</v>
      </c>
      <c r="L211" t="n">
        <v>3.75</v>
      </c>
      <c r="M211" t="n">
        <v>57</v>
      </c>
      <c r="N211" t="n">
        <v>23.99</v>
      </c>
      <c r="O211" t="n">
        <v>18187.93</v>
      </c>
      <c r="P211" t="n">
        <v>302.9</v>
      </c>
      <c r="Q211" t="n">
        <v>2238.46</v>
      </c>
      <c r="R211" t="n">
        <v>139.06</v>
      </c>
      <c r="S211" t="n">
        <v>80.06999999999999</v>
      </c>
      <c r="T211" t="n">
        <v>27196.24</v>
      </c>
      <c r="U211" t="n">
        <v>0.58</v>
      </c>
      <c r="V211" t="n">
        <v>0.85</v>
      </c>
      <c r="W211" t="n">
        <v>6.74</v>
      </c>
      <c r="X211" t="n">
        <v>1.68</v>
      </c>
      <c r="Y211" t="n">
        <v>1</v>
      </c>
      <c r="Z211" t="n">
        <v>10</v>
      </c>
    </row>
    <row r="212">
      <c r="A212" t="n">
        <v>12</v>
      </c>
      <c r="B212" t="n">
        <v>70</v>
      </c>
      <c r="C212" t="inlineStr">
        <is>
          <t xml:space="preserve">CONCLUIDO	</t>
        </is>
      </c>
      <c r="D212" t="n">
        <v>2.9419</v>
      </c>
      <c r="E212" t="n">
        <v>33.99</v>
      </c>
      <c r="F212" t="n">
        <v>30.17</v>
      </c>
      <c r="G212" t="n">
        <v>32.92</v>
      </c>
      <c r="H212" t="n">
        <v>0.49</v>
      </c>
      <c r="I212" t="n">
        <v>55</v>
      </c>
      <c r="J212" t="n">
        <v>145.92</v>
      </c>
      <c r="K212" t="n">
        <v>47.83</v>
      </c>
      <c r="L212" t="n">
        <v>4</v>
      </c>
      <c r="M212" t="n">
        <v>53</v>
      </c>
      <c r="N212" t="n">
        <v>24.09</v>
      </c>
      <c r="O212" t="n">
        <v>18230.35</v>
      </c>
      <c r="P212" t="n">
        <v>297.84</v>
      </c>
      <c r="Q212" t="n">
        <v>2238.51</v>
      </c>
      <c r="R212" t="n">
        <v>134.96</v>
      </c>
      <c r="S212" t="n">
        <v>80.06999999999999</v>
      </c>
      <c r="T212" t="n">
        <v>25168.35</v>
      </c>
      <c r="U212" t="n">
        <v>0.59</v>
      </c>
      <c r="V212" t="n">
        <v>0.85</v>
      </c>
      <c r="W212" t="n">
        <v>6.73</v>
      </c>
      <c r="X212" t="n">
        <v>1.55</v>
      </c>
      <c r="Y212" t="n">
        <v>1</v>
      </c>
      <c r="Z212" t="n">
        <v>10</v>
      </c>
    </row>
    <row r="213">
      <c r="A213" t="n">
        <v>13</v>
      </c>
      <c r="B213" t="n">
        <v>70</v>
      </c>
      <c r="C213" t="inlineStr">
        <is>
          <t xml:space="preserve">CONCLUIDO	</t>
        </is>
      </c>
      <c r="D213" t="n">
        <v>2.9602</v>
      </c>
      <c r="E213" t="n">
        <v>33.78</v>
      </c>
      <c r="F213" t="n">
        <v>30.08</v>
      </c>
      <c r="G213" t="n">
        <v>35.39</v>
      </c>
      <c r="H213" t="n">
        <v>0.51</v>
      </c>
      <c r="I213" t="n">
        <v>51</v>
      </c>
      <c r="J213" t="n">
        <v>146.26</v>
      </c>
      <c r="K213" t="n">
        <v>47.83</v>
      </c>
      <c r="L213" t="n">
        <v>4.25</v>
      </c>
      <c r="M213" t="n">
        <v>49</v>
      </c>
      <c r="N213" t="n">
        <v>24.18</v>
      </c>
      <c r="O213" t="n">
        <v>18272.81</v>
      </c>
      <c r="P213" t="n">
        <v>292.22</v>
      </c>
      <c r="Q213" t="n">
        <v>2238.37</v>
      </c>
      <c r="R213" t="n">
        <v>132.02</v>
      </c>
      <c r="S213" t="n">
        <v>80.06999999999999</v>
      </c>
      <c r="T213" t="n">
        <v>23718.23</v>
      </c>
      <c r="U213" t="n">
        <v>0.61</v>
      </c>
      <c r="V213" t="n">
        <v>0.85</v>
      </c>
      <c r="W213" t="n">
        <v>6.72</v>
      </c>
      <c r="X213" t="n">
        <v>1.45</v>
      </c>
      <c r="Y213" t="n">
        <v>1</v>
      </c>
      <c r="Z213" t="n">
        <v>10</v>
      </c>
    </row>
    <row r="214">
      <c r="A214" t="n">
        <v>14</v>
      </c>
      <c r="B214" t="n">
        <v>70</v>
      </c>
      <c r="C214" t="inlineStr">
        <is>
          <t xml:space="preserve">CONCLUIDO	</t>
        </is>
      </c>
      <c r="D214" t="n">
        <v>2.9811</v>
      </c>
      <c r="E214" t="n">
        <v>33.54</v>
      </c>
      <c r="F214" t="n">
        <v>29.96</v>
      </c>
      <c r="G214" t="n">
        <v>38.25</v>
      </c>
      <c r="H214" t="n">
        <v>0.54</v>
      </c>
      <c r="I214" t="n">
        <v>47</v>
      </c>
      <c r="J214" t="n">
        <v>146.61</v>
      </c>
      <c r="K214" t="n">
        <v>47.83</v>
      </c>
      <c r="L214" t="n">
        <v>4.5</v>
      </c>
      <c r="M214" t="n">
        <v>45</v>
      </c>
      <c r="N214" t="n">
        <v>24.28</v>
      </c>
      <c r="O214" t="n">
        <v>18315.3</v>
      </c>
      <c r="P214" t="n">
        <v>288.3</v>
      </c>
      <c r="Q214" t="n">
        <v>2238.47</v>
      </c>
      <c r="R214" t="n">
        <v>127.71</v>
      </c>
      <c r="S214" t="n">
        <v>80.06999999999999</v>
      </c>
      <c r="T214" t="n">
        <v>21583.68</v>
      </c>
      <c r="U214" t="n">
        <v>0.63</v>
      </c>
      <c r="V214" t="n">
        <v>0.86</v>
      </c>
      <c r="W214" t="n">
        <v>6.73</v>
      </c>
      <c r="X214" t="n">
        <v>1.33</v>
      </c>
      <c r="Y214" t="n">
        <v>1</v>
      </c>
      <c r="Z214" t="n">
        <v>10</v>
      </c>
    </row>
    <row r="215">
      <c r="A215" t="n">
        <v>15</v>
      </c>
      <c r="B215" t="n">
        <v>70</v>
      </c>
      <c r="C215" t="inlineStr">
        <is>
          <t xml:space="preserve">CONCLUIDO	</t>
        </is>
      </c>
      <c r="D215" t="n">
        <v>2.9975</v>
      </c>
      <c r="E215" t="n">
        <v>33.36</v>
      </c>
      <c r="F215" t="n">
        <v>29.86</v>
      </c>
      <c r="G215" t="n">
        <v>40.72</v>
      </c>
      <c r="H215" t="n">
        <v>0.57</v>
      </c>
      <c r="I215" t="n">
        <v>44</v>
      </c>
      <c r="J215" t="n">
        <v>146.95</v>
      </c>
      <c r="K215" t="n">
        <v>47.83</v>
      </c>
      <c r="L215" t="n">
        <v>4.75</v>
      </c>
      <c r="M215" t="n">
        <v>42</v>
      </c>
      <c r="N215" t="n">
        <v>24.37</v>
      </c>
      <c r="O215" t="n">
        <v>18357.82</v>
      </c>
      <c r="P215" t="n">
        <v>282.62</v>
      </c>
      <c r="Q215" t="n">
        <v>2238.37</v>
      </c>
      <c r="R215" t="n">
        <v>124.7</v>
      </c>
      <c r="S215" t="n">
        <v>80.06999999999999</v>
      </c>
      <c r="T215" t="n">
        <v>20093.35</v>
      </c>
      <c r="U215" t="n">
        <v>0.64</v>
      </c>
      <c r="V215" t="n">
        <v>0.86</v>
      </c>
      <c r="W215" t="n">
        <v>6.72</v>
      </c>
      <c r="X215" t="n">
        <v>1.23</v>
      </c>
      <c r="Y215" t="n">
        <v>1</v>
      </c>
      <c r="Z215" t="n">
        <v>10</v>
      </c>
    </row>
    <row r="216">
      <c r="A216" t="n">
        <v>16</v>
      </c>
      <c r="B216" t="n">
        <v>70</v>
      </c>
      <c r="C216" t="inlineStr">
        <is>
          <t xml:space="preserve">CONCLUIDO	</t>
        </is>
      </c>
      <c r="D216" t="n">
        <v>3.0165</v>
      </c>
      <c r="E216" t="n">
        <v>33.15</v>
      </c>
      <c r="F216" t="n">
        <v>29.74</v>
      </c>
      <c r="G216" t="n">
        <v>43.52</v>
      </c>
      <c r="H216" t="n">
        <v>0.6</v>
      </c>
      <c r="I216" t="n">
        <v>41</v>
      </c>
      <c r="J216" t="n">
        <v>147.3</v>
      </c>
      <c r="K216" t="n">
        <v>47.83</v>
      </c>
      <c r="L216" t="n">
        <v>5</v>
      </c>
      <c r="M216" t="n">
        <v>39</v>
      </c>
      <c r="N216" t="n">
        <v>24.47</v>
      </c>
      <c r="O216" t="n">
        <v>18400.38</v>
      </c>
      <c r="P216" t="n">
        <v>277.21</v>
      </c>
      <c r="Q216" t="n">
        <v>2238.44</v>
      </c>
      <c r="R216" t="n">
        <v>120.79</v>
      </c>
      <c r="S216" t="n">
        <v>80.06999999999999</v>
      </c>
      <c r="T216" t="n">
        <v>18153.08</v>
      </c>
      <c r="U216" t="n">
        <v>0.66</v>
      </c>
      <c r="V216" t="n">
        <v>0.86</v>
      </c>
      <c r="W216" t="n">
        <v>6.7</v>
      </c>
      <c r="X216" t="n">
        <v>1.11</v>
      </c>
      <c r="Y216" t="n">
        <v>1</v>
      </c>
      <c r="Z216" t="n">
        <v>10</v>
      </c>
    </row>
    <row r="217">
      <c r="A217" t="n">
        <v>17</v>
      </c>
      <c r="B217" t="n">
        <v>70</v>
      </c>
      <c r="C217" t="inlineStr">
        <is>
          <t xml:space="preserve">CONCLUIDO	</t>
        </is>
      </c>
      <c r="D217" t="n">
        <v>3.022</v>
      </c>
      <c r="E217" t="n">
        <v>33.09</v>
      </c>
      <c r="F217" t="n">
        <v>29.74</v>
      </c>
      <c r="G217" t="n">
        <v>45.75</v>
      </c>
      <c r="H217" t="n">
        <v>0.63</v>
      </c>
      <c r="I217" t="n">
        <v>39</v>
      </c>
      <c r="J217" t="n">
        <v>147.64</v>
      </c>
      <c r="K217" t="n">
        <v>47.83</v>
      </c>
      <c r="L217" t="n">
        <v>5.25</v>
      </c>
      <c r="M217" t="n">
        <v>36</v>
      </c>
      <c r="N217" t="n">
        <v>24.56</v>
      </c>
      <c r="O217" t="n">
        <v>18442.97</v>
      </c>
      <c r="P217" t="n">
        <v>271.99</v>
      </c>
      <c r="Q217" t="n">
        <v>2238.45</v>
      </c>
      <c r="R217" t="n">
        <v>120.55</v>
      </c>
      <c r="S217" t="n">
        <v>80.06999999999999</v>
      </c>
      <c r="T217" t="n">
        <v>18041.15</v>
      </c>
      <c r="U217" t="n">
        <v>0.66</v>
      </c>
      <c r="V217" t="n">
        <v>0.86</v>
      </c>
      <c r="W217" t="n">
        <v>6.71</v>
      </c>
      <c r="X217" t="n">
        <v>1.11</v>
      </c>
      <c r="Y217" t="n">
        <v>1</v>
      </c>
      <c r="Z217" t="n">
        <v>10</v>
      </c>
    </row>
    <row r="218">
      <c r="A218" t="n">
        <v>18</v>
      </c>
      <c r="B218" t="n">
        <v>70</v>
      </c>
      <c r="C218" t="inlineStr">
        <is>
          <t xml:space="preserve">CONCLUIDO	</t>
        </is>
      </c>
      <c r="D218" t="n">
        <v>3.04</v>
      </c>
      <c r="E218" t="n">
        <v>32.9</v>
      </c>
      <c r="F218" t="n">
        <v>29.63</v>
      </c>
      <c r="G218" t="n">
        <v>49.38</v>
      </c>
      <c r="H218" t="n">
        <v>0.66</v>
      </c>
      <c r="I218" t="n">
        <v>36</v>
      </c>
      <c r="J218" t="n">
        <v>147.99</v>
      </c>
      <c r="K218" t="n">
        <v>47.83</v>
      </c>
      <c r="L218" t="n">
        <v>5.5</v>
      </c>
      <c r="M218" t="n">
        <v>30</v>
      </c>
      <c r="N218" t="n">
        <v>24.66</v>
      </c>
      <c r="O218" t="n">
        <v>18485.59</v>
      </c>
      <c r="P218" t="n">
        <v>267.24</v>
      </c>
      <c r="Q218" t="n">
        <v>2238.43</v>
      </c>
      <c r="R218" t="n">
        <v>117.15</v>
      </c>
      <c r="S218" t="n">
        <v>80.06999999999999</v>
      </c>
      <c r="T218" t="n">
        <v>16354.63</v>
      </c>
      <c r="U218" t="n">
        <v>0.68</v>
      </c>
      <c r="V218" t="n">
        <v>0.87</v>
      </c>
      <c r="W218" t="n">
        <v>6.7</v>
      </c>
      <c r="X218" t="n">
        <v>1</v>
      </c>
      <c r="Y218" t="n">
        <v>1</v>
      </c>
      <c r="Z218" t="n">
        <v>10</v>
      </c>
    </row>
    <row r="219">
      <c r="A219" t="n">
        <v>19</v>
      </c>
      <c r="B219" t="n">
        <v>70</v>
      </c>
      <c r="C219" t="inlineStr">
        <is>
          <t xml:space="preserve">CONCLUIDO	</t>
        </is>
      </c>
      <c r="D219" t="n">
        <v>3.0408</v>
      </c>
      <c r="E219" t="n">
        <v>32.89</v>
      </c>
      <c r="F219" t="n">
        <v>29.65</v>
      </c>
      <c r="G219" t="n">
        <v>50.82</v>
      </c>
      <c r="H219" t="n">
        <v>0.6899999999999999</v>
      </c>
      <c r="I219" t="n">
        <v>35</v>
      </c>
      <c r="J219" t="n">
        <v>148.33</v>
      </c>
      <c r="K219" t="n">
        <v>47.83</v>
      </c>
      <c r="L219" t="n">
        <v>5.75</v>
      </c>
      <c r="M219" t="n">
        <v>16</v>
      </c>
      <c r="N219" t="n">
        <v>24.75</v>
      </c>
      <c r="O219" t="n">
        <v>18528.25</v>
      </c>
      <c r="P219" t="n">
        <v>264.47</v>
      </c>
      <c r="Q219" t="n">
        <v>2238.64</v>
      </c>
      <c r="R219" t="n">
        <v>117.21</v>
      </c>
      <c r="S219" t="n">
        <v>80.06999999999999</v>
      </c>
      <c r="T219" t="n">
        <v>16389.8</v>
      </c>
      <c r="U219" t="n">
        <v>0.68</v>
      </c>
      <c r="V219" t="n">
        <v>0.87</v>
      </c>
      <c r="W219" t="n">
        <v>6.72</v>
      </c>
      <c r="X219" t="n">
        <v>1.02</v>
      </c>
      <c r="Y219" t="n">
        <v>1</v>
      </c>
      <c r="Z219" t="n">
        <v>10</v>
      </c>
    </row>
    <row r="220">
      <c r="A220" t="n">
        <v>20</v>
      </c>
      <c r="B220" t="n">
        <v>70</v>
      </c>
      <c r="C220" t="inlineStr">
        <is>
          <t xml:space="preserve">CONCLUIDO	</t>
        </is>
      </c>
      <c r="D220" t="n">
        <v>3.0474</v>
      </c>
      <c r="E220" t="n">
        <v>32.82</v>
      </c>
      <c r="F220" t="n">
        <v>29.6</v>
      </c>
      <c r="G220" t="n">
        <v>52.24</v>
      </c>
      <c r="H220" t="n">
        <v>0.71</v>
      </c>
      <c r="I220" t="n">
        <v>34</v>
      </c>
      <c r="J220" t="n">
        <v>148.68</v>
      </c>
      <c r="K220" t="n">
        <v>47.83</v>
      </c>
      <c r="L220" t="n">
        <v>6</v>
      </c>
      <c r="M220" t="n">
        <v>12</v>
      </c>
      <c r="N220" t="n">
        <v>24.85</v>
      </c>
      <c r="O220" t="n">
        <v>18570.94</v>
      </c>
      <c r="P220" t="n">
        <v>263.25</v>
      </c>
      <c r="Q220" t="n">
        <v>2238.45</v>
      </c>
      <c r="R220" t="n">
        <v>115.57</v>
      </c>
      <c r="S220" t="n">
        <v>80.06999999999999</v>
      </c>
      <c r="T220" t="n">
        <v>15575.85</v>
      </c>
      <c r="U220" t="n">
        <v>0.6899999999999999</v>
      </c>
      <c r="V220" t="n">
        <v>0.87</v>
      </c>
      <c r="W220" t="n">
        <v>6.72</v>
      </c>
      <c r="X220" t="n">
        <v>0.98</v>
      </c>
      <c r="Y220" t="n">
        <v>1</v>
      </c>
      <c r="Z220" t="n">
        <v>10</v>
      </c>
    </row>
    <row r="221">
      <c r="A221" t="n">
        <v>21</v>
      </c>
      <c r="B221" t="n">
        <v>70</v>
      </c>
      <c r="C221" t="inlineStr">
        <is>
          <t xml:space="preserve">CONCLUIDO	</t>
        </is>
      </c>
      <c r="D221" t="n">
        <v>3.048</v>
      </c>
      <c r="E221" t="n">
        <v>32.81</v>
      </c>
      <c r="F221" t="n">
        <v>29.6</v>
      </c>
      <c r="G221" t="n">
        <v>52.23</v>
      </c>
      <c r="H221" t="n">
        <v>0.74</v>
      </c>
      <c r="I221" t="n">
        <v>34</v>
      </c>
      <c r="J221" t="n">
        <v>149.02</v>
      </c>
      <c r="K221" t="n">
        <v>47.83</v>
      </c>
      <c r="L221" t="n">
        <v>6.25</v>
      </c>
      <c r="M221" t="n">
        <v>4</v>
      </c>
      <c r="N221" t="n">
        <v>24.95</v>
      </c>
      <c r="O221" t="n">
        <v>18613.66</v>
      </c>
      <c r="P221" t="n">
        <v>261.79</v>
      </c>
      <c r="Q221" t="n">
        <v>2238.58</v>
      </c>
      <c r="R221" t="n">
        <v>114.86</v>
      </c>
      <c r="S221" t="n">
        <v>80.06999999999999</v>
      </c>
      <c r="T221" t="n">
        <v>15221</v>
      </c>
      <c r="U221" t="n">
        <v>0.7</v>
      </c>
      <c r="V221" t="n">
        <v>0.87</v>
      </c>
      <c r="W221" t="n">
        <v>6.74</v>
      </c>
      <c r="X221" t="n">
        <v>0.97</v>
      </c>
      <c r="Y221" t="n">
        <v>1</v>
      </c>
      <c r="Z221" t="n">
        <v>10</v>
      </c>
    </row>
    <row r="222">
      <c r="A222" t="n">
        <v>22</v>
      </c>
      <c r="B222" t="n">
        <v>70</v>
      </c>
      <c r="C222" t="inlineStr">
        <is>
          <t xml:space="preserve">CONCLUIDO	</t>
        </is>
      </c>
      <c r="D222" t="n">
        <v>3.0488</v>
      </c>
      <c r="E222" t="n">
        <v>32.8</v>
      </c>
      <c r="F222" t="n">
        <v>29.59</v>
      </c>
      <c r="G222" t="n">
        <v>52.22</v>
      </c>
      <c r="H222" t="n">
        <v>0.77</v>
      </c>
      <c r="I222" t="n">
        <v>34</v>
      </c>
      <c r="J222" t="n">
        <v>149.37</v>
      </c>
      <c r="K222" t="n">
        <v>47.83</v>
      </c>
      <c r="L222" t="n">
        <v>6.5</v>
      </c>
      <c r="M222" t="n">
        <v>2</v>
      </c>
      <c r="N222" t="n">
        <v>25.04</v>
      </c>
      <c r="O222" t="n">
        <v>18656.42</v>
      </c>
      <c r="P222" t="n">
        <v>262.01</v>
      </c>
      <c r="Q222" t="n">
        <v>2238.57</v>
      </c>
      <c r="R222" t="n">
        <v>114.97</v>
      </c>
      <c r="S222" t="n">
        <v>80.06999999999999</v>
      </c>
      <c r="T222" t="n">
        <v>15278.25</v>
      </c>
      <c r="U222" t="n">
        <v>0.7</v>
      </c>
      <c r="V222" t="n">
        <v>0.87</v>
      </c>
      <c r="W222" t="n">
        <v>6.72</v>
      </c>
      <c r="X222" t="n">
        <v>0.96</v>
      </c>
      <c r="Y222" t="n">
        <v>1</v>
      </c>
      <c r="Z222" t="n">
        <v>10</v>
      </c>
    </row>
    <row r="223">
      <c r="A223" t="n">
        <v>23</v>
      </c>
      <c r="B223" t="n">
        <v>70</v>
      </c>
      <c r="C223" t="inlineStr">
        <is>
          <t xml:space="preserve">CONCLUIDO	</t>
        </is>
      </c>
      <c r="D223" t="n">
        <v>3.0537</v>
      </c>
      <c r="E223" t="n">
        <v>32.75</v>
      </c>
      <c r="F223" t="n">
        <v>29.57</v>
      </c>
      <c r="G223" t="n">
        <v>53.76</v>
      </c>
      <c r="H223" t="n">
        <v>0.8</v>
      </c>
      <c r="I223" t="n">
        <v>33</v>
      </c>
      <c r="J223" t="n">
        <v>149.72</v>
      </c>
      <c r="K223" t="n">
        <v>47.83</v>
      </c>
      <c r="L223" t="n">
        <v>6.75</v>
      </c>
      <c r="M223" t="n">
        <v>1</v>
      </c>
      <c r="N223" t="n">
        <v>25.14</v>
      </c>
      <c r="O223" t="n">
        <v>18699.2</v>
      </c>
      <c r="P223" t="n">
        <v>262.12</v>
      </c>
      <c r="Q223" t="n">
        <v>2238.61</v>
      </c>
      <c r="R223" t="n">
        <v>114.1</v>
      </c>
      <c r="S223" t="n">
        <v>80.06999999999999</v>
      </c>
      <c r="T223" t="n">
        <v>14849.38</v>
      </c>
      <c r="U223" t="n">
        <v>0.7</v>
      </c>
      <c r="V223" t="n">
        <v>0.87</v>
      </c>
      <c r="W223" t="n">
        <v>6.72</v>
      </c>
      <c r="X223" t="n">
        <v>0.9399999999999999</v>
      </c>
      <c r="Y223" t="n">
        <v>1</v>
      </c>
      <c r="Z223" t="n">
        <v>10</v>
      </c>
    </row>
    <row r="224">
      <c r="A224" t="n">
        <v>24</v>
      </c>
      <c r="B224" t="n">
        <v>70</v>
      </c>
      <c r="C224" t="inlineStr">
        <is>
          <t xml:space="preserve">CONCLUIDO	</t>
        </is>
      </c>
      <c r="D224" t="n">
        <v>3.0535</v>
      </c>
      <c r="E224" t="n">
        <v>32.75</v>
      </c>
      <c r="F224" t="n">
        <v>29.57</v>
      </c>
      <c r="G224" t="n">
        <v>53.76</v>
      </c>
      <c r="H224" t="n">
        <v>0.83</v>
      </c>
      <c r="I224" t="n">
        <v>33</v>
      </c>
      <c r="J224" t="n">
        <v>150.07</v>
      </c>
      <c r="K224" t="n">
        <v>47.83</v>
      </c>
      <c r="L224" t="n">
        <v>7</v>
      </c>
      <c r="M224" t="n">
        <v>0</v>
      </c>
      <c r="N224" t="n">
        <v>25.24</v>
      </c>
      <c r="O224" t="n">
        <v>18742.03</v>
      </c>
      <c r="P224" t="n">
        <v>262.66</v>
      </c>
      <c r="Q224" t="n">
        <v>2238.61</v>
      </c>
      <c r="R224" t="n">
        <v>114.14</v>
      </c>
      <c r="S224" t="n">
        <v>80.06999999999999</v>
      </c>
      <c r="T224" t="n">
        <v>14865.46</v>
      </c>
      <c r="U224" t="n">
        <v>0.7</v>
      </c>
      <c r="V224" t="n">
        <v>0.87</v>
      </c>
      <c r="W224" t="n">
        <v>6.73</v>
      </c>
      <c r="X224" t="n">
        <v>0.9399999999999999</v>
      </c>
      <c r="Y224" t="n">
        <v>1</v>
      </c>
      <c r="Z224" t="n">
        <v>10</v>
      </c>
    </row>
    <row r="225">
      <c r="A225" t="n">
        <v>0</v>
      </c>
      <c r="B225" t="n">
        <v>90</v>
      </c>
      <c r="C225" t="inlineStr">
        <is>
          <t xml:space="preserve">CONCLUIDO	</t>
        </is>
      </c>
      <c r="D225" t="n">
        <v>1.7971</v>
      </c>
      <c r="E225" t="n">
        <v>55.64</v>
      </c>
      <c r="F225" t="n">
        <v>39.85</v>
      </c>
      <c r="G225" t="n">
        <v>6.36</v>
      </c>
      <c r="H225" t="n">
        <v>0.1</v>
      </c>
      <c r="I225" t="n">
        <v>376</v>
      </c>
      <c r="J225" t="n">
        <v>176.73</v>
      </c>
      <c r="K225" t="n">
        <v>52.44</v>
      </c>
      <c r="L225" t="n">
        <v>1</v>
      </c>
      <c r="M225" t="n">
        <v>374</v>
      </c>
      <c r="N225" t="n">
        <v>33.29</v>
      </c>
      <c r="O225" t="n">
        <v>22031.19</v>
      </c>
      <c r="P225" t="n">
        <v>519.22</v>
      </c>
      <c r="Q225" t="n">
        <v>2239.64</v>
      </c>
      <c r="R225" t="n">
        <v>450.11</v>
      </c>
      <c r="S225" t="n">
        <v>80.06999999999999</v>
      </c>
      <c r="T225" t="n">
        <v>181137.9</v>
      </c>
      <c r="U225" t="n">
        <v>0.18</v>
      </c>
      <c r="V225" t="n">
        <v>0.64</v>
      </c>
      <c r="W225" t="n">
        <v>7.29</v>
      </c>
      <c r="X225" t="n">
        <v>11.21</v>
      </c>
      <c r="Y225" t="n">
        <v>1</v>
      </c>
      <c r="Z225" t="n">
        <v>10</v>
      </c>
    </row>
    <row r="226">
      <c r="A226" t="n">
        <v>1</v>
      </c>
      <c r="B226" t="n">
        <v>90</v>
      </c>
      <c r="C226" t="inlineStr">
        <is>
          <t xml:space="preserve">CONCLUIDO	</t>
        </is>
      </c>
      <c r="D226" t="n">
        <v>2.0444</v>
      </c>
      <c r="E226" t="n">
        <v>48.91</v>
      </c>
      <c r="F226" t="n">
        <v>36.72</v>
      </c>
      <c r="G226" t="n">
        <v>8.01</v>
      </c>
      <c r="H226" t="n">
        <v>0.13</v>
      </c>
      <c r="I226" t="n">
        <v>275</v>
      </c>
      <c r="J226" t="n">
        <v>177.1</v>
      </c>
      <c r="K226" t="n">
        <v>52.44</v>
      </c>
      <c r="L226" t="n">
        <v>1.25</v>
      </c>
      <c r="M226" t="n">
        <v>273</v>
      </c>
      <c r="N226" t="n">
        <v>33.41</v>
      </c>
      <c r="O226" t="n">
        <v>22076.81</v>
      </c>
      <c r="P226" t="n">
        <v>475.64</v>
      </c>
      <c r="Q226" t="n">
        <v>2239.26</v>
      </c>
      <c r="R226" t="n">
        <v>348.51</v>
      </c>
      <c r="S226" t="n">
        <v>80.06999999999999</v>
      </c>
      <c r="T226" t="n">
        <v>130840.03</v>
      </c>
      <c r="U226" t="n">
        <v>0.23</v>
      </c>
      <c r="V226" t="n">
        <v>0.7</v>
      </c>
      <c r="W226" t="n">
        <v>7.09</v>
      </c>
      <c r="X226" t="n">
        <v>8.08</v>
      </c>
      <c r="Y226" t="n">
        <v>1</v>
      </c>
      <c r="Z226" t="n">
        <v>10</v>
      </c>
    </row>
    <row r="227">
      <c r="A227" t="n">
        <v>2</v>
      </c>
      <c r="B227" t="n">
        <v>90</v>
      </c>
      <c r="C227" t="inlineStr">
        <is>
          <t xml:space="preserve">CONCLUIDO	</t>
        </is>
      </c>
      <c r="D227" t="n">
        <v>2.2184</v>
      </c>
      <c r="E227" t="n">
        <v>45.08</v>
      </c>
      <c r="F227" t="n">
        <v>34.94</v>
      </c>
      <c r="G227" t="n">
        <v>9.66</v>
      </c>
      <c r="H227" t="n">
        <v>0.15</v>
      </c>
      <c r="I227" t="n">
        <v>217</v>
      </c>
      <c r="J227" t="n">
        <v>177.47</v>
      </c>
      <c r="K227" t="n">
        <v>52.44</v>
      </c>
      <c r="L227" t="n">
        <v>1.5</v>
      </c>
      <c r="M227" t="n">
        <v>215</v>
      </c>
      <c r="N227" t="n">
        <v>33.53</v>
      </c>
      <c r="O227" t="n">
        <v>22122.46</v>
      </c>
      <c r="P227" t="n">
        <v>450.07</v>
      </c>
      <c r="Q227" t="n">
        <v>2238.97</v>
      </c>
      <c r="R227" t="n">
        <v>290.59</v>
      </c>
      <c r="S227" t="n">
        <v>80.06999999999999</v>
      </c>
      <c r="T227" t="n">
        <v>102172.76</v>
      </c>
      <c r="U227" t="n">
        <v>0.28</v>
      </c>
      <c r="V227" t="n">
        <v>0.73</v>
      </c>
      <c r="W227" t="n">
        <v>6.99</v>
      </c>
      <c r="X227" t="n">
        <v>6.31</v>
      </c>
      <c r="Y227" t="n">
        <v>1</v>
      </c>
      <c r="Z227" t="n">
        <v>10</v>
      </c>
    </row>
    <row r="228">
      <c r="A228" t="n">
        <v>3</v>
      </c>
      <c r="B228" t="n">
        <v>90</v>
      </c>
      <c r="C228" t="inlineStr">
        <is>
          <t xml:space="preserve">CONCLUIDO	</t>
        </is>
      </c>
      <c r="D228" t="n">
        <v>2.348</v>
      </c>
      <c r="E228" t="n">
        <v>42.59</v>
      </c>
      <c r="F228" t="n">
        <v>33.8</v>
      </c>
      <c r="G228" t="n">
        <v>11.33</v>
      </c>
      <c r="H228" t="n">
        <v>0.17</v>
      </c>
      <c r="I228" t="n">
        <v>179</v>
      </c>
      <c r="J228" t="n">
        <v>177.84</v>
      </c>
      <c r="K228" t="n">
        <v>52.44</v>
      </c>
      <c r="L228" t="n">
        <v>1.75</v>
      </c>
      <c r="M228" t="n">
        <v>177</v>
      </c>
      <c r="N228" t="n">
        <v>33.65</v>
      </c>
      <c r="O228" t="n">
        <v>22168.15</v>
      </c>
      <c r="P228" t="n">
        <v>432.85</v>
      </c>
      <c r="Q228" t="n">
        <v>2238.84</v>
      </c>
      <c r="R228" t="n">
        <v>253.08</v>
      </c>
      <c r="S228" t="n">
        <v>80.06999999999999</v>
      </c>
      <c r="T228" t="n">
        <v>83608.60000000001</v>
      </c>
      <c r="U228" t="n">
        <v>0.32</v>
      </c>
      <c r="V228" t="n">
        <v>0.76</v>
      </c>
      <c r="W228" t="n">
        <v>6.93</v>
      </c>
      <c r="X228" t="n">
        <v>5.17</v>
      </c>
      <c r="Y228" t="n">
        <v>1</v>
      </c>
      <c r="Z228" t="n">
        <v>10</v>
      </c>
    </row>
    <row r="229">
      <c r="A229" t="n">
        <v>4</v>
      </c>
      <c r="B229" t="n">
        <v>90</v>
      </c>
      <c r="C229" t="inlineStr">
        <is>
          <t xml:space="preserve">CONCLUIDO	</t>
        </is>
      </c>
      <c r="D229" t="n">
        <v>2.4487</v>
      </c>
      <c r="E229" t="n">
        <v>40.84</v>
      </c>
      <c r="F229" t="n">
        <v>33.01</v>
      </c>
      <c r="G229" t="n">
        <v>13.03</v>
      </c>
      <c r="H229" t="n">
        <v>0.2</v>
      </c>
      <c r="I229" t="n">
        <v>152</v>
      </c>
      <c r="J229" t="n">
        <v>178.21</v>
      </c>
      <c r="K229" t="n">
        <v>52.44</v>
      </c>
      <c r="L229" t="n">
        <v>2</v>
      </c>
      <c r="M229" t="n">
        <v>150</v>
      </c>
      <c r="N229" t="n">
        <v>33.77</v>
      </c>
      <c r="O229" t="n">
        <v>22213.89</v>
      </c>
      <c r="P229" t="n">
        <v>420.18</v>
      </c>
      <c r="Q229" t="n">
        <v>2238.61</v>
      </c>
      <c r="R229" t="n">
        <v>227.24</v>
      </c>
      <c r="S229" t="n">
        <v>80.06999999999999</v>
      </c>
      <c r="T229" t="n">
        <v>70824.46000000001</v>
      </c>
      <c r="U229" t="n">
        <v>0.35</v>
      </c>
      <c r="V229" t="n">
        <v>0.78</v>
      </c>
      <c r="W229" t="n">
        <v>6.9</v>
      </c>
      <c r="X229" t="n">
        <v>4.38</v>
      </c>
      <c r="Y229" t="n">
        <v>1</v>
      </c>
      <c r="Z229" t="n">
        <v>10</v>
      </c>
    </row>
    <row r="230">
      <c r="A230" t="n">
        <v>5</v>
      </c>
      <c r="B230" t="n">
        <v>90</v>
      </c>
      <c r="C230" t="inlineStr">
        <is>
          <t xml:space="preserve">CONCLUIDO	</t>
        </is>
      </c>
      <c r="D230" t="n">
        <v>2.5292</v>
      </c>
      <c r="E230" t="n">
        <v>39.54</v>
      </c>
      <c r="F230" t="n">
        <v>32.42</v>
      </c>
      <c r="G230" t="n">
        <v>14.74</v>
      </c>
      <c r="H230" t="n">
        <v>0.22</v>
      </c>
      <c r="I230" t="n">
        <v>132</v>
      </c>
      <c r="J230" t="n">
        <v>178.59</v>
      </c>
      <c r="K230" t="n">
        <v>52.44</v>
      </c>
      <c r="L230" t="n">
        <v>2.25</v>
      </c>
      <c r="M230" t="n">
        <v>130</v>
      </c>
      <c r="N230" t="n">
        <v>33.89</v>
      </c>
      <c r="O230" t="n">
        <v>22259.66</v>
      </c>
      <c r="P230" t="n">
        <v>409.96</v>
      </c>
      <c r="Q230" t="n">
        <v>2238.59</v>
      </c>
      <c r="R230" t="n">
        <v>208.51</v>
      </c>
      <c r="S230" t="n">
        <v>80.06999999999999</v>
      </c>
      <c r="T230" t="n">
        <v>61558.42</v>
      </c>
      <c r="U230" t="n">
        <v>0.38</v>
      </c>
      <c r="V230" t="n">
        <v>0.79</v>
      </c>
      <c r="W230" t="n">
        <v>6.85</v>
      </c>
      <c r="X230" t="n">
        <v>3.8</v>
      </c>
      <c r="Y230" t="n">
        <v>1</v>
      </c>
      <c r="Z230" t="n">
        <v>10</v>
      </c>
    </row>
    <row r="231">
      <c r="A231" t="n">
        <v>6</v>
      </c>
      <c r="B231" t="n">
        <v>90</v>
      </c>
      <c r="C231" t="inlineStr">
        <is>
          <t xml:space="preserve">CONCLUIDO	</t>
        </is>
      </c>
      <c r="D231" t="n">
        <v>2.5915</v>
      </c>
      <c r="E231" t="n">
        <v>38.59</v>
      </c>
      <c r="F231" t="n">
        <v>32.01</v>
      </c>
      <c r="G231" t="n">
        <v>16.41</v>
      </c>
      <c r="H231" t="n">
        <v>0.25</v>
      </c>
      <c r="I231" t="n">
        <v>117</v>
      </c>
      <c r="J231" t="n">
        <v>178.96</v>
      </c>
      <c r="K231" t="n">
        <v>52.44</v>
      </c>
      <c r="L231" t="n">
        <v>2.5</v>
      </c>
      <c r="M231" t="n">
        <v>115</v>
      </c>
      <c r="N231" t="n">
        <v>34.02</v>
      </c>
      <c r="O231" t="n">
        <v>22305.48</v>
      </c>
      <c r="P231" t="n">
        <v>402.03</v>
      </c>
      <c r="Q231" t="n">
        <v>2238.79</v>
      </c>
      <c r="R231" t="n">
        <v>194.37</v>
      </c>
      <c r="S231" t="n">
        <v>80.06999999999999</v>
      </c>
      <c r="T231" t="n">
        <v>54563.67</v>
      </c>
      <c r="U231" t="n">
        <v>0.41</v>
      </c>
      <c r="V231" t="n">
        <v>0.8</v>
      </c>
      <c r="W231" t="n">
        <v>6.84</v>
      </c>
      <c r="X231" t="n">
        <v>3.38</v>
      </c>
      <c r="Y231" t="n">
        <v>1</v>
      </c>
      <c r="Z231" t="n">
        <v>10</v>
      </c>
    </row>
    <row r="232">
      <c r="A232" t="n">
        <v>7</v>
      </c>
      <c r="B232" t="n">
        <v>90</v>
      </c>
      <c r="C232" t="inlineStr">
        <is>
          <t xml:space="preserve">CONCLUIDO	</t>
        </is>
      </c>
      <c r="D232" t="n">
        <v>2.6488</v>
      </c>
      <c r="E232" t="n">
        <v>37.75</v>
      </c>
      <c r="F232" t="n">
        <v>31.64</v>
      </c>
      <c r="G232" t="n">
        <v>18.25</v>
      </c>
      <c r="H232" t="n">
        <v>0.27</v>
      </c>
      <c r="I232" t="n">
        <v>104</v>
      </c>
      <c r="J232" t="n">
        <v>179.33</v>
      </c>
      <c r="K232" t="n">
        <v>52.44</v>
      </c>
      <c r="L232" t="n">
        <v>2.75</v>
      </c>
      <c r="M232" t="n">
        <v>102</v>
      </c>
      <c r="N232" t="n">
        <v>34.14</v>
      </c>
      <c r="O232" t="n">
        <v>22351.34</v>
      </c>
      <c r="P232" t="n">
        <v>394.8</v>
      </c>
      <c r="Q232" t="n">
        <v>2238.69</v>
      </c>
      <c r="R232" t="n">
        <v>182.34</v>
      </c>
      <c r="S232" t="n">
        <v>80.06999999999999</v>
      </c>
      <c r="T232" t="n">
        <v>48613.97</v>
      </c>
      <c r="U232" t="n">
        <v>0.44</v>
      </c>
      <c r="V232" t="n">
        <v>0.8100000000000001</v>
      </c>
      <c r="W232" t="n">
        <v>6.82</v>
      </c>
      <c r="X232" t="n">
        <v>3.01</v>
      </c>
      <c r="Y232" t="n">
        <v>1</v>
      </c>
      <c r="Z232" t="n">
        <v>10</v>
      </c>
    </row>
    <row r="233">
      <c r="A233" t="n">
        <v>8</v>
      </c>
      <c r="B233" t="n">
        <v>90</v>
      </c>
      <c r="C233" t="inlineStr">
        <is>
          <t xml:space="preserve">CONCLUIDO	</t>
        </is>
      </c>
      <c r="D233" t="n">
        <v>2.6978</v>
      </c>
      <c r="E233" t="n">
        <v>37.07</v>
      </c>
      <c r="F233" t="n">
        <v>31.3</v>
      </c>
      <c r="G233" t="n">
        <v>19.98</v>
      </c>
      <c r="H233" t="n">
        <v>0.3</v>
      </c>
      <c r="I233" t="n">
        <v>94</v>
      </c>
      <c r="J233" t="n">
        <v>179.7</v>
      </c>
      <c r="K233" t="n">
        <v>52.44</v>
      </c>
      <c r="L233" t="n">
        <v>3</v>
      </c>
      <c r="M233" t="n">
        <v>92</v>
      </c>
      <c r="N233" t="n">
        <v>34.26</v>
      </c>
      <c r="O233" t="n">
        <v>22397.24</v>
      </c>
      <c r="P233" t="n">
        <v>387.9</v>
      </c>
      <c r="Q233" t="n">
        <v>2238.56</v>
      </c>
      <c r="R233" t="n">
        <v>171.95</v>
      </c>
      <c r="S233" t="n">
        <v>80.06999999999999</v>
      </c>
      <c r="T233" t="n">
        <v>43465.38</v>
      </c>
      <c r="U233" t="n">
        <v>0.47</v>
      </c>
      <c r="V233" t="n">
        <v>0.82</v>
      </c>
      <c r="W233" t="n">
        <v>6.79</v>
      </c>
      <c r="X233" t="n">
        <v>2.68</v>
      </c>
      <c r="Y233" t="n">
        <v>1</v>
      </c>
      <c r="Z233" t="n">
        <v>10</v>
      </c>
    </row>
    <row r="234">
      <c r="A234" t="n">
        <v>9</v>
      </c>
      <c r="B234" t="n">
        <v>90</v>
      </c>
      <c r="C234" t="inlineStr">
        <is>
          <t xml:space="preserve">CONCLUIDO	</t>
        </is>
      </c>
      <c r="D234" t="n">
        <v>2.7374</v>
      </c>
      <c r="E234" t="n">
        <v>36.53</v>
      </c>
      <c r="F234" t="n">
        <v>31.05</v>
      </c>
      <c r="G234" t="n">
        <v>21.67</v>
      </c>
      <c r="H234" t="n">
        <v>0.32</v>
      </c>
      <c r="I234" t="n">
        <v>86</v>
      </c>
      <c r="J234" t="n">
        <v>180.07</v>
      </c>
      <c r="K234" t="n">
        <v>52.44</v>
      </c>
      <c r="L234" t="n">
        <v>3.25</v>
      </c>
      <c r="M234" t="n">
        <v>84</v>
      </c>
      <c r="N234" t="n">
        <v>34.38</v>
      </c>
      <c r="O234" t="n">
        <v>22443.18</v>
      </c>
      <c r="P234" t="n">
        <v>382.3</v>
      </c>
      <c r="Q234" t="n">
        <v>2238.46</v>
      </c>
      <c r="R234" t="n">
        <v>164.09</v>
      </c>
      <c r="S234" t="n">
        <v>80.06999999999999</v>
      </c>
      <c r="T234" t="n">
        <v>39576.29</v>
      </c>
      <c r="U234" t="n">
        <v>0.49</v>
      </c>
      <c r="V234" t="n">
        <v>0.83</v>
      </c>
      <c r="W234" t="n">
        <v>6.77</v>
      </c>
      <c r="X234" t="n">
        <v>2.43</v>
      </c>
      <c r="Y234" t="n">
        <v>1</v>
      </c>
      <c r="Z234" t="n">
        <v>10</v>
      </c>
    </row>
    <row r="235">
      <c r="A235" t="n">
        <v>10</v>
      </c>
      <c r="B235" t="n">
        <v>90</v>
      </c>
      <c r="C235" t="inlineStr">
        <is>
          <t xml:space="preserve">CONCLUIDO	</t>
        </is>
      </c>
      <c r="D235" t="n">
        <v>2.7685</v>
      </c>
      <c r="E235" t="n">
        <v>36.12</v>
      </c>
      <c r="F235" t="n">
        <v>30.89</v>
      </c>
      <c r="G235" t="n">
        <v>23.46</v>
      </c>
      <c r="H235" t="n">
        <v>0.34</v>
      </c>
      <c r="I235" t="n">
        <v>79</v>
      </c>
      <c r="J235" t="n">
        <v>180.45</v>
      </c>
      <c r="K235" t="n">
        <v>52.44</v>
      </c>
      <c r="L235" t="n">
        <v>3.5</v>
      </c>
      <c r="M235" t="n">
        <v>77</v>
      </c>
      <c r="N235" t="n">
        <v>34.51</v>
      </c>
      <c r="O235" t="n">
        <v>22489.16</v>
      </c>
      <c r="P235" t="n">
        <v>377.77</v>
      </c>
      <c r="Q235" t="n">
        <v>2238.52</v>
      </c>
      <c r="R235" t="n">
        <v>158.45</v>
      </c>
      <c r="S235" t="n">
        <v>80.06999999999999</v>
      </c>
      <c r="T235" t="n">
        <v>36792.68</v>
      </c>
      <c r="U235" t="n">
        <v>0.51</v>
      </c>
      <c r="V235" t="n">
        <v>0.83</v>
      </c>
      <c r="W235" t="n">
        <v>6.77</v>
      </c>
      <c r="X235" t="n">
        <v>2.26</v>
      </c>
      <c r="Y235" t="n">
        <v>1</v>
      </c>
      <c r="Z235" t="n">
        <v>10</v>
      </c>
    </row>
    <row r="236">
      <c r="A236" t="n">
        <v>11</v>
      </c>
      <c r="B236" t="n">
        <v>90</v>
      </c>
      <c r="C236" t="inlineStr">
        <is>
          <t xml:space="preserve">CONCLUIDO	</t>
        </is>
      </c>
      <c r="D236" t="n">
        <v>2.8069</v>
      </c>
      <c r="E236" t="n">
        <v>35.63</v>
      </c>
      <c r="F236" t="n">
        <v>30.65</v>
      </c>
      <c r="G236" t="n">
        <v>25.54</v>
      </c>
      <c r="H236" t="n">
        <v>0.37</v>
      </c>
      <c r="I236" t="n">
        <v>72</v>
      </c>
      <c r="J236" t="n">
        <v>180.82</v>
      </c>
      <c r="K236" t="n">
        <v>52.44</v>
      </c>
      <c r="L236" t="n">
        <v>3.75</v>
      </c>
      <c r="M236" t="n">
        <v>70</v>
      </c>
      <c r="N236" t="n">
        <v>34.63</v>
      </c>
      <c r="O236" t="n">
        <v>22535.19</v>
      </c>
      <c r="P236" t="n">
        <v>371.54</v>
      </c>
      <c r="Q236" t="n">
        <v>2238.51</v>
      </c>
      <c r="R236" t="n">
        <v>150.59</v>
      </c>
      <c r="S236" t="n">
        <v>80.06999999999999</v>
      </c>
      <c r="T236" t="n">
        <v>32899.55</v>
      </c>
      <c r="U236" t="n">
        <v>0.53</v>
      </c>
      <c r="V236" t="n">
        <v>0.84</v>
      </c>
      <c r="W236" t="n">
        <v>6.75</v>
      </c>
      <c r="X236" t="n">
        <v>2.02</v>
      </c>
      <c r="Y236" t="n">
        <v>1</v>
      </c>
      <c r="Z236" t="n">
        <v>10</v>
      </c>
    </row>
    <row r="237">
      <c r="A237" t="n">
        <v>12</v>
      </c>
      <c r="B237" t="n">
        <v>90</v>
      </c>
      <c r="C237" t="inlineStr">
        <is>
          <t xml:space="preserve">CONCLUIDO	</t>
        </is>
      </c>
      <c r="D237" t="n">
        <v>2.8293</v>
      </c>
      <c r="E237" t="n">
        <v>35.34</v>
      </c>
      <c r="F237" t="n">
        <v>30.54</v>
      </c>
      <c r="G237" t="n">
        <v>27.35</v>
      </c>
      <c r="H237" t="n">
        <v>0.39</v>
      </c>
      <c r="I237" t="n">
        <v>67</v>
      </c>
      <c r="J237" t="n">
        <v>181.19</v>
      </c>
      <c r="K237" t="n">
        <v>52.44</v>
      </c>
      <c r="L237" t="n">
        <v>4</v>
      </c>
      <c r="M237" t="n">
        <v>65</v>
      </c>
      <c r="N237" t="n">
        <v>34.75</v>
      </c>
      <c r="O237" t="n">
        <v>22581.25</v>
      </c>
      <c r="P237" t="n">
        <v>367.59</v>
      </c>
      <c r="Q237" t="n">
        <v>2238.49</v>
      </c>
      <c r="R237" t="n">
        <v>147.05</v>
      </c>
      <c r="S237" t="n">
        <v>80.06999999999999</v>
      </c>
      <c r="T237" t="n">
        <v>31154.18</v>
      </c>
      <c r="U237" t="n">
        <v>0.54</v>
      </c>
      <c r="V237" t="n">
        <v>0.84</v>
      </c>
      <c r="W237" t="n">
        <v>6.75</v>
      </c>
      <c r="X237" t="n">
        <v>1.91</v>
      </c>
      <c r="Y237" t="n">
        <v>1</v>
      </c>
      <c r="Z237" t="n">
        <v>10</v>
      </c>
    </row>
    <row r="238">
      <c r="A238" t="n">
        <v>13</v>
      </c>
      <c r="B238" t="n">
        <v>90</v>
      </c>
      <c r="C238" t="inlineStr">
        <is>
          <t xml:space="preserve">CONCLUIDO	</t>
        </is>
      </c>
      <c r="D238" t="n">
        <v>2.8504</v>
      </c>
      <c r="E238" t="n">
        <v>35.08</v>
      </c>
      <c r="F238" t="n">
        <v>30.42</v>
      </c>
      <c r="G238" t="n">
        <v>28.97</v>
      </c>
      <c r="H238" t="n">
        <v>0.42</v>
      </c>
      <c r="I238" t="n">
        <v>63</v>
      </c>
      <c r="J238" t="n">
        <v>181.57</v>
      </c>
      <c r="K238" t="n">
        <v>52.44</v>
      </c>
      <c r="L238" t="n">
        <v>4.25</v>
      </c>
      <c r="M238" t="n">
        <v>61</v>
      </c>
      <c r="N238" t="n">
        <v>34.88</v>
      </c>
      <c r="O238" t="n">
        <v>22627.36</v>
      </c>
      <c r="P238" t="n">
        <v>363.67</v>
      </c>
      <c r="Q238" t="n">
        <v>2238.55</v>
      </c>
      <c r="R238" t="n">
        <v>143.16</v>
      </c>
      <c r="S238" t="n">
        <v>80.06999999999999</v>
      </c>
      <c r="T238" t="n">
        <v>29227.4</v>
      </c>
      <c r="U238" t="n">
        <v>0.5600000000000001</v>
      </c>
      <c r="V238" t="n">
        <v>0.84</v>
      </c>
      <c r="W238" t="n">
        <v>6.74</v>
      </c>
      <c r="X238" t="n">
        <v>1.79</v>
      </c>
      <c r="Y238" t="n">
        <v>1</v>
      </c>
      <c r="Z238" t="n">
        <v>10</v>
      </c>
    </row>
    <row r="239">
      <c r="A239" t="n">
        <v>14</v>
      </c>
      <c r="B239" t="n">
        <v>90</v>
      </c>
      <c r="C239" t="inlineStr">
        <is>
          <t xml:space="preserve">CONCLUIDO	</t>
        </is>
      </c>
      <c r="D239" t="n">
        <v>2.8715</v>
      </c>
      <c r="E239" t="n">
        <v>34.83</v>
      </c>
      <c r="F239" t="n">
        <v>30.31</v>
      </c>
      <c r="G239" t="n">
        <v>30.82</v>
      </c>
      <c r="H239" t="n">
        <v>0.44</v>
      </c>
      <c r="I239" t="n">
        <v>59</v>
      </c>
      <c r="J239" t="n">
        <v>181.94</v>
      </c>
      <c r="K239" t="n">
        <v>52.44</v>
      </c>
      <c r="L239" t="n">
        <v>4.5</v>
      </c>
      <c r="M239" t="n">
        <v>57</v>
      </c>
      <c r="N239" t="n">
        <v>35</v>
      </c>
      <c r="O239" t="n">
        <v>22673.63</v>
      </c>
      <c r="P239" t="n">
        <v>359.27</v>
      </c>
      <c r="Q239" t="n">
        <v>2238.42</v>
      </c>
      <c r="R239" t="n">
        <v>139.46</v>
      </c>
      <c r="S239" t="n">
        <v>80.06999999999999</v>
      </c>
      <c r="T239" t="n">
        <v>27398.01</v>
      </c>
      <c r="U239" t="n">
        <v>0.57</v>
      </c>
      <c r="V239" t="n">
        <v>0.85</v>
      </c>
      <c r="W239" t="n">
        <v>6.73</v>
      </c>
      <c r="X239" t="n">
        <v>1.68</v>
      </c>
      <c r="Y239" t="n">
        <v>1</v>
      </c>
      <c r="Z239" t="n">
        <v>10</v>
      </c>
    </row>
    <row r="240">
      <c r="A240" t="n">
        <v>15</v>
      </c>
      <c r="B240" t="n">
        <v>90</v>
      </c>
      <c r="C240" t="inlineStr">
        <is>
          <t xml:space="preserve">CONCLUIDO	</t>
        </is>
      </c>
      <c r="D240" t="n">
        <v>2.8931</v>
      </c>
      <c r="E240" t="n">
        <v>34.56</v>
      </c>
      <c r="F240" t="n">
        <v>30.19</v>
      </c>
      <c r="G240" t="n">
        <v>32.93</v>
      </c>
      <c r="H240" t="n">
        <v>0.46</v>
      </c>
      <c r="I240" t="n">
        <v>55</v>
      </c>
      <c r="J240" t="n">
        <v>182.32</v>
      </c>
      <c r="K240" t="n">
        <v>52.44</v>
      </c>
      <c r="L240" t="n">
        <v>4.75</v>
      </c>
      <c r="M240" t="n">
        <v>53</v>
      </c>
      <c r="N240" t="n">
        <v>35.12</v>
      </c>
      <c r="O240" t="n">
        <v>22719.83</v>
      </c>
      <c r="P240" t="n">
        <v>355.43</v>
      </c>
      <c r="Q240" t="n">
        <v>2238.45</v>
      </c>
      <c r="R240" t="n">
        <v>135.52</v>
      </c>
      <c r="S240" t="n">
        <v>80.06999999999999</v>
      </c>
      <c r="T240" t="n">
        <v>25445.98</v>
      </c>
      <c r="U240" t="n">
        <v>0.59</v>
      </c>
      <c r="V240" t="n">
        <v>0.85</v>
      </c>
      <c r="W240" t="n">
        <v>6.73</v>
      </c>
      <c r="X240" t="n">
        <v>1.56</v>
      </c>
      <c r="Y240" t="n">
        <v>1</v>
      </c>
      <c r="Z240" t="n">
        <v>10</v>
      </c>
    </row>
    <row r="241">
      <c r="A241" t="n">
        <v>16</v>
      </c>
      <c r="B241" t="n">
        <v>90</v>
      </c>
      <c r="C241" t="inlineStr">
        <is>
          <t xml:space="preserve">CONCLUIDO	</t>
        </is>
      </c>
      <c r="D241" t="n">
        <v>2.9091</v>
      </c>
      <c r="E241" t="n">
        <v>34.38</v>
      </c>
      <c r="F241" t="n">
        <v>30.11</v>
      </c>
      <c r="G241" t="n">
        <v>34.74</v>
      </c>
      <c r="H241" t="n">
        <v>0.49</v>
      </c>
      <c r="I241" t="n">
        <v>52</v>
      </c>
      <c r="J241" t="n">
        <v>182.69</v>
      </c>
      <c r="K241" t="n">
        <v>52.44</v>
      </c>
      <c r="L241" t="n">
        <v>5</v>
      </c>
      <c r="M241" t="n">
        <v>50</v>
      </c>
      <c r="N241" t="n">
        <v>35.25</v>
      </c>
      <c r="O241" t="n">
        <v>22766.06</v>
      </c>
      <c r="P241" t="n">
        <v>351.36</v>
      </c>
      <c r="Q241" t="n">
        <v>2238.48</v>
      </c>
      <c r="R241" t="n">
        <v>132.79</v>
      </c>
      <c r="S241" t="n">
        <v>80.06999999999999</v>
      </c>
      <c r="T241" t="n">
        <v>24099.19</v>
      </c>
      <c r="U241" t="n">
        <v>0.6</v>
      </c>
      <c r="V241" t="n">
        <v>0.85</v>
      </c>
      <c r="W241" t="n">
        <v>6.72</v>
      </c>
      <c r="X241" t="n">
        <v>1.48</v>
      </c>
      <c r="Y241" t="n">
        <v>1</v>
      </c>
      <c r="Z241" t="n">
        <v>10</v>
      </c>
    </row>
    <row r="242">
      <c r="A242" t="n">
        <v>17</v>
      </c>
      <c r="B242" t="n">
        <v>90</v>
      </c>
      <c r="C242" t="inlineStr">
        <is>
          <t xml:space="preserve">CONCLUIDO	</t>
        </is>
      </c>
      <c r="D242" t="n">
        <v>2.9257</v>
      </c>
      <c r="E242" t="n">
        <v>34.18</v>
      </c>
      <c r="F242" t="n">
        <v>30.02</v>
      </c>
      <c r="G242" t="n">
        <v>36.76</v>
      </c>
      <c r="H242" t="n">
        <v>0.51</v>
      </c>
      <c r="I242" t="n">
        <v>49</v>
      </c>
      <c r="J242" t="n">
        <v>183.07</v>
      </c>
      <c r="K242" t="n">
        <v>52.44</v>
      </c>
      <c r="L242" t="n">
        <v>5.25</v>
      </c>
      <c r="M242" t="n">
        <v>47</v>
      </c>
      <c r="N242" t="n">
        <v>35.37</v>
      </c>
      <c r="O242" t="n">
        <v>22812.34</v>
      </c>
      <c r="P242" t="n">
        <v>347.26</v>
      </c>
      <c r="Q242" t="n">
        <v>2238.49</v>
      </c>
      <c r="R242" t="n">
        <v>129.54</v>
      </c>
      <c r="S242" t="n">
        <v>80.06999999999999</v>
      </c>
      <c r="T242" t="n">
        <v>22486.4</v>
      </c>
      <c r="U242" t="n">
        <v>0.62</v>
      </c>
      <c r="V242" t="n">
        <v>0.85</v>
      </c>
      <c r="W242" t="n">
        <v>6.73</v>
      </c>
      <c r="X242" t="n">
        <v>1.39</v>
      </c>
      <c r="Y242" t="n">
        <v>1</v>
      </c>
      <c r="Z242" t="n">
        <v>10</v>
      </c>
    </row>
    <row r="243">
      <c r="A243" t="n">
        <v>18</v>
      </c>
      <c r="B243" t="n">
        <v>90</v>
      </c>
      <c r="C243" t="inlineStr">
        <is>
          <t xml:space="preserve">CONCLUIDO	</t>
        </is>
      </c>
      <c r="D243" t="n">
        <v>2.9429</v>
      </c>
      <c r="E243" t="n">
        <v>33.98</v>
      </c>
      <c r="F243" t="n">
        <v>29.92</v>
      </c>
      <c r="G243" t="n">
        <v>39.03</v>
      </c>
      <c r="H243" t="n">
        <v>0.53</v>
      </c>
      <c r="I243" t="n">
        <v>46</v>
      </c>
      <c r="J243" t="n">
        <v>183.44</v>
      </c>
      <c r="K243" t="n">
        <v>52.44</v>
      </c>
      <c r="L243" t="n">
        <v>5.5</v>
      </c>
      <c r="M243" t="n">
        <v>44</v>
      </c>
      <c r="N243" t="n">
        <v>35.5</v>
      </c>
      <c r="O243" t="n">
        <v>22858.66</v>
      </c>
      <c r="P243" t="n">
        <v>344.04</v>
      </c>
      <c r="Q243" t="n">
        <v>2238.44</v>
      </c>
      <c r="R243" t="n">
        <v>126.93</v>
      </c>
      <c r="S243" t="n">
        <v>80.06999999999999</v>
      </c>
      <c r="T243" t="n">
        <v>21198.45</v>
      </c>
      <c r="U243" t="n">
        <v>0.63</v>
      </c>
      <c r="V243" t="n">
        <v>0.86</v>
      </c>
      <c r="W243" t="n">
        <v>6.71</v>
      </c>
      <c r="X243" t="n">
        <v>1.3</v>
      </c>
      <c r="Y243" t="n">
        <v>1</v>
      </c>
      <c r="Z243" t="n">
        <v>10</v>
      </c>
    </row>
    <row r="244">
      <c r="A244" t="n">
        <v>19</v>
      </c>
      <c r="B244" t="n">
        <v>90</v>
      </c>
      <c r="C244" t="inlineStr">
        <is>
          <t xml:space="preserve">CONCLUIDO	</t>
        </is>
      </c>
      <c r="D244" t="n">
        <v>2.9539</v>
      </c>
      <c r="E244" t="n">
        <v>33.85</v>
      </c>
      <c r="F244" t="n">
        <v>29.87</v>
      </c>
      <c r="G244" t="n">
        <v>40.73</v>
      </c>
      <c r="H244" t="n">
        <v>0.55</v>
      </c>
      <c r="I244" t="n">
        <v>44</v>
      </c>
      <c r="J244" t="n">
        <v>183.82</v>
      </c>
      <c r="K244" t="n">
        <v>52.44</v>
      </c>
      <c r="L244" t="n">
        <v>5.75</v>
      </c>
      <c r="M244" t="n">
        <v>42</v>
      </c>
      <c r="N244" t="n">
        <v>35.63</v>
      </c>
      <c r="O244" t="n">
        <v>22905.03</v>
      </c>
      <c r="P244" t="n">
        <v>339.88</v>
      </c>
      <c r="Q244" t="n">
        <v>2238.49</v>
      </c>
      <c r="R244" t="n">
        <v>124.98</v>
      </c>
      <c r="S244" t="n">
        <v>80.06999999999999</v>
      </c>
      <c r="T244" t="n">
        <v>20233.56</v>
      </c>
      <c r="U244" t="n">
        <v>0.64</v>
      </c>
      <c r="V244" t="n">
        <v>0.86</v>
      </c>
      <c r="W244" t="n">
        <v>6.71</v>
      </c>
      <c r="X244" t="n">
        <v>1.24</v>
      </c>
      <c r="Y244" t="n">
        <v>1</v>
      </c>
      <c r="Z244" t="n">
        <v>10</v>
      </c>
    </row>
    <row r="245">
      <c r="A245" t="n">
        <v>20</v>
      </c>
      <c r="B245" t="n">
        <v>90</v>
      </c>
      <c r="C245" t="inlineStr">
        <is>
          <t xml:space="preserve">CONCLUIDO	</t>
        </is>
      </c>
      <c r="D245" t="n">
        <v>2.9733</v>
      </c>
      <c r="E245" t="n">
        <v>33.63</v>
      </c>
      <c r="F245" t="n">
        <v>29.75</v>
      </c>
      <c r="G245" t="n">
        <v>43.54</v>
      </c>
      <c r="H245" t="n">
        <v>0.58</v>
      </c>
      <c r="I245" t="n">
        <v>41</v>
      </c>
      <c r="J245" t="n">
        <v>184.19</v>
      </c>
      <c r="K245" t="n">
        <v>52.44</v>
      </c>
      <c r="L245" t="n">
        <v>6</v>
      </c>
      <c r="M245" t="n">
        <v>39</v>
      </c>
      <c r="N245" t="n">
        <v>35.75</v>
      </c>
      <c r="O245" t="n">
        <v>22951.43</v>
      </c>
      <c r="P245" t="n">
        <v>334.93</v>
      </c>
      <c r="Q245" t="n">
        <v>2238.61</v>
      </c>
      <c r="R245" t="n">
        <v>121.64</v>
      </c>
      <c r="S245" t="n">
        <v>80.06999999999999</v>
      </c>
      <c r="T245" t="n">
        <v>18579.16</v>
      </c>
      <c r="U245" t="n">
        <v>0.66</v>
      </c>
      <c r="V245" t="n">
        <v>0.86</v>
      </c>
      <c r="W245" t="n">
        <v>6.69</v>
      </c>
      <c r="X245" t="n">
        <v>1.13</v>
      </c>
      <c r="Y245" t="n">
        <v>1</v>
      </c>
      <c r="Z245" t="n">
        <v>10</v>
      </c>
    </row>
    <row r="246">
      <c r="A246" t="n">
        <v>21</v>
      </c>
      <c r="B246" t="n">
        <v>90</v>
      </c>
      <c r="C246" t="inlineStr">
        <is>
          <t xml:space="preserve">CONCLUIDO	</t>
        </is>
      </c>
      <c r="D246" t="n">
        <v>2.9829</v>
      </c>
      <c r="E246" t="n">
        <v>33.52</v>
      </c>
      <c r="F246" t="n">
        <v>29.72</v>
      </c>
      <c r="G246" t="n">
        <v>45.72</v>
      </c>
      <c r="H246" t="n">
        <v>0.6</v>
      </c>
      <c r="I246" t="n">
        <v>39</v>
      </c>
      <c r="J246" t="n">
        <v>184.57</v>
      </c>
      <c r="K246" t="n">
        <v>52.44</v>
      </c>
      <c r="L246" t="n">
        <v>6.25</v>
      </c>
      <c r="M246" t="n">
        <v>37</v>
      </c>
      <c r="N246" t="n">
        <v>35.88</v>
      </c>
      <c r="O246" t="n">
        <v>22997.88</v>
      </c>
      <c r="P246" t="n">
        <v>331.37</v>
      </c>
      <c r="Q246" t="n">
        <v>2238.39</v>
      </c>
      <c r="R246" t="n">
        <v>120.03</v>
      </c>
      <c r="S246" t="n">
        <v>80.06999999999999</v>
      </c>
      <c r="T246" t="n">
        <v>17781.4</v>
      </c>
      <c r="U246" t="n">
        <v>0.67</v>
      </c>
      <c r="V246" t="n">
        <v>0.86</v>
      </c>
      <c r="W246" t="n">
        <v>6.71</v>
      </c>
      <c r="X246" t="n">
        <v>1.09</v>
      </c>
      <c r="Y246" t="n">
        <v>1</v>
      </c>
      <c r="Z246" t="n">
        <v>10</v>
      </c>
    </row>
    <row r="247">
      <c r="A247" t="n">
        <v>22</v>
      </c>
      <c r="B247" t="n">
        <v>90</v>
      </c>
      <c r="C247" t="inlineStr">
        <is>
          <t xml:space="preserve">CONCLUIDO	</t>
        </is>
      </c>
      <c r="D247" t="n">
        <v>2.9941</v>
      </c>
      <c r="E247" t="n">
        <v>33.4</v>
      </c>
      <c r="F247" t="n">
        <v>29.66</v>
      </c>
      <c r="G247" t="n">
        <v>48.1</v>
      </c>
      <c r="H247" t="n">
        <v>0.62</v>
      </c>
      <c r="I247" t="n">
        <v>37</v>
      </c>
      <c r="J247" t="n">
        <v>184.95</v>
      </c>
      <c r="K247" t="n">
        <v>52.44</v>
      </c>
      <c r="L247" t="n">
        <v>6.5</v>
      </c>
      <c r="M247" t="n">
        <v>35</v>
      </c>
      <c r="N247" t="n">
        <v>36.01</v>
      </c>
      <c r="O247" t="n">
        <v>23044.38</v>
      </c>
      <c r="P247" t="n">
        <v>326.02</v>
      </c>
      <c r="Q247" t="n">
        <v>2238.31</v>
      </c>
      <c r="R247" t="n">
        <v>118.49</v>
      </c>
      <c r="S247" t="n">
        <v>80.06999999999999</v>
      </c>
      <c r="T247" t="n">
        <v>17020.86</v>
      </c>
      <c r="U247" t="n">
        <v>0.68</v>
      </c>
      <c r="V247" t="n">
        <v>0.86</v>
      </c>
      <c r="W247" t="n">
        <v>6.7</v>
      </c>
      <c r="X247" t="n">
        <v>1.04</v>
      </c>
      <c r="Y247" t="n">
        <v>1</v>
      </c>
      <c r="Z247" t="n">
        <v>10</v>
      </c>
    </row>
    <row r="248">
      <c r="A248" t="n">
        <v>23</v>
      </c>
      <c r="B248" t="n">
        <v>90</v>
      </c>
      <c r="C248" t="inlineStr">
        <is>
          <t xml:space="preserve">CONCLUIDO	</t>
        </is>
      </c>
      <c r="D248" t="n">
        <v>3.0013</v>
      </c>
      <c r="E248" t="n">
        <v>33.32</v>
      </c>
      <c r="F248" t="n">
        <v>29.62</v>
      </c>
      <c r="G248" t="n">
        <v>49.36</v>
      </c>
      <c r="H248" t="n">
        <v>0.65</v>
      </c>
      <c r="I248" t="n">
        <v>36</v>
      </c>
      <c r="J248" t="n">
        <v>185.33</v>
      </c>
      <c r="K248" t="n">
        <v>52.44</v>
      </c>
      <c r="L248" t="n">
        <v>6.75</v>
      </c>
      <c r="M248" t="n">
        <v>34</v>
      </c>
      <c r="N248" t="n">
        <v>36.13</v>
      </c>
      <c r="O248" t="n">
        <v>23090.91</v>
      </c>
      <c r="P248" t="n">
        <v>324.16</v>
      </c>
      <c r="Q248" t="n">
        <v>2238.31</v>
      </c>
      <c r="R248" t="n">
        <v>116.81</v>
      </c>
      <c r="S248" t="n">
        <v>80.06999999999999</v>
      </c>
      <c r="T248" t="n">
        <v>16184.81</v>
      </c>
      <c r="U248" t="n">
        <v>0.6899999999999999</v>
      </c>
      <c r="V248" t="n">
        <v>0.87</v>
      </c>
      <c r="W248" t="n">
        <v>6.7</v>
      </c>
      <c r="X248" t="n">
        <v>0.99</v>
      </c>
      <c r="Y248" t="n">
        <v>1</v>
      </c>
      <c r="Z248" t="n">
        <v>10</v>
      </c>
    </row>
    <row r="249">
      <c r="A249" t="n">
        <v>24</v>
      </c>
      <c r="B249" t="n">
        <v>90</v>
      </c>
      <c r="C249" t="inlineStr">
        <is>
          <t xml:space="preserve">CONCLUIDO	</t>
        </is>
      </c>
      <c r="D249" t="n">
        <v>3.0114</v>
      </c>
      <c r="E249" t="n">
        <v>33.21</v>
      </c>
      <c r="F249" t="n">
        <v>29.58</v>
      </c>
      <c r="G249" t="n">
        <v>52.2</v>
      </c>
      <c r="H249" t="n">
        <v>0.67</v>
      </c>
      <c r="I249" t="n">
        <v>34</v>
      </c>
      <c r="J249" t="n">
        <v>185.7</v>
      </c>
      <c r="K249" t="n">
        <v>52.44</v>
      </c>
      <c r="L249" t="n">
        <v>7</v>
      </c>
      <c r="M249" t="n">
        <v>32</v>
      </c>
      <c r="N249" t="n">
        <v>36.26</v>
      </c>
      <c r="O249" t="n">
        <v>23137.49</v>
      </c>
      <c r="P249" t="n">
        <v>320.44</v>
      </c>
      <c r="Q249" t="n">
        <v>2238.41</v>
      </c>
      <c r="R249" t="n">
        <v>115.79</v>
      </c>
      <c r="S249" t="n">
        <v>80.06999999999999</v>
      </c>
      <c r="T249" t="n">
        <v>15689.37</v>
      </c>
      <c r="U249" t="n">
        <v>0.6899999999999999</v>
      </c>
      <c r="V249" t="n">
        <v>0.87</v>
      </c>
      <c r="W249" t="n">
        <v>6.69</v>
      </c>
      <c r="X249" t="n">
        <v>0.95</v>
      </c>
      <c r="Y249" t="n">
        <v>1</v>
      </c>
      <c r="Z249" t="n">
        <v>10</v>
      </c>
    </row>
    <row r="250">
      <c r="A250" t="n">
        <v>25</v>
      </c>
      <c r="B250" t="n">
        <v>90</v>
      </c>
      <c r="C250" t="inlineStr">
        <is>
          <t xml:space="preserve">CONCLUIDO	</t>
        </is>
      </c>
      <c r="D250" t="n">
        <v>3.0183</v>
      </c>
      <c r="E250" t="n">
        <v>33.13</v>
      </c>
      <c r="F250" t="n">
        <v>29.54</v>
      </c>
      <c r="G250" t="n">
        <v>53.7</v>
      </c>
      <c r="H250" t="n">
        <v>0.6899999999999999</v>
      </c>
      <c r="I250" t="n">
        <v>33</v>
      </c>
      <c r="J250" t="n">
        <v>186.08</v>
      </c>
      <c r="K250" t="n">
        <v>52.44</v>
      </c>
      <c r="L250" t="n">
        <v>7.25</v>
      </c>
      <c r="M250" t="n">
        <v>31</v>
      </c>
      <c r="N250" t="n">
        <v>36.39</v>
      </c>
      <c r="O250" t="n">
        <v>23184.11</v>
      </c>
      <c r="P250" t="n">
        <v>317.01</v>
      </c>
      <c r="Q250" t="n">
        <v>2238.37</v>
      </c>
      <c r="R250" t="n">
        <v>114.22</v>
      </c>
      <c r="S250" t="n">
        <v>80.06999999999999</v>
      </c>
      <c r="T250" t="n">
        <v>14905.91</v>
      </c>
      <c r="U250" t="n">
        <v>0.7</v>
      </c>
      <c r="V250" t="n">
        <v>0.87</v>
      </c>
      <c r="W250" t="n">
        <v>6.69</v>
      </c>
      <c r="X250" t="n">
        <v>0.91</v>
      </c>
      <c r="Y250" t="n">
        <v>1</v>
      </c>
      <c r="Z250" t="n">
        <v>10</v>
      </c>
    </row>
    <row r="251">
      <c r="A251" t="n">
        <v>26</v>
      </c>
      <c r="B251" t="n">
        <v>90</v>
      </c>
      <c r="C251" t="inlineStr">
        <is>
          <t xml:space="preserve">CONCLUIDO	</t>
        </is>
      </c>
      <c r="D251" t="n">
        <v>3.029</v>
      </c>
      <c r="E251" t="n">
        <v>33.01</v>
      </c>
      <c r="F251" t="n">
        <v>29.49</v>
      </c>
      <c r="G251" t="n">
        <v>57.08</v>
      </c>
      <c r="H251" t="n">
        <v>0.71</v>
      </c>
      <c r="I251" t="n">
        <v>31</v>
      </c>
      <c r="J251" t="n">
        <v>186.46</v>
      </c>
      <c r="K251" t="n">
        <v>52.44</v>
      </c>
      <c r="L251" t="n">
        <v>7.5</v>
      </c>
      <c r="M251" t="n">
        <v>28</v>
      </c>
      <c r="N251" t="n">
        <v>36.52</v>
      </c>
      <c r="O251" t="n">
        <v>23230.78</v>
      </c>
      <c r="P251" t="n">
        <v>313.36</v>
      </c>
      <c r="Q251" t="n">
        <v>2238.4</v>
      </c>
      <c r="R251" t="n">
        <v>112.73</v>
      </c>
      <c r="S251" t="n">
        <v>80.06999999999999</v>
      </c>
      <c r="T251" t="n">
        <v>14169.83</v>
      </c>
      <c r="U251" t="n">
        <v>0.71</v>
      </c>
      <c r="V251" t="n">
        <v>0.87</v>
      </c>
      <c r="W251" t="n">
        <v>6.69</v>
      </c>
      <c r="X251" t="n">
        <v>0.86</v>
      </c>
      <c r="Y251" t="n">
        <v>1</v>
      </c>
      <c r="Z251" t="n">
        <v>10</v>
      </c>
    </row>
    <row r="252">
      <c r="A252" t="n">
        <v>27</v>
      </c>
      <c r="B252" t="n">
        <v>90</v>
      </c>
      <c r="C252" t="inlineStr">
        <is>
          <t xml:space="preserve">CONCLUIDO	</t>
        </is>
      </c>
      <c r="D252" t="n">
        <v>3.0351</v>
      </c>
      <c r="E252" t="n">
        <v>32.95</v>
      </c>
      <c r="F252" t="n">
        <v>29.46</v>
      </c>
      <c r="G252" t="n">
        <v>58.92</v>
      </c>
      <c r="H252" t="n">
        <v>0.74</v>
      </c>
      <c r="I252" t="n">
        <v>30</v>
      </c>
      <c r="J252" t="n">
        <v>186.84</v>
      </c>
      <c r="K252" t="n">
        <v>52.44</v>
      </c>
      <c r="L252" t="n">
        <v>7.75</v>
      </c>
      <c r="M252" t="n">
        <v>27</v>
      </c>
      <c r="N252" t="n">
        <v>36.65</v>
      </c>
      <c r="O252" t="n">
        <v>23277.49</v>
      </c>
      <c r="P252" t="n">
        <v>309.91</v>
      </c>
      <c r="Q252" t="n">
        <v>2238.32</v>
      </c>
      <c r="R252" t="n">
        <v>111.85</v>
      </c>
      <c r="S252" t="n">
        <v>80.06999999999999</v>
      </c>
      <c r="T252" t="n">
        <v>13737.42</v>
      </c>
      <c r="U252" t="n">
        <v>0.72</v>
      </c>
      <c r="V252" t="n">
        <v>0.87</v>
      </c>
      <c r="W252" t="n">
        <v>6.69</v>
      </c>
      <c r="X252" t="n">
        <v>0.83</v>
      </c>
      <c r="Y252" t="n">
        <v>1</v>
      </c>
      <c r="Z252" t="n">
        <v>10</v>
      </c>
    </row>
    <row r="253">
      <c r="A253" t="n">
        <v>28</v>
      </c>
      <c r="B253" t="n">
        <v>90</v>
      </c>
      <c r="C253" t="inlineStr">
        <is>
          <t xml:space="preserve">CONCLUIDO	</t>
        </is>
      </c>
      <c r="D253" t="n">
        <v>3.0409</v>
      </c>
      <c r="E253" t="n">
        <v>32.88</v>
      </c>
      <c r="F253" t="n">
        <v>29.43</v>
      </c>
      <c r="G253" t="n">
        <v>60.9</v>
      </c>
      <c r="H253" t="n">
        <v>0.76</v>
      </c>
      <c r="I253" t="n">
        <v>29</v>
      </c>
      <c r="J253" t="n">
        <v>187.22</v>
      </c>
      <c r="K253" t="n">
        <v>52.44</v>
      </c>
      <c r="L253" t="n">
        <v>8</v>
      </c>
      <c r="M253" t="n">
        <v>23</v>
      </c>
      <c r="N253" t="n">
        <v>36.78</v>
      </c>
      <c r="O253" t="n">
        <v>23324.24</v>
      </c>
      <c r="P253" t="n">
        <v>305.84</v>
      </c>
      <c r="Q253" t="n">
        <v>2238.44</v>
      </c>
      <c r="R253" t="n">
        <v>110.6</v>
      </c>
      <c r="S253" t="n">
        <v>80.06999999999999</v>
      </c>
      <c r="T253" t="n">
        <v>13118.74</v>
      </c>
      <c r="U253" t="n">
        <v>0.72</v>
      </c>
      <c r="V253" t="n">
        <v>0.87</v>
      </c>
      <c r="W253" t="n">
        <v>6.69</v>
      </c>
      <c r="X253" t="n">
        <v>0.8100000000000001</v>
      </c>
      <c r="Y253" t="n">
        <v>1</v>
      </c>
      <c r="Z253" t="n">
        <v>10</v>
      </c>
    </row>
    <row r="254">
      <c r="A254" t="n">
        <v>29</v>
      </c>
      <c r="B254" t="n">
        <v>90</v>
      </c>
      <c r="C254" t="inlineStr">
        <is>
          <t xml:space="preserve">CONCLUIDO	</t>
        </is>
      </c>
      <c r="D254" t="n">
        <v>3.0468</v>
      </c>
      <c r="E254" t="n">
        <v>32.82</v>
      </c>
      <c r="F254" t="n">
        <v>29.41</v>
      </c>
      <c r="G254" t="n">
        <v>63.01</v>
      </c>
      <c r="H254" t="n">
        <v>0.78</v>
      </c>
      <c r="I254" t="n">
        <v>28</v>
      </c>
      <c r="J254" t="n">
        <v>187.6</v>
      </c>
      <c r="K254" t="n">
        <v>52.44</v>
      </c>
      <c r="L254" t="n">
        <v>8.25</v>
      </c>
      <c r="M254" t="n">
        <v>17</v>
      </c>
      <c r="N254" t="n">
        <v>36.9</v>
      </c>
      <c r="O254" t="n">
        <v>23371.04</v>
      </c>
      <c r="P254" t="n">
        <v>302.41</v>
      </c>
      <c r="Q254" t="n">
        <v>2238.42</v>
      </c>
      <c r="R254" t="n">
        <v>109.91</v>
      </c>
      <c r="S254" t="n">
        <v>80.06999999999999</v>
      </c>
      <c r="T254" t="n">
        <v>12777.7</v>
      </c>
      <c r="U254" t="n">
        <v>0.73</v>
      </c>
      <c r="V254" t="n">
        <v>0.87</v>
      </c>
      <c r="W254" t="n">
        <v>6.69</v>
      </c>
      <c r="X254" t="n">
        <v>0.78</v>
      </c>
      <c r="Y254" t="n">
        <v>1</v>
      </c>
      <c r="Z254" t="n">
        <v>10</v>
      </c>
    </row>
    <row r="255">
      <c r="A255" t="n">
        <v>30</v>
      </c>
      <c r="B255" t="n">
        <v>90</v>
      </c>
      <c r="C255" t="inlineStr">
        <is>
          <t xml:space="preserve">CONCLUIDO	</t>
        </is>
      </c>
      <c r="D255" t="n">
        <v>3.0526</v>
      </c>
      <c r="E255" t="n">
        <v>32.76</v>
      </c>
      <c r="F255" t="n">
        <v>29.38</v>
      </c>
      <c r="G255" t="n">
        <v>65.29000000000001</v>
      </c>
      <c r="H255" t="n">
        <v>0.8</v>
      </c>
      <c r="I255" t="n">
        <v>27</v>
      </c>
      <c r="J255" t="n">
        <v>187.98</v>
      </c>
      <c r="K255" t="n">
        <v>52.44</v>
      </c>
      <c r="L255" t="n">
        <v>8.5</v>
      </c>
      <c r="M255" t="n">
        <v>12</v>
      </c>
      <c r="N255" t="n">
        <v>37.03</v>
      </c>
      <c r="O255" t="n">
        <v>23417.88</v>
      </c>
      <c r="P255" t="n">
        <v>301.03</v>
      </c>
      <c r="Q255" t="n">
        <v>2238.57</v>
      </c>
      <c r="R255" t="n">
        <v>108.49</v>
      </c>
      <c r="S255" t="n">
        <v>80.06999999999999</v>
      </c>
      <c r="T255" t="n">
        <v>12074.49</v>
      </c>
      <c r="U255" t="n">
        <v>0.74</v>
      </c>
      <c r="V255" t="n">
        <v>0.87</v>
      </c>
      <c r="W255" t="n">
        <v>6.7</v>
      </c>
      <c r="X255" t="n">
        <v>0.75</v>
      </c>
      <c r="Y255" t="n">
        <v>1</v>
      </c>
      <c r="Z255" t="n">
        <v>10</v>
      </c>
    </row>
    <row r="256">
      <c r="A256" t="n">
        <v>31</v>
      </c>
      <c r="B256" t="n">
        <v>90</v>
      </c>
      <c r="C256" t="inlineStr">
        <is>
          <t xml:space="preserve">CONCLUIDO	</t>
        </is>
      </c>
      <c r="D256" t="n">
        <v>3.0532</v>
      </c>
      <c r="E256" t="n">
        <v>32.75</v>
      </c>
      <c r="F256" t="n">
        <v>29.37</v>
      </c>
      <c r="G256" t="n">
        <v>65.27</v>
      </c>
      <c r="H256" t="n">
        <v>0.82</v>
      </c>
      <c r="I256" t="n">
        <v>27</v>
      </c>
      <c r="J256" t="n">
        <v>188.36</v>
      </c>
      <c r="K256" t="n">
        <v>52.44</v>
      </c>
      <c r="L256" t="n">
        <v>8.75</v>
      </c>
      <c r="M256" t="n">
        <v>6</v>
      </c>
      <c r="N256" t="n">
        <v>37.16</v>
      </c>
      <c r="O256" t="n">
        <v>23464.76</v>
      </c>
      <c r="P256" t="n">
        <v>300.95</v>
      </c>
      <c r="Q256" t="n">
        <v>2238.51</v>
      </c>
      <c r="R256" t="n">
        <v>108.33</v>
      </c>
      <c r="S256" t="n">
        <v>80.06999999999999</v>
      </c>
      <c r="T256" t="n">
        <v>11992.4</v>
      </c>
      <c r="U256" t="n">
        <v>0.74</v>
      </c>
      <c r="V256" t="n">
        <v>0.87</v>
      </c>
      <c r="W256" t="n">
        <v>6.7</v>
      </c>
      <c r="X256" t="n">
        <v>0.74</v>
      </c>
      <c r="Y256" t="n">
        <v>1</v>
      </c>
      <c r="Z256" t="n">
        <v>10</v>
      </c>
    </row>
    <row r="257">
      <c r="A257" t="n">
        <v>32</v>
      </c>
      <c r="B257" t="n">
        <v>90</v>
      </c>
      <c r="C257" t="inlineStr">
        <is>
          <t xml:space="preserve">CONCLUIDO	</t>
        </is>
      </c>
      <c r="D257" t="n">
        <v>3.0586</v>
      </c>
      <c r="E257" t="n">
        <v>32.7</v>
      </c>
      <c r="F257" t="n">
        <v>29.35</v>
      </c>
      <c r="G257" t="n">
        <v>67.73</v>
      </c>
      <c r="H257" t="n">
        <v>0.85</v>
      </c>
      <c r="I257" t="n">
        <v>26</v>
      </c>
      <c r="J257" t="n">
        <v>188.74</v>
      </c>
      <c r="K257" t="n">
        <v>52.44</v>
      </c>
      <c r="L257" t="n">
        <v>9</v>
      </c>
      <c r="M257" t="n">
        <v>4</v>
      </c>
      <c r="N257" t="n">
        <v>37.3</v>
      </c>
      <c r="O257" t="n">
        <v>23511.69</v>
      </c>
      <c r="P257" t="n">
        <v>297.7</v>
      </c>
      <c r="Q257" t="n">
        <v>2238.3</v>
      </c>
      <c r="R257" t="n">
        <v>107.55</v>
      </c>
      <c r="S257" t="n">
        <v>80.06999999999999</v>
      </c>
      <c r="T257" t="n">
        <v>11606.09</v>
      </c>
      <c r="U257" t="n">
        <v>0.74</v>
      </c>
      <c r="V257" t="n">
        <v>0.87</v>
      </c>
      <c r="W257" t="n">
        <v>6.7</v>
      </c>
      <c r="X257" t="n">
        <v>0.72</v>
      </c>
      <c r="Y257" t="n">
        <v>1</v>
      </c>
      <c r="Z257" t="n">
        <v>10</v>
      </c>
    </row>
    <row r="258">
      <c r="A258" t="n">
        <v>33</v>
      </c>
      <c r="B258" t="n">
        <v>90</v>
      </c>
      <c r="C258" t="inlineStr">
        <is>
          <t xml:space="preserve">CONCLUIDO	</t>
        </is>
      </c>
      <c r="D258" t="n">
        <v>3.0567</v>
      </c>
      <c r="E258" t="n">
        <v>32.72</v>
      </c>
      <c r="F258" t="n">
        <v>29.37</v>
      </c>
      <c r="G258" t="n">
        <v>67.78</v>
      </c>
      <c r="H258" t="n">
        <v>0.87</v>
      </c>
      <c r="I258" t="n">
        <v>26</v>
      </c>
      <c r="J258" t="n">
        <v>189.12</v>
      </c>
      <c r="K258" t="n">
        <v>52.44</v>
      </c>
      <c r="L258" t="n">
        <v>9.25</v>
      </c>
      <c r="M258" t="n">
        <v>0</v>
      </c>
      <c r="N258" t="n">
        <v>37.43</v>
      </c>
      <c r="O258" t="n">
        <v>23558.67</v>
      </c>
      <c r="P258" t="n">
        <v>298.56</v>
      </c>
      <c r="Q258" t="n">
        <v>2238.34</v>
      </c>
      <c r="R258" t="n">
        <v>107.77</v>
      </c>
      <c r="S258" t="n">
        <v>80.06999999999999</v>
      </c>
      <c r="T258" t="n">
        <v>11719.28</v>
      </c>
      <c r="U258" t="n">
        <v>0.74</v>
      </c>
      <c r="V258" t="n">
        <v>0.87</v>
      </c>
      <c r="W258" t="n">
        <v>6.71</v>
      </c>
      <c r="X258" t="n">
        <v>0.74</v>
      </c>
      <c r="Y258" t="n">
        <v>1</v>
      </c>
      <c r="Z258" t="n">
        <v>10</v>
      </c>
    </row>
    <row r="259">
      <c r="A259" t="n">
        <v>0</v>
      </c>
      <c r="B259" t="n">
        <v>110</v>
      </c>
      <c r="C259" t="inlineStr">
        <is>
          <t xml:space="preserve">CONCLUIDO	</t>
        </is>
      </c>
      <c r="D259" t="n">
        <v>1.5664</v>
      </c>
      <c r="E259" t="n">
        <v>63.84</v>
      </c>
      <c r="F259" t="n">
        <v>42.19</v>
      </c>
      <c r="G259" t="n">
        <v>5.61</v>
      </c>
      <c r="H259" t="n">
        <v>0.08</v>
      </c>
      <c r="I259" t="n">
        <v>451</v>
      </c>
      <c r="J259" t="n">
        <v>213.37</v>
      </c>
      <c r="K259" t="n">
        <v>56.13</v>
      </c>
      <c r="L259" t="n">
        <v>1</v>
      </c>
      <c r="M259" t="n">
        <v>449</v>
      </c>
      <c r="N259" t="n">
        <v>46.25</v>
      </c>
      <c r="O259" t="n">
        <v>26550.29</v>
      </c>
      <c r="P259" t="n">
        <v>622.3</v>
      </c>
      <c r="Q259" t="n">
        <v>2240.04</v>
      </c>
      <c r="R259" t="n">
        <v>527.01</v>
      </c>
      <c r="S259" t="n">
        <v>80.06999999999999</v>
      </c>
      <c r="T259" t="n">
        <v>219212.2</v>
      </c>
      <c r="U259" t="n">
        <v>0.15</v>
      </c>
      <c r="V259" t="n">
        <v>0.61</v>
      </c>
      <c r="W259" t="n">
        <v>7.39</v>
      </c>
      <c r="X259" t="n">
        <v>13.54</v>
      </c>
      <c r="Y259" t="n">
        <v>1</v>
      </c>
      <c r="Z259" t="n">
        <v>10</v>
      </c>
    </row>
    <row r="260">
      <c r="A260" t="n">
        <v>1</v>
      </c>
      <c r="B260" t="n">
        <v>110</v>
      </c>
      <c r="C260" t="inlineStr">
        <is>
          <t xml:space="preserve">CONCLUIDO	</t>
        </is>
      </c>
      <c r="D260" t="n">
        <v>1.8293</v>
      </c>
      <c r="E260" t="n">
        <v>54.67</v>
      </c>
      <c r="F260" t="n">
        <v>38.29</v>
      </c>
      <c r="G260" t="n">
        <v>7.05</v>
      </c>
      <c r="H260" t="n">
        <v>0.1</v>
      </c>
      <c r="I260" t="n">
        <v>326</v>
      </c>
      <c r="J260" t="n">
        <v>213.78</v>
      </c>
      <c r="K260" t="n">
        <v>56.13</v>
      </c>
      <c r="L260" t="n">
        <v>1.25</v>
      </c>
      <c r="M260" t="n">
        <v>324</v>
      </c>
      <c r="N260" t="n">
        <v>46.4</v>
      </c>
      <c r="O260" t="n">
        <v>26600.32</v>
      </c>
      <c r="P260" t="n">
        <v>562.52</v>
      </c>
      <c r="Q260" t="n">
        <v>2239.19</v>
      </c>
      <c r="R260" t="n">
        <v>399.26</v>
      </c>
      <c r="S260" t="n">
        <v>80.06999999999999</v>
      </c>
      <c r="T260" t="n">
        <v>155963.86</v>
      </c>
      <c r="U260" t="n">
        <v>0.2</v>
      </c>
      <c r="V260" t="n">
        <v>0.67</v>
      </c>
      <c r="W260" t="n">
        <v>7.19</v>
      </c>
      <c r="X260" t="n">
        <v>9.65</v>
      </c>
      <c r="Y260" t="n">
        <v>1</v>
      </c>
      <c r="Z260" t="n">
        <v>10</v>
      </c>
    </row>
    <row r="261">
      <c r="A261" t="n">
        <v>2</v>
      </c>
      <c r="B261" t="n">
        <v>110</v>
      </c>
      <c r="C261" t="inlineStr">
        <is>
          <t xml:space="preserve">CONCLUIDO	</t>
        </is>
      </c>
      <c r="D261" t="n">
        <v>2.0223</v>
      </c>
      <c r="E261" t="n">
        <v>49.45</v>
      </c>
      <c r="F261" t="n">
        <v>36.07</v>
      </c>
      <c r="G261" t="n">
        <v>8.49</v>
      </c>
      <c r="H261" t="n">
        <v>0.12</v>
      </c>
      <c r="I261" t="n">
        <v>255</v>
      </c>
      <c r="J261" t="n">
        <v>214.19</v>
      </c>
      <c r="K261" t="n">
        <v>56.13</v>
      </c>
      <c r="L261" t="n">
        <v>1.5</v>
      </c>
      <c r="M261" t="n">
        <v>253</v>
      </c>
      <c r="N261" t="n">
        <v>46.56</v>
      </c>
      <c r="O261" t="n">
        <v>26650.41</v>
      </c>
      <c r="P261" t="n">
        <v>527.8099999999999</v>
      </c>
      <c r="Q261" t="n">
        <v>2239.24</v>
      </c>
      <c r="R261" t="n">
        <v>327.52</v>
      </c>
      <c r="S261" t="n">
        <v>80.06999999999999</v>
      </c>
      <c r="T261" t="n">
        <v>120446.49</v>
      </c>
      <c r="U261" t="n">
        <v>0.24</v>
      </c>
      <c r="V261" t="n">
        <v>0.71</v>
      </c>
      <c r="W261" t="n">
        <v>7.05</v>
      </c>
      <c r="X261" t="n">
        <v>7.43</v>
      </c>
      <c r="Y261" t="n">
        <v>1</v>
      </c>
      <c r="Z261" t="n">
        <v>10</v>
      </c>
    </row>
    <row r="262">
      <c r="A262" t="n">
        <v>3</v>
      </c>
      <c r="B262" t="n">
        <v>110</v>
      </c>
      <c r="C262" t="inlineStr">
        <is>
          <t xml:space="preserve">CONCLUIDO	</t>
        </is>
      </c>
      <c r="D262" t="n">
        <v>2.1665</v>
      </c>
      <c r="E262" t="n">
        <v>46.16</v>
      </c>
      <c r="F262" t="n">
        <v>34.72</v>
      </c>
      <c r="G262" t="n">
        <v>9.970000000000001</v>
      </c>
      <c r="H262" t="n">
        <v>0.14</v>
      </c>
      <c r="I262" t="n">
        <v>209</v>
      </c>
      <c r="J262" t="n">
        <v>214.59</v>
      </c>
      <c r="K262" t="n">
        <v>56.13</v>
      </c>
      <c r="L262" t="n">
        <v>1.75</v>
      </c>
      <c r="M262" t="n">
        <v>207</v>
      </c>
      <c r="N262" t="n">
        <v>46.72</v>
      </c>
      <c r="O262" t="n">
        <v>26700.55</v>
      </c>
      <c r="P262" t="n">
        <v>505.9</v>
      </c>
      <c r="Q262" t="n">
        <v>2239.09</v>
      </c>
      <c r="R262" t="n">
        <v>283.12</v>
      </c>
      <c r="S262" t="n">
        <v>80.06999999999999</v>
      </c>
      <c r="T262" t="n">
        <v>98475.7</v>
      </c>
      <c r="U262" t="n">
        <v>0.28</v>
      </c>
      <c r="V262" t="n">
        <v>0.74</v>
      </c>
      <c r="W262" t="n">
        <v>6.99</v>
      </c>
      <c r="X262" t="n">
        <v>6.09</v>
      </c>
      <c r="Y262" t="n">
        <v>1</v>
      </c>
      <c r="Z262" t="n">
        <v>10</v>
      </c>
    </row>
    <row r="263">
      <c r="A263" t="n">
        <v>4</v>
      </c>
      <c r="B263" t="n">
        <v>110</v>
      </c>
      <c r="C263" t="inlineStr">
        <is>
          <t xml:space="preserve">CONCLUIDO	</t>
        </is>
      </c>
      <c r="D263" t="n">
        <v>2.2817</v>
      </c>
      <c r="E263" t="n">
        <v>43.83</v>
      </c>
      <c r="F263" t="n">
        <v>33.74</v>
      </c>
      <c r="G263" t="n">
        <v>11.44</v>
      </c>
      <c r="H263" t="n">
        <v>0.17</v>
      </c>
      <c r="I263" t="n">
        <v>177</v>
      </c>
      <c r="J263" t="n">
        <v>215</v>
      </c>
      <c r="K263" t="n">
        <v>56.13</v>
      </c>
      <c r="L263" t="n">
        <v>2</v>
      </c>
      <c r="M263" t="n">
        <v>175</v>
      </c>
      <c r="N263" t="n">
        <v>46.87</v>
      </c>
      <c r="O263" t="n">
        <v>26750.75</v>
      </c>
      <c r="P263" t="n">
        <v>489.64</v>
      </c>
      <c r="Q263" t="n">
        <v>2238.81</v>
      </c>
      <c r="R263" t="n">
        <v>251.29</v>
      </c>
      <c r="S263" t="n">
        <v>80.06999999999999</v>
      </c>
      <c r="T263" t="n">
        <v>82724.35000000001</v>
      </c>
      <c r="U263" t="n">
        <v>0.32</v>
      </c>
      <c r="V263" t="n">
        <v>0.76</v>
      </c>
      <c r="W263" t="n">
        <v>6.93</v>
      </c>
      <c r="X263" t="n">
        <v>5.11</v>
      </c>
      <c r="Y263" t="n">
        <v>1</v>
      </c>
      <c r="Z263" t="n">
        <v>10</v>
      </c>
    </row>
    <row r="264">
      <c r="A264" t="n">
        <v>5</v>
      </c>
      <c r="B264" t="n">
        <v>110</v>
      </c>
      <c r="C264" t="inlineStr">
        <is>
          <t xml:space="preserve">CONCLUIDO	</t>
        </is>
      </c>
      <c r="D264" t="n">
        <v>2.3709</v>
      </c>
      <c r="E264" t="n">
        <v>42.18</v>
      </c>
      <c r="F264" t="n">
        <v>33.06</v>
      </c>
      <c r="G264" t="n">
        <v>12.88</v>
      </c>
      <c r="H264" t="n">
        <v>0.19</v>
      </c>
      <c r="I264" t="n">
        <v>154</v>
      </c>
      <c r="J264" t="n">
        <v>215.41</v>
      </c>
      <c r="K264" t="n">
        <v>56.13</v>
      </c>
      <c r="L264" t="n">
        <v>2.25</v>
      </c>
      <c r="M264" t="n">
        <v>152</v>
      </c>
      <c r="N264" t="n">
        <v>47.03</v>
      </c>
      <c r="O264" t="n">
        <v>26801</v>
      </c>
      <c r="P264" t="n">
        <v>477.57</v>
      </c>
      <c r="Q264" t="n">
        <v>2239.17</v>
      </c>
      <c r="R264" t="n">
        <v>229.27</v>
      </c>
      <c r="S264" t="n">
        <v>80.06999999999999</v>
      </c>
      <c r="T264" t="n">
        <v>71826.02</v>
      </c>
      <c r="U264" t="n">
        <v>0.35</v>
      </c>
      <c r="V264" t="n">
        <v>0.78</v>
      </c>
      <c r="W264" t="n">
        <v>6.88</v>
      </c>
      <c r="X264" t="n">
        <v>4.43</v>
      </c>
      <c r="Y264" t="n">
        <v>1</v>
      </c>
      <c r="Z264" t="n">
        <v>10</v>
      </c>
    </row>
    <row r="265">
      <c r="A265" t="n">
        <v>6</v>
      </c>
      <c r="B265" t="n">
        <v>110</v>
      </c>
      <c r="C265" t="inlineStr">
        <is>
          <t xml:space="preserve">CONCLUIDO	</t>
        </is>
      </c>
      <c r="D265" t="n">
        <v>2.4434</v>
      </c>
      <c r="E265" t="n">
        <v>40.93</v>
      </c>
      <c r="F265" t="n">
        <v>32.57</v>
      </c>
      <c r="G265" t="n">
        <v>14.37</v>
      </c>
      <c r="H265" t="n">
        <v>0.21</v>
      </c>
      <c r="I265" t="n">
        <v>136</v>
      </c>
      <c r="J265" t="n">
        <v>215.82</v>
      </c>
      <c r="K265" t="n">
        <v>56.13</v>
      </c>
      <c r="L265" t="n">
        <v>2.5</v>
      </c>
      <c r="M265" t="n">
        <v>134</v>
      </c>
      <c r="N265" t="n">
        <v>47.19</v>
      </c>
      <c r="O265" t="n">
        <v>26851.31</v>
      </c>
      <c r="P265" t="n">
        <v>468.79</v>
      </c>
      <c r="Q265" t="n">
        <v>2238.81</v>
      </c>
      <c r="R265" t="n">
        <v>212.19</v>
      </c>
      <c r="S265" t="n">
        <v>80.06999999999999</v>
      </c>
      <c r="T265" t="n">
        <v>63378.19</v>
      </c>
      <c r="U265" t="n">
        <v>0.38</v>
      </c>
      <c r="V265" t="n">
        <v>0.79</v>
      </c>
      <c r="W265" t="n">
        <v>6.89</v>
      </c>
      <c r="X265" t="n">
        <v>3.94</v>
      </c>
      <c r="Y265" t="n">
        <v>1</v>
      </c>
      <c r="Z265" t="n">
        <v>10</v>
      </c>
    </row>
    <row r="266">
      <c r="A266" t="n">
        <v>7</v>
      </c>
      <c r="B266" t="n">
        <v>110</v>
      </c>
      <c r="C266" t="inlineStr">
        <is>
          <t xml:space="preserve">CONCLUIDO	</t>
        </is>
      </c>
      <c r="D266" t="n">
        <v>2.5129</v>
      </c>
      <c r="E266" t="n">
        <v>39.79</v>
      </c>
      <c r="F266" t="n">
        <v>32.07</v>
      </c>
      <c r="G266" t="n">
        <v>15.9</v>
      </c>
      <c r="H266" t="n">
        <v>0.23</v>
      </c>
      <c r="I266" t="n">
        <v>121</v>
      </c>
      <c r="J266" t="n">
        <v>216.22</v>
      </c>
      <c r="K266" t="n">
        <v>56.13</v>
      </c>
      <c r="L266" t="n">
        <v>2.75</v>
      </c>
      <c r="M266" t="n">
        <v>119</v>
      </c>
      <c r="N266" t="n">
        <v>47.35</v>
      </c>
      <c r="O266" t="n">
        <v>26901.66</v>
      </c>
      <c r="P266" t="n">
        <v>459.27</v>
      </c>
      <c r="Q266" t="n">
        <v>2238.83</v>
      </c>
      <c r="R266" t="n">
        <v>197.1</v>
      </c>
      <c r="S266" t="n">
        <v>80.06999999999999</v>
      </c>
      <c r="T266" t="n">
        <v>55905.3</v>
      </c>
      <c r="U266" t="n">
        <v>0.41</v>
      </c>
      <c r="V266" t="n">
        <v>0.8</v>
      </c>
      <c r="W266" t="n">
        <v>6.83</v>
      </c>
      <c r="X266" t="n">
        <v>3.44</v>
      </c>
      <c r="Y266" t="n">
        <v>1</v>
      </c>
      <c r="Z266" t="n">
        <v>10</v>
      </c>
    </row>
    <row r="267">
      <c r="A267" t="n">
        <v>8</v>
      </c>
      <c r="B267" t="n">
        <v>110</v>
      </c>
      <c r="C267" t="inlineStr">
        <is>
          <t xml:space="preserve">CONCLUIDO	</t>
        </is>
      </c>
      <c r="D267" t="n">
        <v>2.5615</v>
      </c>
      <c r="E267" t="n">
        <v>39.04</v>
      </c>
      <c r="F267" t="n">
        <v>31.78</v>
      </c>
      <c r="G267" t="n">
        <v>17.34</v>
      </c>
      <c r="H267" t="n">
        <v>0.25</v>
      </c>
      <c r="I267" t="n">
        <v>110</v>
      </c>
      <c r="J267" t="n">
        <v>216.63</v>
      </c>
      <c r="K267" t="n">
        <v>56.13</v>
      </c>
      <c r="L267" t="n">
        <v>3</v>
      </c>
      <c r="M267" t="n">
        <v>108</v>
      </c>
      <c r="N267" t="n">
        <v>47.51</v>
      </c>
      <c r="O267" t="n">
        <v>26952.08</v>
      </c>
      <c r="P267" t="n">
        <v>453.03</v>
      </c>
      <c r="Q267" t="n">
        <v>2238.77</v>
      </c>
      <c r="R267" t="n">
        <v>187.39</v>
      </c>
      <c r="S267" t="n">
        <v>80.06999999999999</v>
      </c>
      <c r="T267" t="n">
        <v>51109.37</v>
      </c>
      <c r="U267" t="n">
        <v>0.43</v>
      </c>
      <c r="V267" t="n">
        <v>0.8100000000000001</v>
      </c>
      <c r="W267" t="n">
        <v>6.82</v>
      </c>
      <c r="X267" t="n">
        <v>3.15</v>
      </c>
      <c r="Y267" t="n">
        <v>1</v>
      </c>
      <c r="Z267" t="n">
        <v>10</v>
      </c>
    </row>
    <row r="268">
      <c r="A268" t="n">
        <v>9</v>
      </c>
      <c r="B268" t="n">
        <v>110</v>
      </c>
      <c r="C268" t="inlineStr">
        <is>
          <t xml:space="preserve">CONCLUIDO	</t>
        </is>
      </c>
      <c r="D268" t="n">
        <v>2.6083</v>
      </c>
      <c r="E268" t="n">
        <v>38.34</v>
      </c>
      <c r="F268" t="n">
        <v>31.5</v>
      </c>
      <c r="G268" t="n">
        <v>18.9</v>
      </c>
      <c r="H268" t="n">
        <v>0.27</v>
      </c>
      <c r="I268" t="n">
        <v>100</v>
      </c>
      <c r="J268" t="n">
        <v>217.04</v>
      </c>
      <c r="K268" t="n">
        <v>56.13</v>
      </c>
      <c r="L268" t="n">
        <v>3.25</v>
      </c>
      <c r="M268" t="n">
        <v>98</v>
      </c>
      <c r="N268" t="n">
        <v>47.66</v>
      </c>
      <c r="O268" t="n">
        <v>27002.55</v>
      </c>
      <c r="P268" t="n">
        <v>447.16</v>
      </c>
      <c r="Q268" t="n">
        <v>2238.71</v>
      </c>
      <c r="R268" t="n">
        <v>178.47</v>
      </c>
      <c r="S268" t="n">
        <v>80.06999999999999</v>
      </c>
      <c r="T268" t="n">
        <v>46694.71</v>
      </c>
      <c r="U268" t="n">
        <v>0.45</v>
      </c>
      <c r="V268" t="n">
        <v>0.8100000000000001</v>
      </c>
      <c r="W268" t="n">
        <v>6.8</v>
      </c>
      <c r="X268" t="n">
        <v>2.87</v>
      </c>
      <c r="Y268" t="n">
        <v>1</v>
      </c>
      <c r="Z268" t="n">
        <v>10</v>
      </c>
    </row>
    <row r="269">
      <c r="A269" t="n">
        <v>10</v>
      </c>
      <c r="B269" t="n">
        <v>110</v>
      </c>
      <c r="C269" t="inlineStr">
        <is>
          <t xml:space="preserve">CONCLUIDO	</t>
        </is>
      </c>
      <c r="D269" t="n">
        <v>2.6518</v>
      </c>
      <c r="E269" t="n">
        <v>37.71</v>
      </c>
      <c r="F269" t="n">
        <v>31.21</v>
      </c>
      <c r="G269" t="n">
        <v>20.36</v>
      </c>
      <c r="H269" t="n">
        <v>0.29</v>
      </c>
      <c r="I269" t="n">
        <v>92</v>
      </c>
      <c r="J269" t="n">
        <v>217.45</v>
      </c>
      <c r="K269" t="n">
        <v>56.13</v>
      </c>
      <c r="L269" t="n">
        <v>3.5</v>
      </c>
      <c r="M269" t="n">
        <v>90</v>
      </c>
      <c r="N269" t="n">
        <v>47.82</v>
      </c>
      <c r="O269" t="n">
        <v>27053.07</v>
      </c>
      <c r="P269" t="n">
        <v>441.15</v>
      </c>
      <c r="Q269" t="n">
        <v>2238.53</v>
      </c>
      <c r="R269" t="n">
        <v>169.23</v>
      </c>
      <c r="S269" t="n">
        <v>80.06999999999999</v>
      </c>
      <c r="T269" t="n">
        <v>42118.68</v>
      </c>
      <c r="U269" t="n">
        <v>0.47</v>
      </c>
      <c r="V269" t="n">
        <v>0.82</v>
      </c>
      <c r="W269" t="n">
        <v>6.78</v>
      </c>
      <c r="X269" t="n">
        <v>2.58</v>
      </c>
      <c r="Y269" t="n">
        <v>1</v>
      </c>
      <c r="Z269" t="n">
        <v>10</v>
      </c>
    </row>
    <row r="270">
      <c r="A270" t="n">
        <v>11</v>
      </c>
      <c r="B270" t="n">
        <v>110</v>
      </c>
      <c r="C270" t="inlineStr">
        <is>
          <t xml:space="preserve">CONCLUIDO	</t>
        </is>
      </c>
      <c r="D270" t="n">
        <v>2.6845</v>
      </c>
      <c r="E270" t="n">
        <v>37.25</v>
      </c>
      <c r="F270" t="n">
        <v>31.05</v>
      </c>
      <c r="G270" t="n">
        <v>21.92</v>
      </c>
      <c r="H270" t="n">
        <v>0.31</v>
      </c>
      <c r="I270" t="n">
        <v>85</v>
      </c>
      <c r="J270" t="n">
        <v>217.86</v>
      </c>
      <c r="K270" t="n">
        <v>56.13</v>
      </c>
      <c r="L270" t="n">
        <v>3.75</v>
      </c>
      <c r="M270" t="n">
        <v>83</v>
      </c>
      <c r="N270" t="n">
        <v>47.98</v>
      </c>
      <c r="O270" t="n">
        <v>27103.65</v>
      </c>
      <c r="P270" t="n">
        <v>436.65</v>
      </c>
      <c r="Q270" t="n">
        <v>2238.5</v>
      </c>
      <c r="R270" t="n">
        <v>163.47</v>
      </c>
      <c r="S270" t="n">
        <v>80.06999999999999</v>
      </c>
      <c r="T270" t="n">
        <v>39272.77</v>
      </c>
      <c r="U270" t="n">
        <v>0.49</v>
      </c>
      <c r="V270" t="n">
        <v>0.83</v>
      </c>
      <c r="W270" t="n">
        <v>6.78</v>
      </c>
      <c r="X270" t="n">
        <v>2.42</v>
      </c>
      <c r="Y270" t="n">
        <v>1</v>
      </c>
      <c r="Z270" t="n">
        <v>10</v>
      </c>
    </row>
    <row r="271">
      <c r="A271" t="n">
        <v>12</v>
      </c>
      <c r="B271" t="n">
        <v>110</v>
      </c>
      <c r="C271" t="inlineStr">
        <is>
          <t xml:space="preserve">CONCLUIDO	</t>
        </is>
      </c>
      <c r="D271" t="n">
        <v>2.7152</v>
      </c>
      <c r="E271" t="n">
        <v>36.83</v>
      </c>
      <c r="F271" t="n">
        <v>30.88</v>
      </c>
      <c r="G271" t="n">
        <v>23.45</v>
      </c>
      <c r="H271" t="n">
        <v>0.33</v>
      </c>
      <c r="I271" t="n">
        <v>79</v>
      </c>
      <c r="J271" t="n">
        <v>218.27</v>
      </c>
      <c r="K271" t="n">
        <v>56.13</v>
      </c>
      <c r="L271" t="n">
        <v>4</v>
      </c>
      <c r="M271" t="n">
        <v>77</v>
      </c>
      <c r="N271" t="n">
        <v>48.15</v>
      </c>
      <c r="O271" t="n">
        <v>27154.29</v>
      </c>
      <c r="P271" t="n">
        <v>432.4</v>
      </c>
      <c r="Q271" t="n">
        <v>2238.57</v>
      </c>
      <c r="R271" t="n">
        <v>158.26</v>
      </c>
      <c r="S271" t="n">
        <v>80.06999999999999</v>
      </c>
      <c r="T271" t="n">
        <v>36698.44</v>
      </c>
      <c r="U271" t="n">
        <v>0.51</v>
      </c>
      <c r="V271" t="n">
        <v>0.83</v>
      </c>
      <c r="W271" t="n">
        <v>6.76</v>
      </c>
      <c r="X271" t="n">
        <v>2.25</v>
      </c>
      <c r="Y271" t="n">
        <v>1</v>
      </c>
      <c r="Z271" t="n">
        <v>10</v>
      </c>
    </row>
    <row r="272">
      <c r="A272" t="n">
        <v>13</v>
      </c>
      <c r="B272" t="n">
        <v>110</v>
      </c>
      <c r="C272" t="inlineStr">
        <is>
          <t xml:space="preserve">CONCLUIDO	</t>
        </is>
      </c>
      <c r="D272" t="n">
        <v>2.7415</v>
      </c>
      <c r="E272" t="n">
        <v>36.48</v>
      </c>
      <c r="F272" t="n">
        <v>30.74</v>
      </c>
      <c r="G272" t="n">
        <v>24.92</v>
      </c>
      <c r="H272" t="n">
        <v>0.35</v>
      </c>
      <c r="I272" t="n">
        <v>74</v>
      </c>
      <c r="J272" t="n">
        <v>218.68</v>
      </c>
      <c r="K272" t="n">
        <v>56.13</v>
      </c>
      <c r="L272" t="n">
        <v>4.25</v>
      </c>
      <c r="M272" t="n">
        <v>72</v>
      </c>
      <c r="N272" t="n">
        <v>48.31</v>
      </c>
      <c r="O272" t="n">
        <v>27204.98</v>
      </c>
      <c r="P272" t="n">
        <v>427.93</v>
      </c>
      <c r="Q272" t="n">
        <v>2238.42</v>
      </c>
      <c r="R272" t="n">
        <v>153.4</v>
      </c>
      <c r="S272" t="n">
        <v>80.06999999999999</v>
      </c>
      <c r="T272" t="n">
        <v>34292.34</v>
      </c>
      <c r="U272" t="n">
        <v>0.52</v>
      </c>
      <c r="V272" t="n">
        <v>0.83</v>
      </c>
      <c r="W272" t="n">
        <v>6.76</v>
      </c>
      <c r="X272" t="n">
        <v>2.11</v>
      </c>
      <c r="Y272" t="n">
        <v>1</v>
      </c>
      <c r="Z272" t="n">
        <v>10</v>
      </c>
    </row>
    <row r="273">
      <c r="A273" t="n">
        <v>14</v>
      </c>
      <c r="B273" t="n">
        <v>110</v>
      </c>
      <c r="C273" t="inlineStr">
        <is>
          <t xml:space="preserve">CONCLUIDO	</t>
        </is>
      </c>
      <c r="D273" t="n">
        <v>2.7702</v>
      </c>
      <c r="E273" t="n">
        <v>36.1</v>
      </c>
      <c r="F273" t="n">
        <v>30.57</v>
      </c>
      <c r="G273" t="n">
        <v>26.58</v>
      </c>
      <c r="H273" t="n">
        <v>0.36</v>
      </c>
      <c r="I273" t="n">
        <v>69</v>
      </c>
      <c r="J273" t="n">
        <v>219.09</v>
      </c>
      <c r="K273" t="n">
        <v>56.13</v>
      </c>
      <c r="L273" t="n">
        <v>4.5</v>
      </c>
      <c r="M273" t="n">
        <v>67</v>
      </c>
      <c r="N273" t="n">
        <v>48.47</v>
      </c>
      <c r="O273" t="n">
        <v>27255.72</v>
      </c>
      <c r="P273" t="n">
        <v>423.55</v>
      </c>
      <c r="Q273" t="n">
        <v>2238.51</v>
      </c>
      <c r="R273" t="n">
        <v>147.95</v>
      </c>
      <c r="S273" t="n">
        <v>80.06999999999999</v>
      </c>
      <c r="T273" t="n">
        <v>31593.34</v>
      </c>
      <c r="U273" t="n">
        <v>0.54</v>
      </c>
      <c r="V273" t="n">
        <v>0.84</v>
      </c>
      <c r="W273" t="n">
        <v>6.75</v>
      </c>
      <c r="X273" t="n">
        <v>1.94</v>
      </c>
      <c r="Y273" t="n">
        <v>1</v>
      </c>
      <c r="Z273" t="n">
        <v>10</v>
      </c>
    </row>
    <row r="274">
      <c r="A274" t="n">
        <v>15</v>
      </c>
      <c r="B274" t="n">
        <v>110</v>
      </c>
      <c r="C274" t="inlineStr">
        <is>
          <t xml:space="preserve">CONCLUIDO	</t>
        </is>
      </c>
      <c r="D274" t="n">
        <v>2.7914</v>
      </c>
      <c r="E274" t="n">
        <v>35.82</v>
      </c>
      <c r="F274" t="n">
        <v>30.47</v>
      </c>
      <c r="G274" t="n">
        <v>28.12</v>
      </c>
      <c r="H274" t="n">
        <v>0.38</v>
      </c>
      <c r="I274" t="n">
        <v>65</v>
      </c>
      <c r="J274" t="n">
        <v>219.51</v>
      </c>
      <c r="K274" t="n">
        <v>56.13</v>
      </c>
      <c r="L274" t="n">
        <v>4.75</v>
      </c>
      <c r="M274" t="n">
        <v>63</v>
      </c>
      <c r="N274" t="n">
        <v>48.63</v>
      </c>
      <c r="O274" t="n">
        <v>27306.53</v>
      </c>
      <c r="P274" t="n">
        <v>420.2</v>
      </c>
      <c r="Q274" t="n">
        <v>2238.49</v>
      </c>
      <c r="R274" t="n">
        <v>144.59</v>
      </c>
      <c r="S274" t="n">
        <v>80.06999999999999</v>
      </c>
      <c r="T274" t="n">
        <v>29932.63</v>
      </c>
      <c r="U274" t="n">
        <v>0.55</v>
      </c>
      <c r="V274" t="n">
        <v>0.84</v>
      </c>
      <c r="W274" t="n">
        <v>6.74</v>
      </c>
      <c r="X274" t="n">
        <v>1.84</v>
      </c>
      <c r="Y274" t="n">
        <v>1</v>
      </c>
      <c r="Z274" t="n">
        <v>10</v>
      </c>
    </row>
    <row r="275">
      <c r="A275" t="n">
        <v>16</v>
      </c>
      <c r="B275" t="n">
        <v>110</v>
      </c>
      <c r="C275" t="inlineStr">
        <is>
          <t xml:space="preserve">CONCLUIDO	</t>
        </is>
      </c>
      <c r="D275" t="n">
        <v>2.8146</v>
      </c>
      <c r="E275" t="n">
        <v>35.53</v>
      </c>
      <c r="F275" t="n">
        <v>30.34</v>
      </c>
      <c r="G275" t="n">
        <v>29.84</v>
      </c>
      <c r="H275" t="n">
        <v>0.4</v>
      </c>
      <c r="I275" t="n">
        <v>61</v>
      </c>
      <c r="J275" t="n">
        <v>219.92</v>
      </c>
      <c r="K275" t="n">
        <v>56.13</v>
      </c>
      <c r="L275" t="n">
        <v>5</v>
      </c>
      <c r="M275" t="n">
        <v>59</v>
      </c>
      <c r="N275" t="n">
        <v>48.79</v>
      </c>
      <c r="O275" t="n">
        <v>27357.39</v>
      </c>
      <c r="P275" t="n">
        <v>415.88</v>
      </c>
      <c r="Q275" t="n">
        <v>2238.42</v>
      </c>
      <c r="R275" t="n">
        <v>140.6</v>
      </c>
      <c r="S275" t="n">
        <v>80.06999999999999</v>
      </c>
      <c r="T275" t="n">
        <v>27958.95</v>
      </c>
      <c r="U275" t="n">
        <v>0.57</v>
      </c>
      <c r="V275" t="n">
        <v>0.85</v>
      </c>
      <c r="W275" t="n">
        <v>6.73</v>
      </c>
      <c r="X275" t="n">
        <v>1.71</v>
      </c>
      <c r="Y275" t="n">
        <v>1</v>
      </c>
      <c r="Z275" t="n">
        <v>10</v>
      </c>
    </row>
    <row r="276">
      <c r="A276" t="n">
        <v>17</v>
      </c>
      <c r="B276" t="n">
        <v>110</v>
      </c>
      <c r="C276" t="inlineStr">
        <is>
          <t xml:space="preserve">CONCLUIDO	</t>
        </is>
      </c>
      <c r="D276" t="n">
        <v>2.8302</v>
      </c>
      <c r="E276" t="n">
        <v>35.33</v>
      </c>
      <c r="F276" t="n">
        <v>30.27</v>
      </c>
      <c r="G276" t="n">
        <v>31.32</v>
      </c>
      <c r="H276" t="n">
        <v>0.42</v>
      </c>
      <c r="I276" t="n">
        <v>58</v>
      </c>
      <c r="J276" t="n">
        <v>220.33</v>
      </c>
      <c r="K276" t="n">
        <v>56.13</v>
      </c>
      <c r="L276" t="n">
        <v>5.25</v>
      </c>
      <c r="M276" t="n">
        <v>56</v>
      </c>
      <c r="N276" t="n">
        <v>48.95</v>
      </c>
      <c r="O276" t="n">
        <v>27408.3</v>
      </c>
      <c r="P276" t="n">
        <v>413.26</v>
      </c>
      <c r="Q276" t="n">
        <v>2238.57</v>
      </c>
      <c r="R276" t="n">
        <v>138.06</v>
      </c>
      <c r="S276" t="n">
        <v>80.06999999999999</v>
      </c>
      <c r="T276" t="n">
        <v>26703.99</v>
      </c>
      <c r="U276" t="n">
        <v>0.58</v>
      </c>
      <c r="V276" t="n">
        <v>0.85</v>
      </c>
      <c r="W276" t="n">
        <v>6.74</v>
      </c>
      <c r="X276" t="n">
        <v>1.64</v>
      </c>
      <c r="Y276" t="n">
        <v>1</v>
      </c>
      <c r="Z276" t="n">
        <v>10</v>
      </c>
    </row>
    <row r="277">
      <c r="A277" t="n">
        <v>18</v>
      </c>
      <c r="B277" t="n">
        <v>110</v>
      </c>
      <c r="C277" t="inlineStr">
        <is>
          <t xml:space="preserve">CONCLUIDO	</t>
        </is>
      </c>
      <c r="D277" t="n">
        <v>2.8491</v>
      </c>
      <c r="E277" t="n">
        <v>35.1</v>
      </c>
      <c r="F277" t="n">
        <v>30.16</v>
      </c>
      <c r="G277" t="n">
        <v>32.91</v>
      </c>
      <c r="H277" t="n">
        <v>0.44</v>
      </c>
      <c r="I277" t="n">
        <v>55</v>
      </c>
      <c r="J277" t="n">
        <v>220.74</v>
      </c>
      <c r="K277" t="n">
        <v>56.13</v>
      </c>
      <c r="L277" t="n">
        <v>5.5</v>
      </c>
      <c r="M277" t="n">
        <v>53</v>
      </c>
      <c r="N277" t="n">
        <v>49.12</v>
      </c>
      <c r="O277" t="n">
        <v>27459.27</v>
      </c>
      <c r="P277" t="n">
        <v>409.58</v>
      </c>
      <c r="Q277" t="n">
        <v>2238.59</v>
      </c>
      <c r="R277" t="n">
        <v>134.94</v>
      </c>
      <c r="S277" t="n">
        <v>80.06999999999999</v>
      </c>
      <c r="T277" t="n">
        <v>25157.09</v>
      </c>
      <c r="U277" t="n">
        <v>0.59</v>
      </c>
      <c r="V277" t="n">
        <v>0.85</v>
      </c>
      <c r="W277" t="n">
        <v>6.72</v>
      </c>
      <c r="X277" t="n">
        <v>1.54</v>
      </c>
      <c r="Y277" t="n">
        <v>1</v>
      </c>
      <c r="Z277" t="n">
        <v>10</v>
      </c>
    </row>
    <row r="278">
      <c r="A278" t="n">
        <v>19</v>
      </c>
      <c r="B278" t="n">
        <v>110</v>
      </c>
      <c r="C278" t="inlineStr">
        <is>
          <t xml:space="preserve">CONCLUIDO	</t>
        </is>
      </c>
      <c r="D278" t="n">
        <v>2.8648</v>
      </c>
      <c r="E278" t="n">
        <v>34.91</v>
      </c>
      <c r="F278" t="n">
        <v>30.1</v>
      </c>
      <c r="G278" t="n">
        <v>34.73</v>
      </c>
      <c r="H278" t="n">
        <v>0.46</v>
      </c>
      <c r="I278" t="n">
        <v>52</v>
      </c>
      <c r="J278" t="n">
        <v>221.16</v>
      </c>
      <c r="K278" t="n">
        <v>56.13</v>
      </c>
      <c r="L278" t="n">
        <v>5.75</v>
      </c>
      <c r="M278" t="n">
        <v>50</v>
      </c>
      <c r="N278" t="n">
        <v>49.28</v>
      </c>
      <c r="O278" t="n">
        <v>27510.3</v>
      </c>
      <c r="P278" t="n">
        <v>407.19</v>
      </c>
      <c r="Q278" t="n">
        <v>2238.51</v>
      </c>
      <c r="R278" t="n">
        <v>132.37</v>
      </c>
      <c r="S278" t="n">
        <v>80.06999999999999</v>
      </c>
      <c r="T278" t="n">
        <v>23886.38</v>
      </c>
      <c r="U278" t="n">
        <v>0.6</v>
      </c>
      <c r="V278" t="n">
        <v>0.85</v>
      </c>
      <c r="W278" t="n">
        <v>6.73</v>
      </c>
      <c r="X278" t="n">
        <v>1.47</v>
      </c>
      <c r="Y278" t="n">
        <v>1</v>
      </c>
      <c r="Z278" t="n">
        <v>10</v>
      </c>
    </row>
    <row r="279">
      <c r="A279" t="n">
        <v>20</v>
      </c>
      <c r="B279" t="n">
        <v>110</v>
      </c>
      <c r="C279" t="inlineStr">
        <is>
          <t xml:space="preserve">CONCLUIDO	</t>
        </is>
      </c>
      <c r="D279" t="n">
        <v>2.8744</v>
      </c>
      <c r="E279" t="n">
        <v>34.79</v>
      </c>
      <c r="F279" t="n">
        <v>30.07</v>
      </c>
      <c r="G279" t="n">
        <v>36.08</v>
      </c>
      <c r="H279" t="n">
        <v>0.48</v>
      </c>
      <c r="I279" t="n">
        <v>50</v>
      </c>
      <c r="J279" t="n">
        <v>221.57</v>
      </c>
      <c r="K279" t="n">
        <v>56.13</v>
      </c>
      <c r="L279" t="n">
        <v>6</v>
      </c>
      <c r="M279" t="n">
        <v>48</v>
      </c>
      <c r="N279" t="n">
        <v>49.45</v>
      </c>
      <c r="O279" t="n">
        <v>27561.39</v>
      </c>
      <c r="P279" t="n">
        <v>404.22</v>
      </c>
      <c r="Q279" t="n">
        <v>2238.48</v>
      </c>
      <c r="R279" t="n">
        <v>131.09</v>
      </c>
      <c r="S279" t="n">
        <v>80.06999999999999</v>
      </c>
      <c r="T279" t="n">
        <v>23254.63</v>
      </c>
      <c r="U279" t="n">
        <v>0.61</v>
      </c>
      <c r="V279" t="n">
        <v>0.85</v>
      </c>
      <c r="W279" t="n">
        <v>6.73</v>
      </c>
      <c r="X279" t="n">
        <v>1.44</v>
      </c>
      <c r="Y279" t="n">
        <v>1</v>
      </c>
      <c r="Z279" t="n">
        <v>10</v>
      </c>
    </row>
    <row r="280">
      <c r="A280" t="n">
        <v>21</v>
      </c>
      <c r="B280" t="n">
        <v>110</v>
      </c>
      <c r="C280" t="inlineStr">
        <is>
          <t xml:space="preserve">CONCLUIDO	</t>
        </is>
      </c>
      <c r="D280" t="n">
        <v>2.894</v>
      </c>
      <c r="E280" t="n">
        <v>34.55</v>
      </c>
      <c r="F280" t="n">
        <v>29.96</v>
      </c>
      <c r="G280" t="n">
        <v>38.24</v>
      </c>
      <c r="H280" t="n">
        <v>0.5</v>
      </c>
      <c r="I280" t="n">
        <v>47</v>
      </c>
      <c r="J280" t="n">
        <v>221.99</v>
      </c>
      <c r="K280" t="n">
        <v>56.13</v>
      </c>
      <c r="L280" t="n">
        <v>6.25</v>
      </c>
      <c r="M280" t="n">
        <v>45</v>
      </c>
      <c r="N280" t="n">
        <v>49.61</v>
      </c>
      <c r="O280" t="n">
        <v>27612.53</v>
      </c>
      <c r="P280" t="n">
        <v>400.59</v>
      </c>
      <c r="Q280" t="n">
        <v>2238.43</v>
      </c>
      <c r="R280" t="n">
        <v>127.77</v>
      </c>
      <c r="S280" t="n">
        <v>80.06999999999999</v>
      </c>
      <c r="T280" t="n">
        <v>21609.75</v>
      </c>
      <c r="U280" t="n">
        <v>0.63</v>
      </c>
      <c r="V280" t="n">
        <v>0.86</v>
      </c>
      <c r="W280" t="n">
        <v>6.72</v>
      </c>
      <c r="X280" t="n">
        <v>1.33</v>
      </c>
      <c r="Y280" t="n">
        <v>1</v>
      </c>
      <c r="Z280" t="n">
        <v>10</v>
      </c>
    </row>
    <row r="281">
      <c r="A281" t="n">
        <v>22</v>
      </c>
      <c r="B281" t="n">
        <v>110</v>
      </c>
      <c r="C281" t="inlineStr">
        <is>
          <t xml:space="preserve">CONCLUIDO	</t>
        </is>
      </c>
      <c r="D281" t="n">
        <v>2.9075</v>
      </c>
      <c r="E281" t="n">
        <v>34.39</v>
      </c>
      <c r="F281" t="n">
        <v>29.88</v>
      </c>
      <c r="G281" t="n">
        <v>39.84</v>
      </c>
      <c r="H281" t="n">
        <v>0.52</v>
      </c>
      <c r="I281" t="n">
        <v>45</v>
      </c>
      <c r="J281" t="n">
        <v>222.4</v>
      </c>
      <c r="K281" t="n">
        <v>56.13</v>
      </c>
      <c r="L281" t="n">
        <v>6.5</v>
      </c>
      <c r="M281" t="n">
        <v>43</v>
      </c>
      <c r="N281" t="n">
        <v>49.78</v>
      </c>
      <c r="O281" t="n">
        <v>27663.85</v>
      </c>
      <c r="P281" t="n">
        <v>396.96</v>
      </c>
      <c r="Q281" t="n">
        <v>2238.62</v>
      </c>
      <c r="R281" t="n">
        <v>125.29</v>
      </c>
      <c r="S281" t="n">
        <v>80.06999999999999</v>
      </c>
      <c r="T281" t="n">
        <v>20379.66</v>
      </c>
      <c r="U281" t="n">
        <v>0.64</v>
      </c>
      <c r="V281" t="n">
        <v>0.86</v>
      </c>
      <c r="W281" t="n">
        <v>6.72</v>
      </c>
      <c r="X281" t="n">
        <v>1.25</v>
      </c>
      <c r="Y281" t="n">
        <v>1</v>
      </c>
      <c r="Z281" t="n">
        <v>10</v>
      </c>
    </row>
    <row r="282">
      <c r="A282" t="n">
        <v>23</v>
      </c>
      <c r="B282" t="n">
        <v>110</v>
      </c>
      <c r="C282" t="inlineStr">
        <is>
          <t xml:space="preserve">CONCLUIDO	</t>
        </is>
      </c>
      <c r="D282" t="n">
        <v>2.9188</v>
      </c>
      <c r="E282" t="n">
        <v>34.26</v>
      </c>
      <c r="F282" t="n">
        <v>29.83</v>
      </c>
      <c r="G282" t="n">
        <v>41.63</v>
      </c>
      <c r="H282" t="n">
        <v>0.54</v>
      </c>
      <c r="I282" t="n">
        <v>43</v>
      </c>
      <c r="J282" t="n">
        <v>222.82</v>
      </c>
      <c r="K282" t="n">
        <v>56.13</v>
      </c>
      <c r="L282" t="n">
        <v>6.75</v>
      </c>
      <c r="M282" t="n">
        <v>41</v>
      </c>
      <c r="N282" t="n">
        <v>49.94</v>
      </c>
      <c r="O282" t="n">
        <v>27715.11</v>
      </c>
      <c r="P282" t="n">
        <v>394.32</v>
      </c>
      <c r="Q282" t="n">
        <v>2238.46</v>
      </c>
      <c r="R282" t="n">
        <v>123.86</v>
      </c>
      <c r="S282" t="n">
        <v>80.06999999999999</v>
      </c>
      <c r="T282" t="n">
        <v>19674.84</v>
      </c>
      <c r="U282" t="n">
        <v>0.65</v>
      </c>
      <c r="V282" t="n">
        <v>0.86</v>
      </c>
      <c r="W282" t="n">
        <v>6.71</v>
      </c>
      <c r="X282" t="n">
        <v>1.2</v>
      </c>
      <c r="Y282" t="n">
        <v>1</v>
      </c>
      <c r="Z282" t="n">
        <v>10</v>
      </c>
    </row>
    <row r="283">
      <c r="A283" t="n">
        <v>24</v>
      </c>
      <c r="B283" t="n">
        <v>110</v>
      </c>
      <c r="C283" t="inlineStr">
        <is>
          <t xml:space="preserve">CONCLUIDO	</t>
        </is>
      </c>
      <c r="D283" t="n">
        <v>2.932</v>
      </c>
      <c r="E283" t="n">
        <v>34.11</v>
      </c>
      <c r="F283" t="n">
        <v>29.76</v>
      </c>
      <c r="G283" t="n">
        <v>43.56</v>
      </c>
      <c r="H283" t="n">
        <v>0.5600000000000001</v>
      </c>
      <c r="I283" t="n">
        <v>41</v>
      </c>
      <c r="J283" t="n">
        <v>223.23</v>
      </c>
      <c r="K283" t="n">
        <v>56.13</v>
      </c>
      <c r="L283" t="n">
        <v>7</v>
      </c>
      <c r="M283" t="n">
        <v>39</v>
      </c>
      <c r="N283" t="n">
        <v>50.11</v>
      </c>
      <c r="O283" t="n">
        <v>27766.43</v>
      </c>
      <c r="P283" t="n">
        <v>390.61</v>
      </c>
      <c r="Q283" t="n">
        <v>2238.34</v>
      </c>
      <c r="R283" t="n">
        <v>121.52</v>
      </c>
      <c r="S283" t="n">
        <v>80.06999999999999</v>
      </c>
      <c r="T283" t="n">
        <v>18515.52</v>
      </c>
      <c r="U283" t="n">
        <v>0.66</v>
      </c>
      <c r="V283" t="n">
        <v>0.86</v>
      </c>
      <c r="W283" t="n">
        <v>6.71</v>
      </c>
      <c r="X283" t="n">
        <v>1.14</v>
      </c>
      <c r="Y283" t="n">
        <v>1</v>
      </c>
      <c r="Z283" t="n">
        <v>10</v>
      </c>
    </row>
    <row r="284">
      <c r="A284" t="n">
        <v>25</v>
      </c>
      <c r="B284" t="n">
        <v>110</v>
      </c>
      <c r="C284" t="inlineStr">
        <is>
          <t xml:space="preserve">CONCLUIDO	</t>
        </is>
      </c>
      <c r="D284" t="n">
        <v>2.9382</v>
      </c>
      <c r="E284" t="n">
        <v>34.03</v>
      </c>
      <c r="F284" t="n">
        <v>29.73</v>
      </c>
      <c r="G284" t="n">
        <v>44.6</v>
      </c>
      <c r="H284" t="n">
        <v>0.58</v>
      </c>
      <c r="I284" t="n">
        <v>40</v>
      </c>
      <c r="J284" t="n">
        <v>223.65</v>
      </c>
      <c r="K284" t="n">
        <v>56.13</v>
      </c>
      <c r="L284" t="n">
        <v>7.25</v>
      </c>
      <c r="M284" t="n">
        <v>38</v>
      </c>
      <c r="N284" t="n">
        <v>50.27</v>
      </c>
      <c r="O284" t="n">
        <v>27817.81</v>
      </c>
      <c r="P284" t="n">
        <v>387.34</v>
      </c>
      <c r="Q284" t="n">
        <v>2238.68</v>
      </c>
      <c r="R284" t="n">
        <v>120.66</v>
      </c>
      <c r="S284" t="n">
        <v>80.06999999999999</v>
      </c>
      <c r="T284" t="n">
        <v>18090.31</v>
      </c>
      <c r="U284" t="n">
        <v>0.66</v>
      </c>
      <c r="V284" t="n">
        <v>0.86</v>
      </c>
      <c r="W284" t="n">
        <v>6.7</v>
      </c>
      <c r="X284" t="n">
        <v>1.1</v>
      </c>
      <c r="Y284" t="n">
        <v>1</v>
      </c>
      <c r="Z284" t="n">
        <v>10</v>
      </c>
    </row>
    <row r="285">
      <c r="A285" t="n">
        <v>26</v>
      </c>
      <c r="B285" t="n">
        <v>110</v>
      </c>
      <c r="C285" t="inlineStr">
        <is>
          <t xml:space="preserve">CONCLUIDO	</t>
        </is>
      </c>
      <c r="D285" t="n">
        <v>2.9479</v>
      </c>
      <c r="E285" t="n">
        <v>33.92</v>
      </c>
      <c r="F285" t="n">
        <v>29.7</v>
      </c>
      <c r="G285" t="n">
        <v>46.9</v>
      </c>
      <c r="H285" t="n">
        <v>0.59</v>
      </c>
      <c r="I285" t="n">
        <v>38</v>
      </c>
      <c r="J285" t="n">
        <v>224.07</v>
      </c>
      <c r="K285" t="n">
        <v>56.13</v>
      </c>
      <c r="L285" t="n">
        <v>7.5</v>
      </c>
      <c r="M285" t="n">
        <v>36</v>
      </c>
      <c r="N285" t="n">
        <v>50.44</v>
      </c>
      <c r="O285" t="n">
        <v>27869.24</v>
      </c>
      <c r="P285" t="n">
        <v>385.97</v>
      </c>
      <c r="Q285" t="n">
        <v>2238.37</v>
      </c>
      <c r="R285" t="n">
        <v>119.59</v>
      </c>
      <c r="S285" t="n">
        <v>80.06999999999999</v>
      </c>
      <c r="T285" t="n">
        <v>17566.21</v>
      </c>
      <c r="U285" t="n">
        <v>0.67</v>
      </c>
      <c r="V285" t="n">
        <v>0.86</v>
      </c>
      <c r="W285" t="n">
        <v>6.71</v>
      </c>
      <c r="X285" t="n">
        <v>1.08</v>
      </c>
      <c r="Y285" t="n">
        <v>1</v>
      </c>
      <c r="Z285" t="n">
        <v>10</v>
      </c>
    </row>
    <row r="286">
      <c r="A286" t="n">
        <v>27</v>
      </c>
      <c r="B286" t="n">
        <v>110</v>
      </c>
      <c r="C286" t="inlineStr">
        <is>
          <t xml:space="preserve">CONCLUIDO	</t>
        </is>
      </c>
      <c r="D286" t="n">
        <v>2.9548</v>
      </c>
      <c r="E286" t="n">
        <v>33.84</v>
      </c>
      <c r="F286" t="n">
        <v>29.67</v>
      </c>
      <c r="G286" t="n">
        <v>48.11</v>
      </c>
      <c r="H286" t="n">
        <v>0.61</v>
      </c>
      <c r="I286" t="n">
        <v>37</v>
      </c>
      <c r="J286" t="n">
        <v>224.49</v>
      </c>
      <c r="K286" t="n">
        <v>56.13</v>
      </c>
      <c r="L286" t="n">
        <v>7.75</v>
      </c>
      <c r="M286" t="n">
        <v>35</v>
      </c>
      <c r="N286" t="n">
        <v>50.61</v>
      </c>
      <c r="O286" t="n">
        <v>27920.73</v>
      </c>
      <c r="P286" t="n">
        <v>383.02</v>
      </c>
      <c r="Q286" t="n">
        <v>2238.39</v>
      </c>
      <c r="R286" t="n">
        <v>118.36</v>
      </c>
      <c r="S286" t="n">
        <v>80.06999999999999</v>
      </c>
      <c r="T286" t="n">
        <v>16957.52</v>
      </c>
      <c r="U286" t="n">
        <v>0.68</v>
      </c>
      <c r="V286" t="n">
        <v>0.86</v>
      </c>
      <c r="W286" t="n">
        <v>6.71</v>
      </c>
      <c r="X286" t="n">
        <v>1.04</v>
      </c>
      <c r="Y286" t="n">
        <v>1</v>
      </c>
      <c r="Z286" t="n">
        <v>10</v>
      </c>
    </row>
    <row r="287">
      <c r="A287" t="n">
        <v>28</v>
      </c>
      <c r="B287" t="n">
        <v>110</v>
      </c>
      <c r="C287" t="inlineStr">
        <is>
          <t xml:space="preserve">CONCLUIDO	</t>
        </is>
      </c>
      <c r="D287" t="n">
        <v>2.9694</v>
      </c>
      <c r="E287" t="n">
        <v>33.68</v>
      </c>
      <c r="F287" t="n">
        <v>29.59</v>
      </c>
      <c r="G287" t="n">
        <v>50.72</v>
      </c>
      <c r="H287" t="n">
        <v>0.63</v>
      </c>
      <c r="I287" t="n">
        <v>35</v>
      </c>
      <c r="J287" t="n">
        <v>224.9</v>
      </c>
      <c r="K287" t="n">
        <v>56.13</v>
      </c>
      <c r="L287" t="n">
        <v>8</v>
      </c>
      <c r="M287" t="n">
        <v>33</v>
      </c>
      <c r="N287" t="n">
        <v>50.78</v>
      </c>
      <c r="O287" t="n">
        <v>27972.28</v>
      </c>
      <c r="P287" t="n">
        <v>379.26</v>
      </c>
      <c r="Q287" t="n">
        <v>2238.35</v>
      </c>
      <c r="R287" t="n">
        <v>116.15</v>
      </c>
      <c r="S287" t="n">
        <v>80.06999999999999</v>
      </c>
      <c r="T287" t="n">
        <v>15861.38</v>
      </c>
      <c r="U287" t="n">
        <v>0.6899999999999999</v>
      </c>
      <c r="V287" t="n">
        <v>0.87</v>
      </c>
      <c r="W287" t="n">
        <v>6.69</v>
      </c>
      <c r="X287" t="n">
        <v>0.96</v>
      </c>
      <c r="Y287" t="n">
        <v>1</v>
      </c>
      <c r="Z287" t="n">
        <v>10</v>
      </c>
    </row>
    <row r="288">
      <c r="A288" t="n">
        <v>29</v>
      </c>
      <c r="B288" t="n">
        <v>110</v>
      </c>
      <c r="C288" t="inlineStr">
        <is>
          <t xml:space="preserve">CONCLUIDO	</t>
        </is>
      </c>
      <c r="D288" t="n">
        <v>2.9733</v>
      </c>
      <c r="E288" t="n">
        <v>33.63</v>
      </c>
      <c r="F288" t="n">
        <v>29.58</v>
      </c>
      <c r="G288" t="n">
        <v>52.21</v>
      </c>
      <c r="H288" t="n">
        <v>0.65</v>
      </c>
      <c r="I288" t="n">
        <v>34</v>
      </c>
      <c r="J288" t="n">
        <v>225.32</v>
      </c>
      <c r="K288" t="n">
        <v>56.13</v>
      </c>
      <c r="L288" t="n">
        <v>8.25</v>
      </c>
      <c r="M288" t="n">
        <v>32</v>
      </c>
      <c r="N288" t="n">
        <v>50.95</v>
      </c>
      <c r="O288" t="n">
        <v>28023.89</v>
      </c>
      <c r="P288" t="n">
        <v>376.83</v>
      </c>
      <c r="Q288" t="n">
        <v>2238.45</v>
      </c>
      <c r="R288" t="n">
        <v>115.85</v>
      </c>
      <c r="S288" t="n">
        <v>80.06999999999999</v>
      </c>
      <c r="T288" t="n">
        <v>15718.25</v>
      </c>
      <c r="U288" t="n">
        <v>0.6899999999999999</v>
      </c>
      <c r="V288" t="n">
        <v>0.87</v>
      </c>
      <c r="W288" t="n">
        <v>6.69</v>
      </c>
      <c r="X288" t="n">
        <v>0.96</v>
      </c>
      <c r="Y288" t="n">
        <v>1</v>
      </c>
      <c r="Z288" t="n">
        <v>10</v>
      </c>
    </row>
    <row r="289">
      <c r="A289" t="n">
        <v>30</v>
      </c>
      <c r="B289" t="n">
        <v>110</v>
      </c>
      <c r="C289" t="inlineStr">
        <is>
          <t xml:space="preserve">CONCLUIDO	</t>
        </is>
      </c>
      <c r="D289" t="n">
        <v>2.9812</v>
      </c>
      <c r="E289" t="n">
        <v>33.54</v>
      </c>
      <c r="F289" t="n">
        <v>29.54</v>
      </c>
      <c r="G289" t="n">
        <v>53.7</v>
      </c>
      <c r="H289" t="n">
        <v>0.67</v>
      </c>
      <c r="I289" t="n">
        <v>33</v>
      </c>
      <c r="J289" t="n">
        <v>225.74</v>
      </c>
      <c r="K289" t="n">
        <v>56.13</v>
      </c>
      <c r="L289" t="n">
        <v>8.5</v>
      </c>
      <c r="M289" t="n">
        <v>31</v>
      </c>
      <c r="N289" t="n">
        <v>51.11</v>
      </c>
      <c r="O289" t="n">
        <v>28075.56</v>
      </c>
      <c r="P289" t="n">
        <v>373.88</v>
      </c>
      <c r="Q289" t="n">
        <v>2238.44</v>
      </c>
      <c r="R289" t="n">
        <v>114.46</v>
      </c>
      <c r="S289" t="n">
        <v>80.06999999999999</v>
      </c>
      <c r="T289" t="n">
        <v>15024.97</v>
      </c>
      <c r="U289" t="n">
        <v>0.7</v>
      </c>
      <c r="V289" t="n">
        <v>0.87</v>
      </c>
      <c r="W289" t="n">
        <v>6.69</v>
      </c>
      <c r="X289" t="n">
        <v>0.91</v>
      </c>
      <c r="Y289" t="n">
        <v>1</v>
      </c>
      <c r="Z289" t="n">
        <v>10</v>
      </c>
    </row>
    <row r="290">
      <c r="A290" t="n">
        <v>31</v>
      </c>
      <c r="B290" t="n">
        <v>110</v>
      </c>
      <c r="C290" t="inlineStr">
        <is>
          <t xml:space="preserve">CONCLUIDO	</t>
        </is>
      </c>
      <c r="D290" t="n">
        <v>2.9879</v>
      </c>
      <c r="E290" t="n">
        <v>33.47</v>
      </c>
      <c r="F290" t="n">
        <v>29.5</v>
      </c>
      <c r="G290" t="n">
        <v>55.32</v>
      </c>
      <c r="H290" t="n">
        <v>0.6899999999999999</v>
      </c>
      <c r="I290" t="n">
        <v>32</v>
      </c>
      <c r="J290" t="n">
        <v>226.16</v>
      </c>
      <c r="K290" t="n">
        <v>56.13</v>
      </c>
      <c r="L290" t="n">
        <v>8.75</v>
      </c>
      <c r="M290" t="n">
        <v>30</v>
      </c>
      <c r="N290" t="n">
        <v>51.28</v>
      </c>
      <c r="O290" t="n">
        <v>28127.29</v>
      </c>
      <c r="P290" t="n">
        <v>371.3</v>
      </c>
      <c r="Q290" t="n">
        <v>2238.36</v>
      </c>
      <c r="R290" t="n">
        <v>113.09</v>
      </c>
      <c r="S290" t="n">
        <v>80.06999999999999</v>
      </c>
      <c r="T290" t="n">
        <v>14344.91</v>
      </c>
      <c r="U290" t="n">
        <v>0.71</v>
      </c>
      <c r="V290" t="n">
        <v>0.87</v>
      </c>
      <c r="W290" t="n">
        <v>6.69</v>
      </c>
      <c r="X290" t="n">
        <v>0.88</v>
      </c>
      <c r="Y290" t="n">
        <v>1</v>
      </c>
      <c r="Z290" t="n">
        <v>10</v>
      </c>
    </row>
    <row r="291">
      <c r="A291" t="n">
        <v>32</v>
      </c>
      <c r="B291" t="n">
        <v>110</v>
      </c>
      <c r="C291" t="inlineStr">
        <is>
          <t xml:space="preserve">CONCLUIDO	</t>
        </is>
      </c>
      <c r="D291" t="n">
        <v>2.9951</v>
      </c>
      <c r="E291" t="n">
        <v>33.39</v>
      </c>
      <c r="F291" t="n">
        <v>29.47</v>
      </c>
      <c r="G291" t="n">
        <v>57.03</v>
      </c>
      <c r="H291" t="n">
        <v>0.71</v>
      </c>
      <c r="I291" t="n">
        <v>31</v>
      </c>
      <c r="J291" t="n">
        <v>226.58</v>
      </c>
      <c r="K291" t="n">
        <v>56.13</v>
      </c>
      <c r="L291" t="n">
        <v>9</v>
      </c>
      <c r="M291" t="n">
        <v>29</v>
      </c>
      <c r="N291" t="n">
        <v>51.45</v>
      </c>
      <c r="O291" t="n">
        <v>28179.08</v>
      </c>
      <c r="P291" t="n">
        <v>367.34</v>
      </c>
      <c r="Q291" t="n">
        <v>2238.35</v>
      </c>
      <c r="R291" t="n">
        <v>112.11</v>
      </c>
      <c r="S291" t="n">
        <v>80.06999999999999</v>
      </c>
      <c r="T291" t="n">
        <v>13861.38</v>
      </c>
      <c r="U291" t="n">
        <v>0.71</v>
      </c>
      <c r="V291" t="n">
        <v>0.87</v>
      </c>
      <c r="W291" t="n">
        <v>6.69</v>
      </c>
      <c r="X291" t="n">
        <v>0.84</v>
      </c>
      <c r="Y291" t="n">
        <v>1</v>
      </c>
      <c r="Z291" t="n">
        <v>10</v>
      </c>
    </row>
    <row r="292">
      <c r="A292" t="n">
        <v>33</v>
      </c>
      <c r="B292" t="n">
        <v>110</v>
      </c>
      <c r="C292" t="inlineStr">
        <is>
          <t xml:space="preserve">CONCLUIDO	</t>
        </is>
      </c>
      <c r="D292" t="n">
        <v>2.9989</v>
      </c>
      <c r="E292" t="n">
        <v>33.35</v>
      </c>
      <c r="F292" t="n">
        <v>29.47</v>
      </c>
      <c r="G292" t="n">
        <v>58.93</v>
      </c>
      <c r="H292" t="n">
        <v>0.72</v>
      </c>
      <c r="I292" t="n">
        <v>30</v>
      </c>
      <c r="J292" t="n">
        <v>227</v>
      </c>
      <c r="K292" t="n">
        <v>56.13</v>
      </c>
      <c r="L292" t="n">
        <v>9.25</v>
      </c>
      <c r="M292" t="n">
        <v>28</v>
      </c>
      <c r="N292" t="n">
        <v>51.62</v>
      </c>
      <c r="O292" t="n">
        <v>28230.92</v>
      </c>
      <c r="P292" t="n">
        <v>364.98</v>
      </c>
      <c r="Q292" t="n">
        <v>2238.32</v>
      </c>
      <c r="R292" t="n">
        <v>111.93</v>
      </c>
      <c r="S292" t="n">
        <v>80.06999999999999</v>
      </c>
      <c r="T292" t="n">
        <v>13774.79</v>
      </c>
      <c r="U292" t="n">
        <v>0.72</v>
      </c>
      <c r="V292" t="n">
        <v>0.87</v>
      </c>
      <c r="W292" t="n">
        <v>6.69</v>
      </c>
      <c r="X292" t="n">
        <v>0.84</v>
      </c>
      <c r="Y292" t="n">
        <v>1</v>
      </c>
      <c r="Z292" t="n">
        <v>10</v>
      </c>
    </row>
    <row r="293">
      <c r="A293" t="n">
        <v>34</v>
      </c>
      <c r="B293" t="n">
        <v>110</v>
      </c>
      <c r="C293" t="inlineStr">
        <is>
          <t xml:space="preserve">CONCLUIDO	</t>
        </is>
      </c>
      <c r="D293" t="n">
        <v>3.0063</v>
      </c>
      <c r="E293" t="n">
        <v>33.26</v>
      </c>
      <c r="F293" t="n">
        <v>29.43</v>
      </c>
      <c r="G293" t="n">
        <v>60.88</v>
      </c>
      <c r="H293" t="n">
        <v>0.74</v>
      </c>
      <c r="I293" t="n">
        <v>29</v>
      </c>
      <c r="J293" t="n">
        <v>227.42</v>
      </c>
      <c r="K293" t="n">
        <v>56.13</v>
      </c>
      <c r="L293" t="n">
        <v>9.5</v>
      </c>
      <c r="M293" t="n">
        <v>27</v>
      </c>
      <c r="N293" t="n">
        <v>51.8</v>
      </c>
      <c r="O293" t="n">
        <v>28282.83</v>
      </c>
      <c r="P293" t="n">
        <v>362.14</v>
      </c>
      <c r="Q293" t="n">
        <v>2238.43</v>
      </c>
      <c r="R293" t="n">
        <v>110.65</v>
      </c>
      <c r="S293" t="n">
        <v>80.06999999999999</v>
      </c>
      <c r="T293" t="n">
        <v>13142.66</v>
      </c>
      <c r="U293" t="n">
        <v>0.72</v>
      </c>
      <c r="V293" t="n">
        <v>0.87</v>
      </c>
      <c r="W293" t="n">
        <v>6.69</v>
      </c>
      <c r="X293" t="n">
        <v>0.8</v>
      </c>
      <c r="Y293" t="n">
        <v>1</v>
      </c>
      <c r="Z293" t="n">
        <v>10</v>
      </c>
    </row>
    <row r="294">
      <c r="A294" t="n">
        <v>35</v>
      </c>
      <c r="B294" t="n">
        <v>110</v>
      </c>
      <c r="C294" t="inlineStr">
        <is>
          <t xml:space="preserve">CONCLUIDO	</t>
        </is>
      </c>
      <c r="D294" t="n">
        <v>3.012</v>
      </c>
      <c r="E294" t="n">
        <v>33.2</v>
      </c>
      <c r="F294" t="n">
        <v>29.41</v>
      </c>
      <c r="G294" t="n">
        <v>63.01</v>
      </c>
      <c r="H294" t="n">
        <v>0.76</v>
      </c>
      <c r="I294" t="n">
        <v>28</v>
      </c>
      <c r="J294" t="n">
        <v>227.84</v>
      </c>
      <c r="K294" t="n">
        <v>56.13</v>
      </c>
      <c r="L294" t="n">
        <v>9.75</v>
      </c>
      <c r="M294" t="n">
        <v>26</v>
      </c>
      <c r="N294" t="n">
        <v>51.97</v>
      </c>
      <c r="O294" t="n">
        <v>28334.8</v>
      </c>
      <c r="P294" t="n">
        <v>359.45</v>
      </c>
      <c r="Q294" t="n">
        <v>2238.42</v>
      </c>
      <c r="R294" t="n">
        <v>110.03</v>
      </c>
      <c r="S294" t="n">
        <v>80.06999999999999</v>
      </c>
      <c r="T294" t="n">
        <v>12835.75</v>
      </c>
      <c r="U294" t="n">
        <v>0.73</v>
      </c>
      <c r="V294" t="n">
        <v>0.87</v>
      </c>
      <c r="W294" t="n">
        <v>6.68</v>
      </c>
      <c r="X294" t="n">
        <v>0.78</v>
      </c>
      <c r="Y294" t="n">
        <v>1</v>
      </c>
      <c r="Z294" t="n">
        <v>10</v>
      </c>
    </row>
    <row r="295">
      <c r="A295" t="n">
        <v>36</v>
      </c>
      <c r="B295" t="n">
        <v>110</v>
      </c>
      <c r="C295" t="inlineStr">
        <is>
          <t xml:space="preserve">CONCLUIDO	</t>
        </is>
      </c>
      <c r="D295" t="n">
        <v>3.0167</v>
      </c>
      <c r="E295" t="n">
        <v>33.15</v>
      </c>
      <c r="F295" t="n">
        <v>29.4</v>
      </c>
      <c r="G295" t="n">
        <v>65.31999999999999</v>
      </c>
      <c r="H295" t="n">
        <v>0.78</v>
      </c>
      <c r="I295" t="n">
        <v>27</v>
      </c>
      <c r="J295" t="n">
        <v>228.27</v>
      </c>
      <c r="K295" t="n">
        <v>56.13</v>
      </c>
      <c r="L295" t="n">
        <v>10</v>
      </c>
      <c r="M295" t="n">
        <v>25</v>
      </c>
      <c r="N295" t="n">
        <v>52.14</v>
      </c>
      <c r="O295" t="n">
        <v>28386.82</v>
      </c>
      <c r="P295" t="n">
        <v>357.3</v>
      </c>
      <c r="Q295" t="n">
        <v>2238.47</v>
      </c>
      <c r="R295" t="n">
        <v>109.44</v>
      </c>
      <c r="S295" t="n">
        <v>80.06999999999999</v>
      </c>
      <c r="T295" t="n">
        <v>12546.14</v>
      </c>
      <c r="U295" t="n">
        <v>0.73</v>
      </c>
      <c r="V295" t="n">
        <v>0.87</v>
      </c>
      <c r="W295" t="n">
        <v>6.69</v>
      </c>
      <c r="X295" t="n">
        <v>0.77</v>
      </c>
      <c r="Y295" t="n">
        <v>1</v>
      </c>
      <c r="Z295" t="n">
        <v>10</v>
      </c>
    </row>
    <row r="296">
      <c r="A296" t="n">
        <v>37</v>
      </c>
      <c r="B296" t="n">
        <v>110</v>
      </c>
      <c r="C296" t="inlineStr">
        <is>
          <t xml:space="preserve">CONCLUIDO	</t>
        </is>
      </c>
      <c r="D296" t="n">
        <v>3.0262</v>
      </c>
      <c r="E296" t="n">
        <v>33.04</v>
      </c>
      <c r="F296" t="n">
        <v>29.33</v>
      </c>
      <c r="G296" t="n">
        <v>67.69</v>
      </c>
      <c r="H296" t="n">
        <v>0.8</v>
      </c>
      <c r="I296" t="n">
        <v>26</v>
      </c>
      <c r="J296" t="n">
        <v>228.69</v>
      </c>
      <c r="K296" t="n">
        <v>56.13</v>
      </c>
      <c r="L296" t="n">
        <v>10.25</v>
      </c>
      <c r="M296" t="n">
        <v>24</v>
      </c>
      <c r="N296" t="n">
        <v>52.31</v>
      </c>
      <c r="O296" t="n">
        <v>28438.91</v>
      </c>
      <c r="P296" t="n">
        <v>354.14</v>
      </c>
      <c r="Q296" t="n">
        <v>2238.39</v>
      </c>
      <c r="R296" t="n">
        <v>107.57</v>
      </c>
      <c r="S296" t="n">
        <v>80.06999999999999</v>
      </c>
      <c r="T296" t="n">
        <v>11616.02</v>
      </c>
      <c r="U296" t="n">
        <v>0.74</v>
      </c>
      <c r="V296" t="n">
        <v>0.87</v>
      </c>
      <c r="W296" t="n">
        <v>6.68</v>
      </c>
      <c r="X296" t="n">
        <v>0.71</v>
      </c>
      <c r="Y296" t="n">
        <v>1</v>
      </c>
      <c r="Z296" t="n">
        <v>10</v>
      </c>
    </row>
    <row r="297">
      <c r="A297" t="n">
        <v>38</v>
      </c>
      <c r="B297" t="n">
        <v>110</v>
      </c>
      <c r="C297" t="inlineStr">
        <is>
          <t xml:space="preserve">CONCLUIDO	</t>
        </is>
      </c>
      <c r="D297" t="n">
        <v>3.0323</v>
      </c>
      <c r="E297" t="n">
        <v>32.98</v>
      </c>
      <c r="F297" t="n">
        <v>29.31</v>
      </c>
      <c r="G297" t="n">
        <v>70.34</v>
      </c>
      <c r="H297" t="n">
        <v>0.8100000000000001</v>
      </c>
      <c r="I297" t="n">
        <v>25</v>
      </c>
      <c r="J297" t="n">
        <v>229.11</v>
      </c>
      <c r="K297" t="n">
        <v>56.13</v>
      </c>
      <c r="L297" t="n">
        <v>10.5</v>
      </c>
      <c r="M297" t="n">
        <v>23</v>
      </c>
      <c r="N297" t="n">
        <v>52.48</v>
      </c>
      <c r="O297" t="n">
        <v>28491.06</v>
      </c>
      <c r="P297" t="n">
        <v>349.23</v>
      </c>
      <c r="Q297" t="n">
        <v>2238.42</v>
      </c>
      <c r="R297" t="n">
        <v>106.82</v>
      </c>
      <c r="S297" t="n">
        <v>80.06999999999999</v>
      </c>
      <c r="T297" t="n">
        <v>11248.48</v>
      </c>
      <c r="U297" t="n">
        <v>0.75</v>
      </c>
      <c r="V297" t="n">
        <v>0.88</v>
      </c>
      <c r="W297" t="n">
        <v>6.68</v>
      </c>
      <c r="X297" t="n">
        <v>0.68</v>
      </c>
      <c r="Y297" t="n">
        <v>1</v>
      </c>
      <c r="Z297" t="n">
        <v>10</v>
      </c>
    </row>
    <row r="298">
      <c r="A298" t="n">
        <v>39</v>
      </c>
      <c r="B298" t="n">
        <v>110</v>
      </c>
      <c r="C298" t="inlineStr">
        <is>
          <t xml:space="preserve">CONCLUIDO	</t>
        </is>
      </c>
      <c r="D298" t="n">
        <v>3.0309</v>
      </c>
      <c r="E298" t="n">
        <v>32.99</v>
      </c>
      <c r="F298" t="n">
        <v>29.32</v>
      </c>
      <c r="G298" t="n">
        <v>70.38</v>
      </c>
      <c r="H298" t="n">
        <v>0.83</v>
      </c>
      <c r="I298" t="n">
        <v>25</v>
      </c>
      <c r="J298" t="n">
        <v>229.53</v>
      </c>
      <c r="K298" t="n">
        <v>56.13</v>
      </c>
      <c r="L298" t="n">
        <v>10.75</v>
      </c>
      <c r="M298" t="n">
        <v>21</v>
      </c>
      <c r="N298" t="n">
        <v>52.66</v>
      </c>
      <c r="O298" t="n">
        <v>28543.27</v>
      </c>
      <c r="P298" t="n">
        <v>347.46</v>
      </c>
      <c r="Q298" t="n">
        <v>2238.33</v>
      </c>
      <c r="R298" t="n">
        <v>107.06</v>
      </c>
      <c r="S298" t="n">
        <v>80.06999999999999</v>
      </c>
      <c r="T298" t="n">
        <v>11366.15</v>
      </c>
      <c r="U298" t="n">
        <v>0.75</v>
      </c>
      <c r="V298" t="n">
        <v>0.87</v>
      </c>
      <c r="W298" t="n">
        <v>6.69</v>
      </c>
      <c r="X298" t="n">
        <v>0.7</v>
      </c>
      <c r="Y298" t="n">
        <v>1</v>
      </c>
      <c r="Z298" t="n">
        <v>10</v>
      </c>
    </row>
    <row r="299">
      <c r="A299" t="n">
        <v>40</v>
      </c>
      <c r="B299" t="n">
        <v>110</v>
      </c>
      <c r="C299" t="inlineStr">
        <is>
          <t xml:space="preserve">CONCLUIDO	</t>
        </is>
      </c>
      <c r="D299" t="n">
        <v>3.0378</v>
      </c>
      <c r="E299" t="n">
        <v>32.92</v>
      </c>
      <c r="F299" t="n">
        <v>29.29</v>
      </c>
      <c r="G299" t="n">
        <v>73.23</v>
      </c>
      <c r="H299" t="n">
        <v>0.85</v>
      </c>
      <c r="I299" t="n">
        <v>24</v>
      </c>
      <c r="J299" t="n">
        <v>229.96</v>
      </c>
      <c r="K299" t="n">
        <v>56.13</v>
      </c>
      <c r="L299" t="n">
        <v>11</v>
      </c>
      <c r="M299" t="n">
        <v>20</v>
      </c>
      <c r="N299" t="n">
        <v>52.83</v>
      </c>
      <c r="O299" t="n">
        <v>28595.54</v>
      </c>
      <c r="P299" t="n">
        <v>344.78</v>
      </c>
      <c r="Q299" t="n">
        <v>2238.42</v>
      </c>
      <c r="R299" t="n">
        <v>106.2</v>
      </c>
      <c r="S299" t="n">
        <v>80.06999999999999</v>
      </c>
      <c r="T299" t="n">
        <v>10943.78</v>
      </c>
      <c r="U299" t="n">
        <v>0.75</v>
      </c>
      <c r="V299" t="n">
        <v>0.88</v>
      </c>
      <c r="W299" t="n">
        <v>6.68</v>
      </c>
      <c r="X299" t="n">
        <v>0.67</v>
      </c>
      <c r="Y299" t="n">
        <v>1</v>
      </c>
      <c r="Z299" t="n">
        <v>10</v>
      </c>
    </row>
    <row r="300">
      <c r="A300" t="n">
        <v>41</v>
      </c>
      <c r="B300" t="n">
        <v>110</v>
      </c>
      <c r="C300" t="inlineStr">
        <is>
          <t xml:space="preserve">CONCLUIDO	</t>
        </is>
      </c>
      <c r="D300" t="n">
        <v>3.0463</v>
      </c>
      <c r="E300" t="n">
        <v>32.83</v>
      </c>
      <c r="F300" t="n">
        <v>29.24</v>
      </c>
      <c r="G300" t="n">
        <v>76.29000000000001</v>
      </c>
      <c r="H300" t="n">
        <v>0.87</v>
      </c>
      <c r="I300" t="n">
        <v>23</v>
      </c>
      <c r="J300" t="n">
        <v>230.38</v>
      </c>
      <c r="K300" t="n">
        <v>56.13</v>
      </c>
      <c r="L300" t="n">
        <v>11.25</v>
      </c>
      <c r="M300" t="n">
        <v>17</v>
      </c>
      <c r="N300" t="n">
        <v>53</v>
      </c>
      <c r="O300" t="n">
        <v>28647.87</v>
      </c>
      <c r="P300" t="n">
        <v>341.36</v>
      </c>
      <c r="Q300" t="n">
        <v>2238.5</v>
      </c>
      <c r="R300" t="n">
        <v>104.51</v>
      </c>
      <c r="S300" t="n">
        <v>80.06999999999999</v>
      </c>
      <c r="T300" t="n">
        <v>10101.74</v>
      </c>
      <c r="U300" t="n">
        <v>0.77</v>
      </c>
      <c r="V300" t="n">
        <v>0.88</v>
      </c>
      <c r="W300" t="n">
        <v>6.68</v>
      </c>
      <c r="X300" t="n">
        <v>0.62</v>
      </c>
      <c r="Y300" t="n">
        <v>1</v>
      </c>
      <c r="Z300" t="n">
        <v>10</v>
      </c>
    </row>
    <row r="301">
      <c r="A301" t="n">
        <v>42</v>
      </c>
      <c r="B301" t="n">
        <v>110</v>
      </c>
      <c r="C301" t="inlineStr">
        <is>
          <t xml:space="preserve">CONCLUIDO	</t>
        </is>
      </c>
      <c r="D301" t="n">
        <v>3.0439</v>
      </c>
      <c r="E301" t="n">
        <v>32.85</v>
      </c>
      <c r="F301" t="n">
        <v>29.27</v>
      </c>
      <c r="G301" t="n">
        <v>76.34999999999999</v>
      </c>
      <c r="H301" t="n">
        <v>0.89</v>
      </c>
      <c r="I301" t="n">
        <v>23</v>
      </c>
      <c r="J301" t="n">
        <v>230.81</v>
      </c>
      <c r="K301" t="n">
        <v>56.13</v>
      </c>
      <c r="L301" t="n">
        <v>11.5</v>
      </c>
      <c r="M301" t="n">
        <v>13</v>
      </c>
      <c r="N301" t="n">
        <v>53.18</v>
      </c>
      <c r="O301" t="n">
        <v>28700.26</v>
      </c>
      <c r="P301" t="n">
        <v>341.18</v>
      </c>
      <c r="Q301" t="n">
        <v>2238.36</v>
      </c>
      <c r="R301" t="n">
        <v>105.22</v>
      </c>
      <c r="S301" t="n">
        <v>80.06999999999999</v>
      </c>
      <c r="T301" t="n">
        <v>10456.37</v>
      </c>
      <c r="U301" t="n">
        <v>0.76</v>
      </c>
      <c r="V301" t="n">
        <v>0.88</v>
      </c>
      <c r="W301" t="n">
        <v>6.69</v>
      </c>
      <c r="X301" t="n">
        <v>0.64</v>
      </c>
      <c r="Y301" t="n">
        <v>1</v>
      </c>
      <c r="Z301" t="n">
        <v>10</v>
      </c>
    </row>
    <row r="302">
      <c r="A302" t="n">
        <v>43</v>
      </c>
      <c r="B302" t="n">
        <v>110</v>
      </c>
      <c r="C302" t="inlineStr">
        <is>
          <t xml:space="preserve">CONCLUIDO	</t>
        </is>
      </c>
      <c r="D302" t="n">
        <v>3.0427</v>
      </c>
      <c r="E302" t="n">
        <v>32.87</v>
      </c>
      <c r="F302" t="n">
        <v>29.28</v>
      </c>
      <c r="G302" t="n">
        <v>76.39</v>
      </c>
      <c r="H302" t="n">
        <v>0.9</v>
      </c>
      <c r="I302" t="n">
        <v>23</v>
      </c>
      <c r="J302" t="n">
        <v>231.23</v>
      </c>
      <c r="K302" t="n">
        <v>56.13</v>
      </c>
      <c r="L302" t="n">
        <v>11.75</v>
      </c>
      <c r="M302" t="n">
        <v>10</v>
      </c>
      <c r="N302" t="n">
        <v>53.36</v>
      </c>
      <c r="O302" t="n">
        <v>28752.71</v>
      </c>
      <c r="P302" t="n">
        <v>340.55</v>
      </c>
      <c r="Q302" t="n">
        <v>2238.45</v>
      </c>
      <c r="R302" t="n">
        <v>105.62</v>
      </c>
      <c r="S302" t="n">
        <v>80.06999999999999</v>
      </c>
      <c r="T302" t="n">
        <v>10654.76</v>
      </c>
      <c r="U302" t="n">
        <v>0.76</v>
      </c>
      <c r="V302" t="n">
        <v>0.88</v>
      </c>
      <c r="W302" t="n">
        <v>6.69</v>
      </c>
      <c r="X302" t="n">
        <v>0.65</v>
      </c>
      <c r="Y302" t="n">
        <v>1</v>
      </c>
      <c r="Z302" t="n">
        <v>10</v>
      </c>
    </row>
    <row r="303">
      <c r="A303" t="n">
        <v>44</v>
      </c>
      <c r="B303" t="n">
        <v>110</v>
      </c>
      <c r="C303" t="inlineStr">
        <is>
          <t xml:space="preserve">CONCLUIDO	</t>
        </is>
      </c>
      <c r="D303" t="n">
        <v>3.0492</v>
      </c>
      <c r="E303" t="n">
        <v>32.8</v>
      </c>
      <c r="F303" t="n">
        <v>29.25</v>
      </c>
      <c r="G303" t="n">
        <v>79.78</v>
      </c>
      <c r="H303" t="n">
        <v>0.92</v>
      </c>
      <c r="I303" t="n">
        <v>22</v>
      </c>
      <c r="J303" t="n">
        <v>231.66</v>
      </c>
      <c r="K303" t="n">
        <v>56.13</v>
      </c>
      <c r="L303" t="n">
        <v>12</v>
      </c>
      <c r="M303" t="n">
        <v>7</v>
      </c>
      <c r="N303" t="n">
        <v>53.53</v>
      </c>
      <c r="O303" t="n">
        <v>28805.23</v>
      </c>
      <c r="P303" t="n">
        <v>337.55</v>
      </c>
      <c r="Q303" t="n">
        <v>2238.5</v>
      </c>
      <c r="R303" t="n">
        <v>104.58</v>
      </c>
      <c r="S303" t="n">
        <v>80.06999999999999</v>
      </c>
      <c r="T303" t="n">
        <v>10141.87</v>
      </c>
      <c r="U303" t="n">
        <v>0.77</v>
      </c>
      <c r="V303" t="n">
        <v>0.88</v>
      </c>
      <c r="W303" t="n">
        <v>6.69</v>
      </c>
      <c r="X303" t="n">
        <v>0.63</v>
      </c>
      <c r="Y303" t="n">
        <v>1</v>
      </c>
      <c r="Z303" t="n">
        <v>10</v>
      </c>
    </row>
    <row r="304">
      <c r="A304" t="n">
        <v>45</v>
      </c>
      <c r="B304" t="n">
        <v>110</v>
      </c>
      <c r="C304" t="inlineStr">
        <is>
          <t xml:space="preserve">CONCLUIDO	</t>
        </is>
      </c>
      <c r="D304" t="n">
        <v>3.05</v>
      </c>
      <c r="E304" t="n">
        <v>32.79</v>
      </c>
      <c r="F304" t="n">
        <v>29.25</v>
      </c>
      <c r="G304" t="n">
        <v>79.76000000000001</v>
      </c>
      <c r="H304" t="n">
        <v>0.9399999999999999</v>
      </c>
      <c r="I304" t="n">
        <v>22</v>
      </c>
      <c r="J304" t="n">
        <v>232.08</v>
      </c>
      <c r="K304" t="n">
        <v>56.13</v>
      </c>
      <c r="L304" t="n">
        <v>12.25</v>
      </c>
      <c r="M304" t="n">
        <v>3</v>
      </c>
      <c r="N304" t="n">
        <v>53.71</v>
      </c>
      <c r="O304" t="n">
        <v>28857.81</v>
      </c>
      <c r="P304" t="n">
        <v>337.26</v>
      </c>
      <c r="Q304" t="n">
        <v>2238.36</v>
      </c>
      <c r="R304" t="n">
        <v>104.22</v>
      </c>
      <c r="S304" t="n">
        <v>80.06999999999999</v>
      </c>
      <c r="T304" t="n">
        <v>9961.6</v>
      </c>
      <c r="U304" t="n">
        <v>0.77</v>
      </c>
      <c r="V304" t="n">
        <v>0.88</v>
      </c>
      <c r="W304" t="n">
        <v>6.69</v>
      </c>
      <c r="X304" t="n">
        <v>0.62</v>
      </c>
      <c r="Y304" t="n">
        <v>1</v>
      </c>
      <c r="Z304" t="n">
        <v>10</v>
      </c>
    </row>
    <row r="305">
      <c r="A305" t="n">
        <v>46</v>
      </c>
      <c r="B305" t="n">
        <v>110</v>
      </c>
      <c r="C305" t="inlineStr">
        <is>
          <t xml:space="preserve">CONCLUIDO	</t>
        </is>
      </c>
      <c r="D305" t="n">
        <v>3.0482</v>
      </c>
      <c r="E305" t="n">
        <v>32.81</v>
      </c>
      <c r="F305" t="n">
        <v>29.27</v>
      </c>
      <c r="G305" t="n">
        <v>79.81</v>
      </c>
      <c r="H305" t="n">
        <v>0.96</v>
      </c>
      <c r="I305" t="n">
        <v>22</v>
      </c>
      <c r="J305" t="n">
        <v>232.51</v>
      </c>
      <c r="K305" t="n">
        <v>56.13</v>
      </c>
      <c r="L305" t="n">
        <v>12.5</v>
      </c>
      <c r="M305" t="n">
        <v>1</v>
      </c>
      <c r="N305" t="n">
        <v>53.88</v>
      </c>
      <c r="O305" t="n">
        <v>28910.45</v>
      </c>
      <c r="P305" t="n">
        <v>337.88</v>
      </c>
      <c r="Q305" t="n">
        <v>2238.45</v>
      </c>
      <c r="R305" t="n">
        <v>104.52</v>
      </c>
      <c r="S305" t="n">
        <v>80.06999999999999</v>
      </c>
      <c r="T305" t="n">
        <v>10112.4</v>
      </c>
      <c r="U305" t="n">
        <v>0.77</v>
      </c>
      <c r="V305" t="n">
        <v>0.88</v>
      </c>
      <c r="W305" t="n">
        <v>6.7</v>
      </c>
      <c r="X305" t="n">
        <v>0.64</v>
      </c>
      <c r="Y305" t="n">
        <v>1</v>
      </c>
      <c r="Z305" t="n">
        <v>10</v>
      </c>
    </row>
    <row r="306">
      <c r="A306" t="n">
        <v>47</v>
      </c>
      <c r="B306" t="n">
        <v>110</v>
      </c>
      <c r="C306" t="inlineStr">
        <is>
          <t xml:space="preserve">CONCLUIDO	</t>
        </is>
      </c>
      <c r="D306" t="n">
        <v>3.048</v>
      </c>
      <c r="E306" t="n">
        <v>32.81</v>
      </c>
      <c r="F306" t="n">
        <v>29.27</v>
      </c>
      <c r="G306" t="n">
        <v>79.81999999999999</v>
      </c>
      <c r="H306" t="n">
        <v>0.97</v>
      </c>
      <c r="I306" t="n">
        <v>22</v>
      </c>
      <c r="J306" t="n">
        <v>232.94</v>
      </c>
      <c r="K306" t="n">
        <v>56.13</v>
      </c>
      <c r="L306" t="n">
        <v>12.75</v>
      </c>
      <c r="M306" t="n">
        <v>0</v>
      </c>
      <c r="N306" t="n">
        <v>54.06</v>
      </c>
      <c r="O306" t="n">
        <v>28963.15</v>
      </c>
      <c r="P306" t="n">
        <v>338.65</v>
      </c>
      <c r="Q306" t="n">
        <v>2238.42</v>
      </c>
      <c r="R306" t="n">
        <v>104.51</v>
      </c>
      <c r="S306" t="n">
        <v>80.06999999999999</v>
      </c>
      <c r="T306" t="n">
        <v>10105.62</v>
      </c>
      <c r="U306" t="n">
        <v>0.77</v>
      </c>
      <c r="V306" t="n">
        <v>0.88</v>
      </c>
      <c r="W306" t="n">
        <v>6.71</v>
      </c>
      <c r="X306" t="n">
        <v>0.64</v>
      </c>
      <c r="Y306" t="n">
        <v>1</v>
      </c>
      <c r="Z306" t="n">
        <v>10</v>
      </c>
    </row>
    <row r="307">
      <c r="A307" t="n">
        <v>0</v>
      </c>
      <c r="B307" t="n">
        <v>150</v>
      </c>
      <c r="C307" t="inlineStr">
        <is>
          <t xml:space="preserve">CONCLUIDO	</t>
        </is>
      </c>
      <c r="D307" t="n">
        <v>1.1571</v>
      </c>
      <c r="E307" t="n">
        <v>86.42</v>
      </c>
      <c r="F307" t="n">
        <v>48.09</v>
      </c>
      <c r="G307" t="n">
        <v>4.54</v>
      </c>
      <c r="H307" t="n">
        <v>0.06</v>
      </c>
      <c r="I307" t="n">
        <v>636</v>
      </c>
      <c r="J307" t="n">
        <v>296.65</v>
      </c>
      <c r="K307" t="n">
        <v>61.82</v>
      </c>
      <c r="L307" t="n">
        <v>1</v>
      </c>
      <c r="M307" t="n">
        <v>634</v>
      </c>
      <c r="N307" t="n">
        <v>83.83</v>
      </c>
      <c r="O307" t="n">
        <v>36821.52</v>
      </c>
      <c r="P307" t="n">
        <v>875.53</v>
      </c>
      <c r="Q307" t="n">
        <v>2241.11</v>
      </c>
      <c r="R307" t="n">
        <v>721.63</v>
      </c>
      <c r="S307" t="n">
        <v>80.06999999999999</v>
      </c>
      <c r="T307" t="n">
        <v>315597.25</v>
      </c>
      <c r="U307" t="n">
        <v>0.11</v>
      </c>
      <c r="V307" t="n">
        <v>0.53</v>
      </c>
      <c r="W307" t="n">
        <v>7.68</v>
      </c>
      <c r="X307" t="n">
        <v>19.44</v>
      </c>
      <c r="Y307" t="n">
        <v>1</v>
      </c>
      <c r="Z307" t="n">
        <v>10</v>
      </c>
    </row>
    <row r="308">
      <c r="A308" t="n">
        <v>1</v>
      </c>
      <c r="B308" t="n">
        <v>150</v>
      </c>
      <c r="C308" t="inlineStr">
        <is>
          <t xml:space="preserve">CONCLUIDO	</t>
        </is>
      </c>
      <c r="D308" t="n">
        <v>1.4419</v>
      </c>
      <c r="E308" t="n">
        <v>69.34999999999999</v>
      </c>
      <c r="F308" t="n">
        <v>41.86</v>
      </c>
      <c r="G308" t="n">
        <v>5.69</v>
      </c>
      <c r="H308" t="n">
        <v>0.07000000000000001</v>
      </c>
      <c r="I308" t="n">
        <v>441</v>
      </c>
      <c r="J308" t="n">
        <v>297.17</v>
      </c>
      <c r="K308" t="n">
        <v>61.82</v>
      </c>
      <c r="L308" t="n">
        <v>1.25</v>
      </c>
      <c r="M308" t="n">
        <v>439</v>
      </c>
      <c r="N308" t="n">
        <v>84.09999999999999</v>
      </c>
      <c r="O308" t="n">
        <v>36885.7</v>
      </c>
      <c r="P308" t="n">
        <v>760.6799999999999</v>
      </c>
      <c r="Q308" t="n">
        <v>2239.6</v>
      </c>
      <c r="R308" t="n">
        <v>516.13</v>
      </c>
      <c r="S308" t="n">
        <v>80.06999999999999</v>
      </c>
      <c r="T308" t="n">
        <v>213821.86</v>
      </c>
      <c r="U308" t="n">
        <v>0.16</v>
      </c>
      <c r="V308" t="n">
        <v>0.61</v>
      </c>
      <c r="W308" t="n">
        <v>7.38</v>
      </c>
      <c r="X308" t="n">
        <v>13.21</v>
      </c>
      <c r="Y308" t="n">
        <v>1</v>
      </c>
      <c r="Z308" t="n">
        <v>10</v>
      </c>
    </row>
    <row r="309">
      <c r="A309" t="n">
        <v>2</v>
      </c>
      <c r="B309" t="n">
        <v>150</v>
      </c>
      <c r="C309" t="inlineStr">
        <is>
          <t xml:space="preserve">CONCLUIDO	</t>
        </is>
      </c>
      <c r="D309" t="n">
        <v>1.6553</v>
      </c>
      <c r="E309" t="n">
        <v>60.41</v>
      </c>
      <c r="F309" t="n">
        <v>38.64</v>
      </c>
      <c r="G309" t="n">
        <v>6.86</v>
      </c>
      <c r="H309" t="n">
        <v>0.09</v>
      </c>
      <c r="I309" t="n">
        <v>338</v>
      </c>
      <c r="J309" t="n">
        <v>297.7</v>
      </c>
      <c r="K309" t="n">
        <v>61.82</v>
      </c>
      <c r="L309" t="n">
        <v>1.5</v>
      </c>
      <c r="M309" t="n">
        <v>336</v>
      </c>
      <c r="N309" t="n">
        <v>84.37</v>
      </c>
      <c r="O309" t="n">
        <v>36949.99</v>
      </c>
      <c r="P309" t="n">
        <v>700.8200000000001</v>
      </c>
      <c r="Q309" t="n">
        <v>2239.76</v>
      </c>
      <c r="R309" t="n">
        <v>410.36</v>
      </c>
      <c r="S309" t="n">
        <v>80.06999999999999</v>
      </c>
      <c r="T309" t="n">
        <v>161450.14</v>
      </c>
      <c r="U309" t="n">
        <v>0.2</v>
      </c>
      <c r="V309" t="n">
        <v>0.66</v>
      </c>
      <c r="W309" t="n">
        <v>7.22</v>
      </c>
      <c r="X309" t="n">
        <v>10</v>
      </c>
      <c r="Y309" t="n">
        <v>1</v>
      </c>
      <c r="Z309" t="n">
        <v>10</v>
      </c>
    </row>
    <row r="310">
      <c r="A310" t="n">
        <v>3</v>
      </c>
      <c r="B310" t="n">
        <v>150</v>
      </c>
      <c r="C310" t="inlineStr">
        <is>
          <t xml:space="preserve">CONCLUIDO	</t>
        </is>
      </c>
      <c r="D310" t="n">
        <v>1.8184</v>
      </c>
      <c r="E310" t="n">
        <v>54.99</v>
      </c>
      <c r="F310" t="n">
        <v>36.72</v>
      </c>
      <c r="G310" t="n">
        <v>8.01</v>
      </c>
      <c r="H310" t="n">
        <v>0.1</v>
      </c>
      <c r="I310" t="n">
        <v>275</v>
      </c>
      <c r="J310" t="n">
        <v>298.22</v>
      </c>
      <c r="K310" t="n">
        <v>61.82</v>
      </c>
      <c r="L310" t="n">
        <v>1.75</v>
      </c>
      <c r="M310" t="n">
        <v>273</v>
      </c>
      <c r="N310" t="n">
        <v>84.65000000000001</v>
      </c>
      <c r="O310" t="n">
        <v>37014.39</v>
      </c>
      <c r="P310" t="n">
        <v>664.72</v>
      </c>
      <c r="Q310" t="n">
        <v>2239.35</v>
      </c>
      <c r="R310" t="n">
        <v>348.62</v>
      </c>
      <c r="S310" t="n">
        <v>80.06999999999999</v>
      </c>
      <c r="T310" t="n">
        <v>130899.33</v>
      </c>
      <c r="U310" t="n">
        <v>0.23</v>
      </c>
      <c r="V310" t="n">
        <v>0.7</v>
      </c>
      <c r="W310" t="n">
        <v>7.09</v>
      </c>
      <c r="X310" t="n">
        <v>8.08</v>
      </c>
      <c r="Y310" t="n">
        <v>1</v>
      </c>
      <c r="Z310" t="n">
        <v>10</v>
      </c>
    </row>
    <row r="311">
      <c r="A311" t="n">
        <v>4</v>
      </c>
      <c r="B311" t="n">
        <v>150</v>
      </c>
      <c r="C311" t="inlineStr">
        <is>
          <t xml:space="preserve">CONCLUIDO	</t>
        </is>
      </c>
      <c r="D311" t="n">
        <v>1.9526</v>
      </c>
      <c r="E311" t="n">
        <v>51.21</v>
      </c>
      <c r="F311" t="n">
        <v>35.38</v>
      </c>
      <c r="G311" t="n">
        <v>9.19</v>
      </c>
      <c r="H311" t="n">
        <v>0.12</v>
      </c>
      <c r="I311" t="n">
        <v>231</v>
      </c>
      <c r="J311" t="n">
        <v>298.74</v>
      </c>
      <c r="K311" t="n">
        <v>61.82</v>
      </c>
      <c r="L311" t="n">
        <v>2</v>
      </c>
      <c r="M311" t="n">
        <v>229</v>
      </c>
      <c r="N311" t="n">
        <v>84.92</v>
      </c>
      <c r="O311" t="n">
        <v>37078.91</v>
      </c>
      <c r="P311" t="n">
        <v>639.22</v>
      </c>
      <c r="Q311" t="n">
        <v>2239.04</v>
      </c>
      <c r="R311" t="n">
        <v>304.84</v>
      </c>
      <c r="S311" t="n">
        <v>80.06999999999999</v>
      </c>
      <c r="T311" t="n">
        <v>109229.36</v>
      </c>
      <c r="U311" t="n">
        <v>0.26</v>
      </c>
      <c r="V311" t="n">
        <v>0.73</v>
      </c>
      <c r="W311" t="n">
        <v>7.02</v>
      </c>
      <c r="X311" t="n">
        <v>6.75</v>
      </c>
      <c r="Y311" t="n">
        <v>1</v>
      </c>
      <c r="Z311" t="n">
        <v>10</v>
      </c>
    </row>
    <row r="312">
      <c r="A312" t="n">
        <v>5</v>
      </c>
      <c r="B312" t="n">
        <v>150</v>
      </c>
      <c r="C312" t="inlineStr">
        <is>
          <t xml:space="preserve">CONCLUIDO	</t>
        </is>
      </c>
      <c r="D312" t="n">
        <v>2.0594</v>
      </c>
      <c r="E312" t="n">
        <v>48.56</v>
      </c>
      <c r="F312" t="n">
        <v>34.45</v>
      </c>
      <c r="G312" t="n">
        <v>10.33</v>
      </c>
      <c r="H312" t="n">
        <v>0.13</v>
      </c>
      <c r="I312" t="n">
        <v>200</v>
      </c>
      <c r="J312" t="n">
        <v>299.26</v>
      </c>
      <c r="K312" t="n">
        <v>61.82</v>
      </c>
      <c r="L312" t="n">
        <v>2.25</v>
      </c>
      <c r="M312" t="n">
        <v>198</v>
      </c>
      <c r="N312" t="n">
        <v>85.19</v>
      </c>
      <c r="O312" t="n">
        <v>37143.54</v>
      </c>
      <c r="P312" t="n">
        <v>621.03</v>
      </c>
      <c r="Q312" t="n">
        <v>2239.03</v>
      </c>
      <c r="R312" t="n">
        <v>273.86</v>
      </c>
      <c r="S312" t="n">
        <v>80.06999999999999</v>
      </c>
      <c r="T312" t="n">
        <v>93893.03999999999</v>
      </c>
      <c r="U312" t="n">
        <v>0.29</v>
      </c>
      <c r="V312" t="n">
        <v>0.75</v>
      </c>
      <c r="W312" t="n">
        <v>6.97</v>
      </c>
      <c r="X312" t="n">
        <v>5.81</v>
      </c>
      <c r="Y312" t="n">
        <v>1</v>
      </c>
      <c r="Z312" t="n">
        <v>10</v>
      </c>
    </row>
    <row r="313">
      <c r="A313" t="n">
        <v>6</v>
      </c>
      <c r="B313" t="n">
        <v>150</v>
      </c>
      <c r="C313" t="inlineStr">
        <is>
          <t xml:space="preserve">CONCLUIDO	</t>
        </is>
      </c>
      <c r="D313" t="n">
        <v>2.1507</v>
      </c>
      <c r="E313" t="n">
        <v>46.5</v>
      </c>
      <c r="F313" t="n">
        <v>33.72</v>
      </c>
      <c r="G313" t="n">
        <v>11.5</v>
      </c>
      <c r="H313" t="n">
        <v>0.15</v>
      </c>
      <c r="I313" t="n">
        <v>176</v>
      </c>
      <c r="J313" t="n">
        <v>299.79</v>
      </c>
      <c r="K313" t="n">
        <v>61.82</v>
      </c>
      <c r="L313" t="n">
        <v>2.5</v>
      </c>
      <c r="M313" t="n">
        <v>174</v>
      </c>
      <c r="N313" t="n">
        <v>85.47</v>
      </c>
      <c r="O313" t="n">
        <v>37208.42</v>
      </c>
      <c r="P313" t="n">
        <v>606.74</v>
      </c>
      <c r="Q313" t="n">
        <v>2238.66</v>
      </c>
      <c r="R313" t="n">
        <v>250.75</v>
      </c>
      <c r="S313" t="n">
        <v>80.06999999999999</v>
      </c>
      <c r="T313" t="n">
        <v>82455.8</v>
      </c>
      <c r="U313" t="n">
        <v>0.32</v>
      </c>
      <c r="V313" t="n">
        <v>0.76</v>
      </c>
      <c r="W313" t="n">
        <v>6.93</v>
      </c>
      <c r="X313" t="n">
        <v>5.09</v>
      </c>
      <c r="Y313" t="n">
        <v>1</v>
      </c>
      <c r="Z313" t="n">
        <v>10</v>
      </c>
    </row>
    <row r="314">
      <c r="A314" t="n">
        <v>7</v>
      </c>
      <c r="B314" t="n">
        <v>150</v>
      </c>
      <c r="C314" t="inlineStr">
        <is>
          <t xml:space="preserve">CONCLUIDO	</t>
        </is>
      </c>
      <c r="D314" t="n">
        <v>2.2286</v>
      </c>
      <c r="E314" t="n">
        <v>44.87</v>
      </c>
      <c r="F314" t="n">
        <v>33.15</v>
      </c>
      <c r="G314" t="n">
        <v>12.67</v>
      </c>
      <c r="H314" t="n">
        <v>0.16</v>
      </c>
      <c r="I314" t="n">
        <v>157</v>
      </c>
      <c r="J314" t="n">
        <v>300.32</v>
      </c>
      <c r="K314" t="n">
        <v>61.82</v>
      </c>
      <c r="L314" t="n">
        <v>2.75</v>
      </c>
      <c r="M314" t="n">
        <v>155</v>
      </c>
      <c r="N314" t="n">
        <v>85.73999999999999</v>
      </c>
      <c r="O314" t="n">
        <v>37273.29</v>
      </c>
      <c r="P314" t="n">
        <v>595.05</v>
      </c>
      <c r="Q314" t="n">
        <v>2238.92</v>
      </c>
      <c r="R314" t="n">
        <v>232.34</v>
      </c>
      <c r="S314" t="n">
        <v>80.06999999999999</v>
      </c>
      <c r="T314" t="n">
        <v>73349.12</v>
      </c>
      <c r="U314" t="n">
        <v>0.34</v>
      </c>
      <c r="V314" t="n">
        <v>0.77</v>
      </c>
      <c r="W314" t="n">
        <v>6.88</v>
      </c>
      <c r="X314" t="n">
        <v>4.52</v>
      </c>
      <c r="Y314" t="n">
        <v>1</v>
      </c>
      <c r="Z314" t="n">
        <v>10</v>
      </c>
    </row>
    <row r="315">
      <c r="A315" t="n">
        <v>8</v>
      </c>
      <c r="B315" t="n">
        <v>150</v>
      </c>
      <c r="C315" t="inlineStr">
        <is>
          <t xml:space="preserve">CONCLUIDO	</t>
        </is>
      </c>
      <c r="D315" t="n">
        <v>2.293</v>
      </c>
      <c r="E315" t="n">
        <v>43.61</v>
      </c>
      <c r="F315" t="n">
        <v>32.73</v>
      </c>
      <c r="G315" t="n">
        <v>13.83</v>
      </c>
      <c r="H315" t="n">
        <v>0.18</v>
      </c>
      <c r="I315" t="n">
        <v>142</v>
      </c>
      <c r="J315" t="n">
        <v>300.84</v>
      </c>
      <c r="K315" t="n">
        <v>61.82</v>
      </c>
      <c r="L315" t="n">
        <v>3</v>
      </c>
      <c r="M315" t="n">
        <v>140</v>
      </c>
      <c r="N315" t="n">
        <v>86.02</v>
      </c>
      <c r="O315" t="n">
        <v>37338.27</v>
      </c>
      <c r="P315" t="n">
        <v>586.17</v>
      </c>
      <c r="Q315" t="n">
        <v>2238.82</v>
      </c>
      <c r="R315" t="n">
        <v>217.84</v>
      </c>
      <c r="S315" t="n">
        <v>80.06999999999999</v>
      </c>
      <c r="T315" t="n">
        <v>66174.57000000001</v>
      </c>
      <c r="U315" t="n">
        <v>0.37</v>
      </c>
      <c r="V315" t="n">
        <v>0.78</v>
      </c>
      <c r="W315" t="n">
        <v>6.88</v>
      </c>
      <c r="X315" t="n">
        <v>4.09</v>
      </c>
      <c r="Y315" t="n">
        <v>1</v>
      </c>
      <c r="Z315" t="n">
        <v>10</v>
      </c>
    </row>
    <row r="316">
      <c r="A316" t="n">
        <v>9</v>
      </c>
      <c r="B316" t="n">
        <v>150</v>
      </c>
      <c r="C316" t="inlineStr">
        <is>
          <t xml:space="preserve">CONCLUIDO	</t>
        </is>
      </c>
      <c r="D316" t="n">
        <v>2.3529</v>
      </c>
      <c r="E316" t="n">
        <v>42.5</v>
      </c>
      <c r="F316" t="n">
        <v>32.34</v>
      </c>
      <c r="G316" t="n">
        <v>15.04</v>
      </c>
      <c r="H316" t="n">
        <v>0.19</v>
      </c>
      <c r="I316" t="n">
        <v>129</v>
      </c>
      <c r="J316" t="n">
        <v>301.37</v>
      </c>
      <c r="K316" t="n">
        <v>61.82</v>
      </c>
      <c r="L316" t="n">
        <v>3.25</v>
      </c>
      <c r="M316" t="n">
        <v>127</v>
      </c>
      <c r="N316" t="n">
        <v>86.3</v>
      </c>
      <c r="O316" t="n">
        <v>37403.38</v>
      </c>
      <c r="P316" t="n">
        <v>578.08</v>
      </c>
      <c r="Q316" t="n">
        <v>2238.66</v>
      </c>
      <c r="R316" t="n">
        <v>205.52</v>
      </c>
      <c r="S316" t="n">
        <v>80.06999999999999</v>
      </c>
      <c r="T316" t="n">
        <v>60078.01</v>
      </c>
      <c r="U316" t="n">
        <v>0.39</v>
      </c>
      <c r="V316" t="n">
        <v>0.79</v>
      </c>
      <c r="W316" t="n">
        <v>6.85</v>
      </c>
      <c r="X316" t="n">
        <v>3.71</v>
      </c>
      <c r="Y316" t="n">
        <v>1</v>
      </c>
      <c r="Z316" t="n">
        <v>10</v>
      </c>
    </row>
    <row r="317">
      <c r="A317" t="n">
        <v>10</v>
      </c>
      <c r="B317" t="n">
        <v>150</v>
      </c>
      <c r="C317" t="inlineStr">
        <is>
          <t xml:space="preserve">CONCLUIDO	</t>
        </is>
      </c>
      <c r="D317" t="n">
        <v>2.4061</v>
      </c>
      <c r="E317" t="n">
        <v>41.56</v>
      </c>
      <c r="F317" t="n">
        <v>32.01</v>
      </c>
      <c r="G317" t="n">
        <v>16.28</v>
      </c>
      <c r="H317" t="n">
        <v>0.21</v>
      </c>
      <c r="I317" t="n">
        <v>118</v>
      </c>
      <c r="J317" t="n">
        <v>301.9</v>
      </c>
      <c r="K317" t="n">
        <v>61.82</v>
      </c>
      <c r="L317" t="n">
        <v>3.5</v>
      </c>
      <c r="M317" t="n">
        <v>116</v>
      </c>
      <c r="N317" t="n">
        <v>86.58</v>
      </c>
      <c r="O317" t="n">
        <v>37468.6</v>
      </c>
      <c r="P317" t="n">
        <v>570.72</v>
      </c>
      <c r="Q317" t="n">
        <v>2238.63</v>
      </c>
      <c r="R317" t="n">
        <v>194.46</v>
      </c>
      <c r="S317" t="n">
        <v>80.06999999999999</v>
      </c>
      <c r="T317" t="n">
        <v>54602.6</v>
      </c>
      <c r="U317" t="n">
        <v>0.41</v>
      </c>
      <c r="V317" t="n">
        <v>0.8</v>
      </c>
      <c r="W317" t="n">
        <v>6.84</v>
      </c>
      <c r="X317" t="n">
        <v>3.38</v>
      </c>
      <c r="Y317" t="n">
        <v>1</v>
      </c>
      <c r="Z317" t="n">
        <v>10</v>
      </c>
    </row>
    <row r="318">
      <c r="A318" t="n">
        <v>11</v>
      </c>
      <c r="B318" t="n">
        <v>150</v>
      </c>
      <c r="C318" t="inlineStr">
        <is>
          <t xml:space="preserve">CONCLUIDO	</t>
        </is>
      </c>
      <c r="D318" t="n">
        <v>2.4455</v>
      </c>
      <c r="E318" t="n">
        <v>40.89</v>
      </c>
      <c r="F318" t="n">
        <v>31.78</v>
      </c>
      <c r="G318" t="n">
        <v>17.34</v>
      </c>
      <c r="H318" t="n">
        <v>0.22</v>
      </c>
      <c r="I318" t="n">
        <v>110</v>
      </c>
      <c r="J318" t="n">
        <v>302.43</v>
      </c>
      <c r="K318" t="n">
        <v>61.82</v>
      </c>
      <c r="L318" t="n">
        <v>3.75</v>
      </c>
      <c r="M318" t="n">
        <v>108</v>
      </c>
      <c r="N318" t="n">
        <v>86.86</v>
      </c>
      <c r="O318" t="n">
        <v>37533.94</v>
      </c>
      <c r="P318" t="n">
        <v>565.45</v>
      </c>
      <c r="Q318" t="n">
        <v>2238.74</v>
      </c>
      <c r="R318" t="n">
        <v>187.26</v>
      </c>
      <c r="S318" t="n">
        <v>80.06999999999999</v>
      </c>
      <c r="T318" t="n">
        <v>51040.69</v>
      </c>
      <c r="U318" t="n">
        <v>0.43</v>
      </c>
      <c r="V318" t="n">
        <v>0.8100000000000001</v>
      </c>
      <c r="W318" t="n">
        <v>6.82</v>
      </c>
      <c r="X318" t="n">
        <v>3.15</v>
      </c>
      <c r="Y318" t="n">
        <v>1</v>
      </c>
      <c r="Z318" t="n">
        <v>10</v>
      </c>
    </row>
    <row r="319">
      <c r="A319" t="n">
        <v>12</v>
      </c>
      <c r="B319" t="n">
        <v>150</v>
      </c>
      <c r="C319" t="inlineStr">
        <is>
          <t xml:space="preserve">CONCLUIDO	</t>
        </is>
      </c>
      <c r="D319" t="n">
        <v>2.487</v>
      </c>
      <c r="E319" t="n">
        <v>40.21</v>
      </c>
      <c r="F319" t="n">
        <v>31.55</v>
      </c>
      <c r="G319" t="n">
        <v>18.56</v>
      </c>
      <c r="H319" t="n">
        <v>0.24</v>
      </c>
      <c r="I319" t="n">
        <v>102</v>
      </c>
      <c r="J319" t="n">
        <v>302.96</v>
      </c>
      <c r="K319" t="n">
        <v>61.82</v>
      </c>
      <c r="L319" t="n">
        <v>4</v>
      </c>
      <c r="M319" t="n">
        <v>100</v>
      </c>
      <c r="N319" t="n">
        <v>87.14</v>
      </c>
      <c r="O319" t="n">
        <v>37599.4</v>
      </c>
      <c r="P319" t="n">
        <v>560.27</v>
      </c>
      <c r="Q319" t="n">
        <v>2238.73</v>
      </c>
      <c r="R319" t="n">
        <v>179.8</v>
      </c>
      <c r="S319" t="n">
        <v>80.06999999999999</v>
      </c>
      <c r="T319" t="n">
        <v>47350.86</v>
      </c>
      <c r="U319" t="n">
        <v>0.45</v>
      </c>
      <c r="V319" t="n">
        <v>0.8100000000000001</v>
      </c>
      <c r="W319" t="n">
        <v>6.8</v>
      </c>
      <c r="X319" t="n">
        <v>2.92</v>
      </c>
      <c r="Y319" t="n">
        <v>1</v>
      </c>
      <c r="Z319" t="n">
        <v>10</v>
      </c>
    </row>
    <row r="320">
      <c r="A320" t="n">
        <v>13</v>
      </c>
      <c r="B320" t="n">
        <v>150</v>
      </c>
      <c r="C320" t="inlineStr">
        <is>
          <t xml:space="preserve">CONCLUIDO	</t>
        </is>
      </c>
      <c r="D320" t="n">
        <v>2.5246</v>
      </c>
      <c r="E320" t="n">
        <v>39.61</v>
      </c>
      <c r="F320" t="n">
        <v>31.34</v>
      </c>
      <c r="G320" t="n">
        <v>19.79</v>
      </c>
      <c r="H320" t="n">
        <v>0.25</v>
      </c>
      <c r="I320" t="n">
        <v>95</v>
      </c>
      <c r="J320" t="n">
        <v>303.49</v>
      </c>
      <c r="K320" t="n">
        <v>61.82</v>
      </c>
      <c r="L320" t="n">
        <v>4.25</v>
      </c>
      <c r="M320" t="n">
        <v>93</v>
      </c>
      <c r="N320" t="n">
        <v>87.42</v>
      </c>
      <c r="O320" t="n">
        <v>37664.98</v>
      </c>
      <c r="P320" t="n">
        <v>555.08</v>
      </c>
      <c r="Q320" t="n">
        <v>2238.49</v>
      </c>
      <c r="R320" t="n">
        <v>172.69</v>
      </c>
      <c r="S320" t="n">
        <v>80.06999999999999</v>
      </c>
      <c r="T320" t="n">
        <v>43831.55</v>
      </c>
      <c r="U320" t="n">
        <v>0.46</v>
      </c>
      <c r="V320" t="n">
        <v>0.82</v>
      </c>
      <c r="W320" t="n">
        <v>6.8</v>
      </c>
      <c r="X320" t="n">
        <v>2.71</v>
      </c>
      <c r="Y320" t="n">
        <v>1</v>
      </c>
      <c r="Z320" t="n">
        <v>10</v>
      </c>
    </row>
    <row r="321">
      <c r="A321" t="n">
        <v>14</v>
      </c>
      <c r="B321" t="n">
        <v>150</v>
      </c>
      <c r="C321" t="inlineStr">
        <is>
          <t xml:space="preserve">CONCLUIDO	</t>
        </is>
      </c>
      <c r="D321" t="n">
        <v>2.5575</v>
      </c>
      <c r="E321" t="n">
        <v>39.1</v>
      </c>
      <c r="F321" t="n">
        <v>31.16</v>
      </c>
      <c r="G321" t="n">
        <v>21.01</v>
      </c>
      <c r="H321" t="n">
        <v>0.26</v>
      </c>
      <c r="I321" t="n">
        <v>89</v>
      </c>
      <c r="J321" t="n">
        <v>304.03</v>
      </c>
      <c r="K321" t="n">
        <v>61.82</v>
      </c>
      <c r="L321" t="n">
        <v>4.5</v>
      </c>
      <c r="M321" t="n">
        <v>87</v>
      </c>
      <c r="N321" t="n">
        <v>87.7</v>
      </c>
      <c r="O321" t="n">
        <v>37730.68</v>
      </c>
      <c r="P321" t="n">
        <v>550.95</v>
      </c>
      <c r="Q321" t="n">
        <v>2238.6</v>
      </c>
      <c r="R321" t="n">
        <v>166.98</v>
      </c>
      <c r="S321" t="n">
        <v>80.06999999999999</v>
      </c>
      <c r="T321" t="n">
        <v>41005.31</v>
      </c>
      <c r="U321" t="n">
        <v>0.48</v>
      </c>
      <c r="V321" t="n">
        <v>0.82</v>
      </c>
      <c r="W321" t="n">
        <v>6.79</v>
      </c>
      <c r="X321" t="n">
        <v>2.53</v>
      </c>
      <c r="Y321" t="n">
        <v>1</v>
      </c>
      <c r="Z321" t="n">
        <v>10</v>
      </c>
    </row>
    <row r="322">
      <c r="A322" t="n">
        <v>15</v>
      </c>
      <c r="B322" t="n">
        <v>150</v>
      </c>
      <c r="C322" t="inlineStr">
        <is>
          <t xml:space="preserve">CONCLUIDO	</t>
        </is>
      </c>
      <c r="D322" t="n">
        <v>2.5844</v>
      </c>
      <c r="E322" t="n">
        <v>38.69</v>
      </c>
      <c r="F322" t="n">
        <v>31.03</v>
      </c>
      <c r="G322" t="n">
        <v>22.16</v>
      </c>
      <c r="H322" t="n">
        <v>0.28</v>
      </c>
      <c r="I322" t="n">
        <v>84</v>
      </c>
      <c r="J322" t="n">
        <v>304.56</v>
      </c>
      <c r="K322" t="n">
        <v>61.82</v>
      </c>
      <c r="L322" t="n">
        <v>4.75</v>
      </c>
      <c r="M322" t="n">
        <v>82</v>
      </c>
      <c r="N322" t="n">
        <v>87.98999999999999</v>
      </c>
      <c r="O322" t="n">
        <v>37796.51</v>
      </c>
      <c r="P322" t="n">
        <v>547.3</v>
      </c>
      <c r="Q322" t="n">
        <v>2238.56</v>
      </c>
      <c r="R322" t="n">
        <v>162.46</v>
      </c>
      <c r="S322" t="n">
        <v>80.06999999999999</v>
      </c>
      <c r="T322" t="n">
        <v>38769.79</v>
      </c>
      <c r="U322" t="n">
        <v>0.49</v>
      </c>
      <c r="V322" t="n">
        <v>0.83</v>
      </c>
      <c r="W322" t="n">
        <v>6.79</v>
      </c>
      <c r="X322" t="n">
        <v>2.4</v>
      </c>
      <c r="Y322" t="n">
        <v>1</v>
      </c>
      <c r="Z322" t="n">
        <v>10</v>
      </c>
    </row>
    <row r="323">
      <c r="A323" t="n">
        <v>16</v>
      </c>
      <c r="B323" t="n">
        <v>150</v>
      </c>
      <c r="C323" t="inlineStr">
        <is>
          <t xml:space="preserve">CONCLUIDO	</t>
        </is>
      </c>
      <c r="D323" t="n">
        <v>2.6142</v>
      </c>
      <c r="E323" t="n">
        <v>38.25</v>
      </c>
      <c r="F323" t="n">
        <v>30.87</v>
      </c>
      <c r="G323" t="n">
        <v>23.44</v>
      </c>
      <c r="H323" t="n">
        <v>0.29</v>
      </c>
      <c r="I323" t="n">
        <v>79</v>
      </c>
      <c r="J323" t="n">
        <v>305.09</v>
      </c>
      <c r="K323" t="n">
        <v>61.82</v>
      </c>
      <c r="L323" t="n">
        <v>5</v>
      </c>
      <c r="M323" t="n">
        <v>77</v>
      </c>
      <c r="N323" t="n">
        <v>88.27</v>
      </c>
      <c r="O323" t="n">
        <v>37862.45</v>
      </c>
      <c r="P323" t="n">
        <v>543.46</v>
      </c>
      <c r="Q323" t="n">
        <v>2238.43</v>
      </c>
      <c r="R323" t="n">
        <v>157.45</v>
      </c>
      <c r="S323" t="n">
        <v>80.06999999999999</v>
      </c>
      <c r="T323" t="n">
        <v>36293.14</v>
      </c>
      <c r="U323" t="n">
        <v>0.51</v>
      </c>
      <c r="V323" t="n">
        <v>0.83</v>
      </c>
      <c r="W323" t="n">
        <v>6.77</v>
      </c>
      <c r="X323" t="n">
        <v>2.24</v>
      </c>
      <c r="Y323" t="n">
        <v>1</v>
      </c>
      <c r="Z323" t="n">
        <v>10</v>
      </c>
    </row>
    <row r="324">
      <c r="A324" t="n">
        <v>17</v>
      </c>
      <c r="B324" t="n">
        <v>150</v>
      </c>
      <c r="C324" t="inlineStr">
        <is>
          <t xml:space="preserve">CONCLUIDO	</t>
        </is>
      </c>
      <c r="D324" t="n">
        <v>2.6355</v>
      </c>
      <c r="E324" t="n">
        <v>37.94</v>
      </c>
      <c r="F324" t="n">
        <v>30.78</v>
      </c>
      <c r="G324" t="n">
        <v>24.62</v>
      </c>
      <c r="H324" t="n">
        <v>0.31</v>
      </c>
      <c r="I324" t="n">
        <v>75</v>
      </c>
      <c r="J324" t="n">
        <v>305.63</v>
      </c>
      <c r="K324" t="n">
        <v>61.82</v>
      </c>
      <c r="L324" t="n">
        <v>5.25</v>
      </c>
      <c r="M324" t="n">
        <v>73</v>
      </c>
      <c r="N324" t="n">
        <v>88.56</v>
      </c>
      <c r="O324" t="n">
        <v>37928.52</v>
      </c>
      <c r="P324" t="n">
        <v>540.4299999999999</v>
      </c>
      <c r="Q324" t="n">
        <v>2238.76</v>
      </c>
      <c r="R324" t="n">
        <v>154.56</v>
      </c>
      <c r="S324" t="n">
        <v>80.06999999999999</v>
      </c>
      <c r="T324" t="n">
        <v>34866.18</v>
      </c>
      <c r="U324" t="n">
        <v>0.52</v>
      </c>
      <c r="V324" t="n">
        <v>0.83</v>
      </c>
      <c r="W324" t="n">
        <v>6.77</v>
      </c>
      <c r="X324" t="n">
        <v>2.15</v>
      </c>
      <c r="Y324" t="n">
        <v>1</v>
      </c>
      <c r="Z324" t="n">
        <v>10</v>
      </c>
    </row>
    <row r="325">
      <c r="A325" t="n">
        <v>18</v>
      </c>
      <c r="B325" t="n">
        <v>150</v>
      </c>
      <c r="C325" t="inlineStr">
        <is>
          <t xml:space="preserve">CONCLUIDO	</t>
        </is>
      </c>
      <c r="D325" t="n">
        <v>2.6607</v>
      </c>
      <c r="E325" t="n">
        <v>37.58</v>
      </c>
      <c r="F325" t="n">
        <v>30.64</v>
      </c>
      <c r="G325" t="n">
        <v>25.9</v>
      </c>
      <c r="H325" t="n">
        <v>0.32</v>
      </c>
      <c r="I325" t="n">
        <v>71</v>
      </c>
      <c r="J325" t="n">
        <v>306.17</v>
      </c>
      <c r="K325" t="n">
        <v>61.82</v>
      </c>
      <c r="L325" t="n">
        <v>5.5</v>
      </c>
      <c r="M325" t="n">
        <v>69</v>
      </c>
      <c r="N325" t="n">
        <v>88.84</v>
      </c>
      <c r="O325" t="n">
        <v>37994.72</v>
      </c>
      <c r="P325" t="n">
        <v>536.85</v>
      </c>
      <c r="Q325" t="n">
        <v>2238.61</v>
      </c>
      <c r="R325" t="n">
        <v>149.8</v>
      </c>
      <c r="S325" t="n">
        <v>80.06999999999999</v>
      </c>
      <c r="T325" t="n">
        <v>32506.06</v>
      </c>
      <c r="U325" t="n">
        <v>0.53</v>
      </c>
      <c r="V325" t="n">
        <v>0.84</v>
      </c>
      <c r="W325" t="n">
        <v>6.77</v>
      </c>
      <c r="X325" t="n">
        <v>2.01</v>
      </c>
      <c r="Y325" t="n">
        <v>1</v>
      </c>
      <c r="Z325" t="n">
        <v>10</v>
      </c>
    </row>
    <row r="326">
      <c r="A326" t="n">
        <v>19</v>
      </c>
      <c r="B326" t="n">
        <v>150</v>
      </c>
      <c r="C326" t="inlineStr">
        <is>
          <t xml:space="preserve">CONCLUIDO	</t>
        </is>
      </c>
      <c r="D326" t="n">
        <v>2.6786</v>
      </c>
      <c r="E326" t="n">
        <v>37.33</v>
      </c>
      <c r="F326" t="n">
        <v>30.56</v>
      </c>
      <c r="G326" t="n">
        <v>26.96</v>
      </c>
      <c r="H326" t="n">
        <v>0.33</v>
      </c>
      <c r="I326" t="n">
        <v>68</v>
      </c>
      <c r="J326" t="n">
        <v>306.7</v>
      </c>
      <c r="K326" t="n">
        <v>61.82</v>
      </c>
      <c r="L326" t="n">
        <v>5.75</v>
      </c>
      <c r="M326" t="n">
        <v>66</v>
      </c>
      <c r="N326" t="n">
        <v>89.13</v>
      </c>
      <c r="O326" t="n">
        <v>38061.04</v>
      </c>
      <c r="P326" t="n">
        <v>534.27</v>
      </c>
      <c r="Q326" t="n">
        <v>2238.53</v>
      </c>
      <c r="R326" t="n">
        <v>147.49</v>
      </c>
      <c r="S326" t="n">
        <v>80.06999999999999</v>
      </c>
      <c r="T326" t="n">
        <v>31366.61</v>
      </c>
      <c r="U326" t="n">
        <v>0.54</v>
      </c>
      <c r="V326" t="n">
        <v>0.84</v>
      </c>
      <c r="W326" t="n">
        <v>6.75</v>
      </c>
      <c r="X326" t="n">
        <v>1.93</v>
      </c>
      <c r="Y326" t="n">
        <v>1</v>
      </c>
      <c r="Z326" t="n">
        <v>10</v>
      </c>
    </row>
    <row r="327">
      <c r="A327" t="n">
        <v>20</v>
      </c>
      <c r="B327" t="n">
        <v>150</v>
      </c>
      <c r="C327" t="inlineStr">
        <is>
          <t xml:space="preserve">CONCLUIDO	</t>
        </is>
      </c>
      <c r="D327" t="n">
        <v>2.6963</v>
      </c>
      <c r="E327" t="n">
        <v>37.09</v>
      </c>
      <c r="F327" t="n">
        <v>30.48</v>
      </c>
      <c r="G327" t="n">
        <v>28.14</v>
      </c>
      <c r="H327" t="n">
        <v>0.35</v>
      </c>
      <c r="I327" t="n">
        <v>65</v>
      </c>
      <c r="J327" t="n">
        <v>307.24</v>
      </c>
      <c r="K327" t="n">
        <v>61.82</v>
      </c>
      <c r="L327" t="n">
        <v>6</v>
      </c>
      <c r="M327" t="n">
        <v>63</v>
      </c>
      <c r="N327" t="n">
        <v>89.42</v>
      </c>
      <c r="O327" t="n">
        <v>38127.48</v>
      </c>
      <c r="P327" t="n">
        <v>531.63</v>
      </c>
      <c r="Q327" t="n">
        <v>2238.61</v>
      </c>
      <c r="R327" t="n">
        <v>145.11</v>
      </c>
      <c r="S327" t="n">
        <v>80.06999999999999</v>
      </c>
      <c r="T327" t="n">
        <v>30191.84</v>
      </c>
      <c r="U327" t="n">
        <v>0.55</v>
      </c>
      <c r="V327" t="n">
        <v>0.84</v>
      </c>
      <c r="W327" t="n">
        <v>6.74</v>
      </c>
      <c r="X327" t="n">
        <v>1.85</v>
      </c>
      <c r="Y327" t="n">
        <v>1</v>
      </c>
      <c r="Z327" t="n">
        <v>10</v>
      </c>
    </row>
    <row r="328">
      <c r="A328" t="n">
        <v>21</v>
      </c>
      <c r="B328" t="n">
        <v>150</v>
      </c>
      <c r="C328" t="inlineStr">
        <is>
          <t xml:space="preserve">CONCLUIDO	</t>
        </is>
      </c>
      <c r="D328" t="n">
        <v>2.7149</v>
      </c>
      <c r="E328" t="n">
        <v>36.83</v>
      </c>
      <c r="F328" t="n">
        <v>30.39</v>
      </c>
      <c r="G328" t="n">
        <v>29.41</v>
      </c>
      <c r="H328" t="n">
        <v>0.36</v>
      </c>
      <c r="I328" t="n">
        <v>62</v>
      </c>
      <c r="J328" t="n">
        <v>307.78</v>
      </c>
      <c r="K328" t="n">
        <v>61.82</v>
      </c>
      <c r="L328" t="n">
        <v>6.25</v>
      </c>
      <c r="M328" t="n">
        <v>60</v>
      </c>
      <c r="N328" t="n">
        <v>89.70999999999999</v>
      </c>
      <c r="O328" t="n">
        <v>38194.05</v>
      </c>
      <c r="P328" t="n">
        <v>528.62</v>
      </c>
      <c r="Q328" t="n">
        <v>2238.46</v>
      </c>
      <c r="R328" t="n">
        <v>141.93</v>
      </c>
      <c r="S328" t="n">
        <v>80.06999999999999</v>
      </c>
      <c r="T328" t="n">
        <v>28619.58</v>
      </c>
      <c r="U328" t="n">
        <v>0.5600000000000001</v>
      </c>
      <c r="V328" t="n">
        <v>0.84</v>
      </c>
      <c r="W328" t="n">
        <v>6.74</v>
      </c>
      <c r="X328" t="n">
        <v>1.76</v>
      </c>
      <c r="Y328" t="n">
        <v>1</v>
      </c>
      <c r="Z328" t="n">
        <v>10</v>
      </c>
    </row>
    <row r="329">
      <c r="A329" t="n">
        <v>22</v>
      </c>
      <c r="B329" t="n">
        <v>150</v>
      </c>
      <c r="C329" t="inlineStr">
        <is>
          <t xml:space="preserve">CONCLUIDO	</t>
        </is>
      </c>
      <c r="D329" t="n">
        <v>2.7339</v>
      </c>
      <c r="E329" t="n">
        <v>36.58</v>
      </c>
      <c r="F329" t="n">
        <v>30.3</v>
      </c>
      <c r="G329" t="n">
        <v>30.82</v>
      </c>
      <c r="H329" t="n">
        <v>0.38</v>
      </c>
      <c r="I329" t="n">
        <v>59</v>
      </c>
      <c r="J329" t="n">
        <v>308.32</v>
      </c>
      <c r="K329" t="n">
        <v>61.82</v>
      </c>
      <c r="L329" t="n">
        <v>6.5</v>
      </c>
      <c r="M329" t="n">
        <v>57</v>
      </c>
      <c r="N329" t="n">
        <v>90</v>
      </c>
      <c r="O329" t="n">
        <v>38260.74</v>
      </c>
      <c r="P329" t="n">
        <v>525.8099999999999</v>
      </c>
      <c r="Q329" t="n">
        <v>2238.4</v>
      </c>
      <c r="R329" t="n">
        <v>139.14</v>
      </c>
      <c r="S329" t="n">
        <v>80.06999999999999</v>
      </c>
      <c r="T329" t="n">
        <v>27239.36</v>
      </c>
      <c r="U329" t="n">
        <v>0.58</v>
      </c>
      <c r="V329" t="n">
        <v>0.85</v>
      </c>
      <c r="W329" t="n">
        <v>6.74</v>
      </c>
      <c r="X329" t="n">
        <v>1.67</v>
      </c>
      <c r="Y329" t="n">
        <v>1</v>
      </c>
      <c r="Z329" t="n">
        <v>10</v>
      </c>
    </row>
    <row r="330">
      <c r="A330" t="n">
        <v>23</v>
      </c>
      <c r="B330" t="n">
        <v>150</v>
      </c>
      <c r="C330" t="inlineStr">
        <is>
          <t xml:space="preserve">CONCLUIDO	</t>
        </is>
      </c>
      <c r="D330" t="n">
        <v>2.7461</v>
      </c>
      <c r="E330" t="n">
        <v>36.42</v>
      </c>
      <c r="F330" t="n">
        <v>30.25</v>
      </c>
      <c r="G330" t="n">
        <v>31.84</v>
      </c>
      <c r="H330" t="n">
        <v>0.39</v>
      </c>
      <c r="I330" t="n">
        <v>57</v>
      </c>
      <c r="J330" t="n">
        <v>308.86</v>
      </c>
      <c r="K330" t="n">
        <v>61.82</v>
      </c>
      <c r="L330" t="n">
        <v>6.75</v>
      </c>
      <c r="M330" t="n">
        <v>55</v>
      </c>
      <c r="N330" t="n">
        <v>90.29000000000001</v>
      </c>
      <c r="O330" t="n">
        <v>38327.57</v>
      </c>
      <c r="P330" t="n">
        <v>523.79</v>
      </c>
      <c r="Q330" t="n">
        <v>2238.38</v>
      </c>
      <c r="R330" t="n">
        <v>137.35</v>
      </c>
      <c r="S330" t="n">
        <v>80.06999999999999</v>
      </c>
      <c r="T330" t="n">
        <v>26349.67</v>
      </c>
      <c r="U330" t="n">
        <v>0.58</v>
      </c>
      <c r="V330" t="n">
        <v>0.85</v>
      </c>
      <c r="W330" t="n">
        <v>6.74</v>
      </c>
      <c r="X330" t="n">
        <v>1.62</v>
      </c>
      <c r="Y330" t="n">
        <v>1</v>
      </c>
      <c r="Z330" t="n">
        <v>10</v>
      </c>
    </row>
    <row r="331">
      <c r="A331" t="n">
        <v>24</v>
      </c>
      <c r="B331" t="n">
        <v>150</v>
      </c>
      <c r="C331" t="inlineStr">
        <is>
          <t xml:space="preserve">CONCLUIDO	</t>
        </is>
      </c>
      <c r="D331" t="n">
        <v>2.7597</v>
      </c>
      <c r="E331" t="n">
        <v>36.24</v>
      </c>
      <c r="F331" t="n">
        <v>30.18</v>
      </c>
      <c r="G331" t="n">
        <v>32.93</v>
      </c>
      <c r="H331" t="n">
        <v>0.4</v>
      </c>
      <c r="I331" t="n">
        <v>55</v>
      </c>
      <c r="J331" t="n">
        <v>309.41</v>
      </c>
      <c r="K331" t="n">
        <v>61.82</v>
      </c>
      <c r="L331" t="n">
        <v>7</v>
      </c>
      <c r="M331" t="n">
        <v>53</v>
      </c>
      <c r="N331" t="n">
        <v>90.59</v>
      </c>
      <c r="O331" t="n">
        <v>38394.52</v>
      </c>
      <c r="P331" t="n">
        <v>521.51</v>
      </c>
      <c r="Q331" t="n">
        <v>2238.52</v>
      </c>
      <c r="R331" t="n">
        <v>135.07</v>
      </c>
      <c r="S331" t="n">
        <v>80.06999999999999</v>
      </c>
      <c r="T331" t="n">
        <v>25223.28</v>
      </c>
      <c r="U331" t="n">
        <v>0.59</v>
      </c>
      <c r="V331" t="n">
        <v>0.85</v>
      </c>
      <c r="W331" t="n">
        <v>6.73</v>
      </c>
      <c r="X331" t="n">
        <v>1.55</v>
      </c>
      <c r="Y331" t="n">
        <v>1</v>
      </c>
      <c r="Z331" t="n">
        <v>10</v>
      </c>
    </row>
    <row r="332">
      <c r="A332" t="n">
        <v>25</v>
      </c>
      <c r="B332" t="n">
        <v>150</v>
      </c>
      <c r="C332" t="inlineStr">
        <is>
          <t xml:space="preserve">CONCLUIDO	</t>
        </is>
      </c>
      <c r="D332" t="n">
        <v>2.7718</v>
      </c>
      <c r="E332" t="n">
        <v>36.08</v>
      </c>
      <c r="F332" t="n">
        <v>30.14</v>
      </c>
      <c r="G332" t="n">
        <v>34.12</v>
      </c>
      <c r="H332" t="n">
        <v>0.42</v>
      </c>
      <c r="I332" t="n">
        <v>53</v>
      </c>
      <c r="J332" t="n">
        <v>309.95</v>
      </c>
      <c r="K332" t="n">
        <v>61.82</v>
      </c>
      <c r="L332" t="n">
        <v>7.25</v>
      </c>
      <c r="M332" t="n">
        <v>51</v>
      </c>
      <c r="N332" t="n">
        <v>90.88</v>
      </c>
      <c r="O332" t="n">
        <v>38461.6</v>
      </c>
      <c r="P332" t="n">
        <v>519.12</v>
      </c>
      <c r="Q332" t="n">
        <v>2238.38</v>
      </c>
      <c r="R332" t="n">
        <v>133.7</v>
      </c>
      <c r="S332" t="n">
        <v>80.06999999999999</v>
      </c>
      <c r="T332" t="n">
        <v>24544.66</v>
      </c>
      <c r="U332" t="n">
        <v>0.6</v>
      </c>
      <c r="V332" t="n">
        <v>0.85</v>
      </c>
      <c r="W332" t="n">
        <v>6.73</v>
      </c>
      <c r="X332" t="n">
        <v>1.51</v>
      </c>
      <c r="Y332" t="n">
        <v>1</v>
      </c>
      <c r="Z332" t="n">
        <v>10</v>
      </c>
    </row>
    <row r="333">
      <c r="A333" t="n">
        <v>26</v>
      </c>
      <c r="B333" t="n">
        <v>150</v>
      </c>
      <c r="C333" t="inlineStr">
        <is>
          <t xml:space="preserve">CONCLUIDO	</t>
        </is>
      </c>
      <c r="D333" t="n">
        <v>2.786</v>
      </c>
      <c r="E333" t="n">
        <v>35.89</v>
      </c>
      <c r="F333" t="n">
        <v>30.06</v>
      </c>
      <c r="G333" t="n">
        <v>35.37</v>
      </c>
      <c r="H333" t="n">
        <v>0.43</v>
      </c>
      <c r="I333" t="n">
        <v>51</v>
      </c>
      <c r="J333" t="n">
        <v>310.5</v>
      </c>
      <c r="K333" t="n">
        <v>61.82</v>
      </c>
      <c r="L333" t="n">
        <v>7.5</v>
      </c>
      <c r="M333" t="n">
        <v>49</v>
      </c>
      <c r="N333" t="n">
        <v>91.18000000000001</v>
      </c>
      <c r="O333" t="n">
        <v>38528.81</v>
      </c>
      <c r="P333" t="n">
        <v>516.8</v>
      </c>
      <c r="Q333" t="n">
        <v>2238.37</v>
      </c>
      <c r="R333" t="n">
        <v>131.46</v>
      </c>
      <c r="S333" t="n">
        <v>80.06999999999999</v>
      </c>
      <c r="T333" t="n">
        <v>23436.72</v>
      </c>
      <c r="U333" t="n">
        <v>0.61</v>
      </c>
      <c r="V333" t="n">
        <v>0.85</v>
      </c>
      <c r="W333" t="n">
        <v>6.72</v>
      </c>
      <c r="X333" t="n">
        <v>1.43</v>
      </c>
      <c r="Y333" t="n">
        <v>1</v>
      </c>
      <c r="Z333" t="n">
        <v>10</v>
      </c>
    </row>
    <row r="334">
      <c r="A334" t="n">
        <v>27</v>
      </c>
      <c r="B334" t="n">
        <v>150</v>
      </c>
      <c r="C334" t="inlineStr">
        <is>
          <t xml:space="preserve">CONCLUIDO	</t>
        </is>
      </c>
      <c r="D334" t="n">
        <v>2.7981</v>
      </c>
      <c r="E334" t="n">
        <v>35.74</v>
      </c>
      <c r="F334" t="n">
        <v>30.02</v>
      </c>
      <c r="G334" t="n">
        <v>36.76</v>
      </c>
      <c r="H334" t="n">
        <v>0.44</v>
      </c>
      <c r="I334" t="n">
        <v>49</v>
      </c>
      <c r="J334" t="n">
        <v>311.04</v>
      </c>
      <c r="K334" t="n">
        <v>61.82</v>
      </c>
      <c r="L334" t="n">
        <v>7.75</v>
      </c>
      <c r="M334" t="n">
        <v>47</v>
      </c>
      <c r="N334" t="n">
        <v>91.47</v>
      </c>
      <c r="O334" t="n">
        <v>38596.15</v>
      </c>
      <c r="P334" t="n">
        <v>514.3</v>
      </c>
      <c r="Q334" t="n">
        <v>2238.47</v>
      </c>
      <c r="R334" t="n">
        <v>129.78</v>
      </c>
      <c r="S334" t="n">
        <v>80.06999999999999</v>
      </c>
      <c r="T334" t="n">
        <v>22609.29</v>
      </c>
      <c r="U334" t="n">
        <v>0.62</v>
      </c>
      <c r="V334" t="n">
        <v>0.85</v>
      </c>
      <c r="W334" t="n">
        <v>6.73</v>
      </c>
      <c r="X334" t="n">
        <v>1.39</v>
      </c>
      <c r="Y334" t="n">
        <v>1</v>
      </c>
      <c r="Z334" t="n">
        <v>10</v>
      </c>
    </row>
    <row r="335">
      <c r="A335" t="n">
        <v>28</v>
      </c>
      <c r="B335" t="n">
        <v>150</v>
      </c>
      <c r="C335" t="inlineStr">
        <is>
          <t xml:space="preserve">CONCLUIDO	</t>
        </is>
      </c>
      <c r="D335" t="n">
        <v>2.8112</v>
      </c>
      <c r="E335" t="n">
        <v>35.57</v>
      </c>
      <c r="F335" t="n">
        <v>29.96</v>
      </c>
      <c r="G335" t="n">
        <v>38.25</v>
      </c>
      <c r="H335" t="n">
        <v>0.46</v>
      </c>
      <c r="I335" t="n">
        <v>47</v>
      </c>
      <c r="J335" t="n">
        <v>311.59</v>
      </c>
      <c r="K335" t="n">
        <v>61.82</v>
      </c>
      <c r="L335" t="n">
        <v>8</v>
      </c>
      <c r="M335" t="n">
        <v>45</v>
      </c>
      <c r="N335" t="n">
        <v>91.77</v>
      </c>
      <c r="O335" t="n">
        <v>38663.62</v>
      </c>
      <c r="P335" t="n">
        <v>513.02</v>
      </c>
      <c r="Q335" t="n">
        <v>2238.44</v>
      </c>
      <c r="R335" t="n">
        <v>128.05</v>
      </c>
      <c r="S335" t="n">
        <v>80.06999999999999</v>
      </c>
      <c r="T335" t="n">
        <v>21750.53</v>
      </c>
      <c r="U335" t="n">
        <v>0.63</v>
      </c>
      <c r="V335" t="n">
        <v>0.86</v>
      </c>
      <c r="W335" t="n">
        <v>6.72</v>
      </c>
      <c r="X335" t="n">
        <v>1.34</v>
      </c>
      <c r="Y335" t="n">
        <v>1</v>
      </c>
      <c r="Z335" t="n">
        <v>10</v>
      </c>
    </row>
    <row r="336">
      <c r="A336" t="n">
        <v>29</v>
      </c>
      <c r="B336" t="n">
        <v>150</v>
      </c>
      <c r="C336" t="inlineStr">
        <is>
          <t xml:space="preserve">CONCLUIDO	</t>
        </is>
      </c>
      <c r="D336" t="n">
        <v>2.8191</v>
      </c>
      <c r="E336" t="n">
        <v>35.47</v>
      </c>
      <c r="F336" t="n">
        <v>29.92</v>
      </c>
      <c r="G336" t="n">
        <v>39.03</v>
      </c>
      <c r="H336" t="n">
        <v>0.47</v>
      </c>
      <c r="I336" t="n">
        <v>46</v>
      </c>
      <c r="J336" t="n">
        <v>312.14</v>
      </c>
      <c r="K336" t="n">
        <v>61.82</v>
      </c>
      <c r="L336" t="n">
        <v>8.25</v>
      </c>
      <c r="M336" t="n">
        <v>44</v>
      </c>
      <c r="N336" t="n">
        <v>92.06999999999999</v>
      </c>
      <c r="O336" t="n">
        <v>38731.35</v>
      </c>
      <c r="P336" t="n">
        <v>510.78</v>
      </c>
      <c r="Q336" t="n">
        <v>2238.42</v>
      </c>
      <c r="R336" t="n">
        <v>126.71</v>
      </c>
      <c r="S336" t="n">
        <v>80.06999999999999</v>
      </c>
      <c r="T336" t="n">
        <v>21086.38</v>
      </c>
      <c r="U336" t="n">
        <v>0.63</v>
      </c>
      <c r="V336" t="n">
        <v>0.86</v>
      </c>
      <c r="W336" t="n">
        <v>6.72</v>
      </c>
      <c r="X336" t="n">
        <v>1.29</v>
      </c>
      <c r="Y336" t="n">
        <v>1</v>
      </c>
      <c r="Z336" t="n">
        <v>10</v>
      </c>
    </row>
    <row r="337">
      <c r="A337" t="n">
        <v>30</v>
      </c>
      <c r="B337" t="n">
        <v>150</v>
      </c>
      <c r="C337" t="inlineStr">
        <is>
          <t xml:space="preserve">CONCLUIDO	</t>
        </is>
      </c>
      <c r="D337" t="n">
        <v>2.8333</v>
      </c>
      <c r="E337" t="n">
        <v>35.29</v>
      </c>
      <c r="F337" t="n">
        <v>29.85</v>
      </c>
      <c r="G337" t="n">
        <v>40.71</v>
      </c>
      <c r="H337" t="n">
        <v>0.48</v>
      </c>
      <c r="I337" t="n">
        <v>44</v>
      </c>
      <c r="J337" t="n">
        <v>312.69</v>
      </c>
      <c r="K337" t="n">
        <v>61.82</v>
      </c>
      <c r="L337" t="n">
        <v>8.5</v>
      </c>
      <c r="M337" t="n">
        <v>42</v>
      </c>
      <c r="N337" t="n">
        <v>92.37</v>
      </c>
      <c r="O337" t="n">
        <v>38799.09</v>
      </c>
      <c r="P337" t="n">
        <v>508.42</v>
      </c>
      <c r="Q337" t="n">
        <v>2238.45</v>
      </c>
      <c r="R337" t="n">
        <v>124.5</v>
      </c>
      <c r="S337" t="n">
        <v>80.06999999999999</v>
      </c>
      <c r="T337" t="n">
        <v>19994.56</v>
      </c>
      <c r="U337" t="n">
        <v>0.64</v>
      </c>
      <c r="V337" t="n">
        <v>0.86</v>
      </c>
      <c r="W337" t="n">
        <v>6.71</v>
      </c>
      <c r="X337" t="n">
        <v>1.23</v>
      </c>
      <c r="Y337" t="n">
        <v>1</v>
      </c>
      <c r="Z337" t="n">
        <v>10</v>
      </c>
    </row>
    <row r="338">
      <c r="A338" t="n">
        <v>31</v>
      </c>
      <c r="B338" t="n">
        <v>150</v>
      </c>
      <c r="C338" t="inlineStr">
        <is>
          <t xml:space="preserve">CONCLUIDO	</t>
        </is>
      </c>
      <c r="D338" t="n">
        <v>2.8383</v>
      </c>
      <c r="E338" t="n">
        <v>35.23</v>
      </c>
      <c r="F338" t="n">
        <v>29.85</v>
      </c>
      <c r="G338" t="n">
        <v>41.65</v>
      </c>
      <c r="H338" t="n">
        <v>0.5</v>
      </c>
      <c r="I338" t="n">
        <v>43</v>
      </c>
      <c r="J338" t="n">
        <v>313.24</v>
      </c>
      <c r="K338" t="n">
        <v>61.82</v>
      </c>
      <c r="L338" t="n">
        <v>8.75</v>
      </c>
      <c r="M338" t="n">
        <v>41</v>
      </c>
      <c r="N338" t="n">
        <v>92.67</v>
      </c>
      <c r="O338" t="n">
        <v>38866.96</v>
      </c>
      <c r="P338" t="n">
        <v>506.9</v>
      </c>
      <c r="Q338" t="n">
        <v>2238.51</v>
      </c>
      <c r="R338" t="n">
        <v>124.22</v>
      </c>
      <c r="S338" t="n">
        <v>80.06999999999999</v>
      </c>
      <c r="T338" t="n">
        <v>19858.71</v>
      </c>
      <c r="U338" t="n">
        <v>0.64</v>
      </c>
      <c r="V338" t="n">
        <v>0.86</v>
      </c>
      <c r="W338" t="n">
        <v>6.71</v>
      </c>
      <c r="X338" t="n">
        <v>1.22</v>
      </c>
      <c r="Y338" t="n">
        <v>1</v>
      </c>
      <c r="Z338" t="n">
        <v>10</v>
      </c>
    </row>
    <row r="339">
      <c r="A339" t="n">
        <v>32</v>
      </c>
      <c r="B339" t="n">
        <v>150</v>
      </c>
      <c r="C339" t="inlineStr">
        <is>
          <t xml:space="preserve">CONCLUIDO	</t>
        </is>
      </c>
      <c r="D339" t="n">
        <v>2.8471</v>
      </c>
      <c r="E339" t="n">
        <v>35.12</v>
      </c>
      <c r="F339" t="n">
        <v>29.79</v>
      </c>
      <c r="G339" t="n">
        <v>42.56</v>
      </c>
      <c r="H339" t="n">
        <v>0.51</v>
      </c>
      <c r="I339" t="n">
        <v>42</v>
      </c>
      <c r="J339" t="n">
        <v>313.79</v>
      </c>
      <c r="K339" t="n">
        <v>61.82</v>
      </c>
      <c r="L339" t="n">
        <v>9</v>
      </c>
      <c r="M339" t="n">
        <v>40</v>
      </c>
      <c r="N339" t="n">
        <v>92.97</v>
      </c>
      <c r="O339" t="n">
        <v>38934.97</v>
      </c>
      <c r="P339" t="n">
        <v>504.55</v>
      </c>
      <c r="Q339" t="n">
        <v>2238.42</v>
      </c>
      <c r="R339" t="n">
        <v>122.55</v>
      </c>
      <c r="S339" t="n">
        <v>80.06999999999999</v>
      </c>
      <c r="T339" t="n">
        <v>19029.3</v>
      </c>
      <c r="U339" t="n">
        <v>0.65</v>
      </c>
      <c r="V339" t="n">
        <v>0.86</v>
      </c>
      <c r="W339" t="n">
        <v>6.71</v>
      </c>
      <c r="X339" t="n">
        <v>1.17</v>
      </c>
      <c r="Y339" t="n">
        <v>1</v>
      </c>
      <c r="Z339" t="n">
        <v>10</v>
      </c>
    </row>
    <row r="340">
      <c r="A340" t="n">
        <v>33</v>
      </c>
      <c r="B340" t="n">
        <v>150</v>
      </c>
      <c r="C340" t="inlineStr">
        <is>
          <t xml:space="preserve">CONCLUIDO	</t>
        </is>
      </c>
      <c r="D340" t="n">
        <v>2.8627</v>
      </c>
      <c r="E340" t="n">
        <v>34.93</v>
      </c>
      <c r="F340" t="n">
        <v>29.71</v>
      </c>
      <c r="G340" t="n">
        <v>44.57</v>
      </c>
      <c r="H340" t="n">
        <v>0.52</v>
      </c>
      <c r="I340" t="n">
        <v>40</v>
      </c>
      <c r="J340" t="n">
        <v>314.34</v>
      </c>
      <c r="K340" t="n">
        <v>61.82</v>
      </c>
      <c r="L340" t="n">
        <v>9.25</v>
      </c>
      <c r="M340" t="n">
        <v>38</v>
      </c>
      <c r="N340" t="n">
        <v>93.27</v>
      </c>
      <c r="O340" t="n">
        <v>39003.11</v>
      </c>
      <c r="P340" t="n">
        <v>502.05</v>
      </c>
      <c r="Q340" t="n">
        <v>2238.48</v>
      </c>
      <c r="R340" t="n">
        <v>120.22</v>
      </c>
      <c r="S340" t="n">
        <v>80.06999999999999</v>
      </c>
      <c r="T340" t="n">
        <v>17870.13</v>
      </c>
      <c r="U340" t="n">
        <v>0.67</v>
      </c>
      <c r="V340" t="n">
        <v>0.86</v>
      </c>
      <c r="W340" t="n">
        <v>6.69</v>
      </c>
      <c r="X340" t="n">
        <v>1.08</v>
      </c>
      <c r="Y340" t="n">
        <v>1</v>
      </c>
      <c r="Z340" t="n">
        <v>10</v>
      </c>
    </row>
    <row r="341">
      <c r="A341" t="n">
        <v>34</v>
      </c>
      <c r="B341" t="n">
        <v>150</v>
      </c>
      <c r="C341" t="inlineStr">
        <is>
          <t xml:space="preserve">CONCLUIDO	</t>
        </is>
      </c>
      <c r="D341" t="n">
        <v>2.8676</v>
      </c>
      <c r="E341" t="n">
        <v>34.87</v>
      </c>
      <c r="F341" t="n">
        <v>29.71</v>
      </c>
      <c r="G341" t="n">
        <v>45.7</v>
      </c>
      <c r="H341" t="n">
        <v>0.54</v>
      </c>
      <c r="I341" t="n">
        <v>39</v>
      </c>
      <c r="J341" t="n">
        <v>314.9</v>
      </c>
      <c r="K341" t="n">
        <v>61.82</v>
      </c>
      <c r="L341" t="n">
        <v>9.5</v>
      </c>
      <c r="M341" t="n">
        <v>37</v>
      </c>
      <c r="N341" t="n">
        <v>93.56999999999999</v>
      </c>
      <c r="O341" t="n">
        <v>39071.38</v>
      </c>
      <c r="P341" t="n">
        <v>501</v>
      </c>
      <c r="Q341" t="n">
        <v>2238.38</v>
      </c>
      <c r="R341" t="n">
        <v>119.88</v>
      </c>
      <c r="S341" t="n">
        <v>80.06999999999999</v>
      </c>
      <c r="T341" t="n">
        <v>17707.61</v>
      </c>
      <c r="U341" t="n">
        <v>0.67</v>
      </c>
      <c r="V341" t="n">
        <v>0.86</v>
      </c>
      <c r="W341" t="n">
        <v>6.7</v>
      </c>
      <c r="X341" t="n">
        <v>1.08</v>
      </c>
      <c r="Y341" t="n">
        <v>1</v>
      </c>
      <c r="Z341" t="n">
        <v>10</v>
      </c>
    </row>
    <row r="342">
      <c r="A342" t="n">
        <v>35</v>
      </c>
      <c r="B342" t="n">
        <v>150</v>
      </c>
      <c r="C342" t="inlineStr">
        <is>
          <t xml:space="preserve">CONCLUIDO	</t>
        </is>
      </c>
      <c r="D342" t="n">
        <v>2.8739</v>
      </c>
      <c r="E342" t="n">
        <v>34.8</v>
      </c>
      <c r="F342" t="n">
        <v>29.69</v>
      </c>
      <c r="G342" t="n">
        <v>46.88</v>
      </c>
      <c r="H342" t="n">
        <v>0.55</v>
      </c>
      <c r="I342" t="n">
        <v>38</v>
      </c>
      <c r="J342" t="n">
        <v>315.45</v>
      </c>
      <c r="K342" t="n">
        <v>61.82</v>
      </c>
      <c r="L342" t="n">
        <v>9.75</v>
      </c>
      <c r="M342" t="n">
        <v>36</v>
      </c>
      <c r="N342" t="n">
        <v>93.88</v>
      </c>
      <c r="O342" t="n">
        <v>39139.8</v>
      </c>
      <c r="P342" t="n">
        <v>499.43</v>
      </c>
      <c r="Q342" t="n">
        <v>2238.36</v>
      </c>
      <c r="R342" t="n">
        <v>119.27</v>
      </c>
      <c r="S342" t="n">
        <v>80.06999999999999</v>
      </c>
      <c r="T342" t="n">
        <v>17406.96</v>
      </c>
      <c r="U342" t="n">
        <v>0.67</v>
      </c>
      <c r="V342" t="n">
        <v>0.86</v>
      </c>
      <c r="W342" t="n">
        <v>6.7</v>
      </c>
      <c r="X342" t="n">
        <v>1.06</v>
      </c>
      <c r="Y342" t="n">
        <v>1</v>
      </c>
      <c r="Z342" t="n">
        <v>10</v>
      </c>
    </row>
    <row r="343">
      <c r="A343" t="n">
        <v>36</v>
      </c>
      <c r="B343" t="n">
        <v>150</v>
      </c>
      <c r="C343" t="inlineStr">
        <is>
          <t xml:space="preserve">CONCLUIDO	</t>
        </is>
      </c>
      <c r="D343" t="n">
        <v>2.8783</v>
      </c>
      <c r="E343" t="n">
        <v>34.74</v>
      </c>
      <c r="F343" t="n">
        <v>29.69</v>
      </c>
      <c r="G343" t="n">
        <v>48.15</v>
      </c>
      <c r="H343" t="n">
        <v>0.5600000000000001</v>
      </c>
      <c r="I343" t="n">
        <v>37</v>
      </c>
      <c r="J343" t="n">
        <v>316.01</v>
      </c>
      <c r="K343" t="n">
        <v>61.82</v>
      </c>
      <c r="L343" t="n">
        <v>10</v>
      </c>
      <c r="M343" t="n">
        <v>35</v>
      </c>
      <c r="N343" t="n">
        <v>94.18000000000001</v>
      </c>
      <c r="O343" t="n">
        <v>39208.35</v>
      </c>
      <c r="P343" t="n">
        <v>497.98</v>
      </c>
      <c r="Q343" t="n">
        <v>2238.36</v>
      </c>
      <c r="R343" t="n">
        <v>119.1</v>
      </c>
      <c r="S343" t="n">
        <v>80.06999999999999</v>
      </c>
      <c r="T343" t="n">
        <v>17325.22</v>
      </c>
      <c r="U343" t="n">
        <v>0.67</v>
      </c>
      <c r="V343" t="n">
        <v>0.86</v>
      </c>
      <c r="W343" t="n">
        <v>6.71</v>
      </c>
      <c r="X343" t="n">
        <v>1.06</v>
      </c>
      <c r="Y343" t="n">
        <v>1</v>
      </c>
      <c r="Z343" t="n">
        <v>10</v>
      </c>
    </row>
    <row r="344">
      <c r="A344" t="n">
        <v>37</v>
      </c>
      <c r="B344" t="n">
        <v>150</v>
      </c>
      <c r="C344" t="inlineStr">
        <is>
          <t xml:space="preserve">CONCLUIDO	</t>
        </is>
      </c>
      <c r="D344" t="n">
        <v>2.887</v>
      </c>
      <c r="E344" t="n">
        <v>34.64</v>
      </c>
      <c r="F344" t="n">
        <v>29.64</v>
      </c>
      <c r="G344" t="n">
        <v>49.4</v>
      </c>
      <c r="H344" t="n">
        <v>0.58</v>
      </c>
      <c r="I344" t="n">
        <v>36</v>
      </c>
      <c r="J344" t="n">
        <v>316.56</v>
      </c>
      <c r="K344" t="n">
        <v>61.82</v>
      </c>
      <c r="L344" t="n">
        <v>10.25</v>
      </c>
      <c r="M344" t="n">
        <v>34</v>
      </c>
      <c r="N344" t="n">
        <v>94.48999999999999</v>
      </c>
      <c r="O344" t="n">
        <v>39277.04</v>
      </c>
      <c r="P344" t="n">
        <v>495.8</v>
      </c>
      <c r="Q344" t="n">
        <v>2238.42</v>
      </c>
      <c r="R344" t="n">
        <v>117.84</v>
      </c>
      <c r="S344" t="n">
        <v>80.06999999999999</v>
      </c>
      <c r="T344" t="n">
        <v>16702.65</v>
      </c>
      <c r="U344" t="n">
        <v>0.68</v>
      </c>
      <c r="V344" t="n">
        <v>0.87</v>
      </c>
      <c r="W344" t="n">
        <v>6.69</v>
      </c>
      <c r="X344" t="n">
        <v>1.01</v>
      </c>
      <c r="Y344" t="n">
        <v>1</v>
      </c>
      <c r="Z344" t="n">
        <v>10</v>
      </c>
    </row>
    <row r="345">
      <c r="A345" t="n">
        <v>38</v>
      </c>
      <c r="B345" t="n">
        <v>150</v>
      </c>
      <c r="C345" t="inlineStr">
        <is>
          <t xml:space="preserve">CONCLUIDO	</t>
        </is>
      </c>
      <c r="D345" t="n">
        <v>2.8939</v>
      </c>
      <c r="E345" t="n">
        <v>34.56</v>
      </c>
      <c r="F345" t="n">
        <v>29.61</v>
      </c>
      <c r="G345" t="n">
        <v>50.77</v>
      </c>
      <c r="H345" t="n">
        <v>0.59</v>
      </c>
      <c r="I345" t="n">
        <v>35</v>
      </c>
      <c r="J345" t="n">
        <v>317.12</v>
      </c>
      <c r="K345" t="n">
        <v>61.82</v>
      </c>
      <c r="L345" t="n">
        <v>10.5</v>
      </c>
      <c r="M345" t="n">
        <v>33</v>
      </c>
      <c r="N345" t="n">
        <v>94.8</v>
      </c>
      <c r="O345" t="n">
        <v>39345.87</v>
      </c>
      <c r="P345" t="n">
        <v>494.02</v>
      </c>
      <c r="Q345" t="n">
        <v>2238.36</v>
      </c>
      <c r="R345" t="n">
        <v>116.87</v>
      </c>
      <c r="S345" t="n">
        <v>80.06999999999999</v>
      </c>
      <c r="T345" t="n">
        <v>16220.71</v>
      </c>
      <c r="U345" t="n">
        <v>0.6899999999999999</v>
      </c>
      <c r="V345" t="n">
        <v>0.87</v>
      </c>
      <c r="W345" t="n">
        <v>6.7</v>
      </c>
      <c r="X345" t="n">
        <v>0.99</v>
      </c>
      <c r="Y345" t="n">
        <v>1</v>
      </c>
      <c r="Z345" t="n">
        <v>10</v>
      </c>
    </row>
    <row r="346">
      <c r="A346" t="n">
        <v>39</v>
      </c>
      <c r="B346" t="n">
        <v>150</v>
      </c>
      <c r="C346" t="inlineStr">
        <is>
          <t xml:space="preserve">CONCLUIDO	</t>
        </is>
      </c>
      <c r="D346" t="n">
        <v>2.9018</v>
      </c>
      <c r="E346" t="n">
        <v>34.46</v>
      </c>
      <c r="F346" t="n">
        <v>29.57</v>
      </c>
      <c r="G346" t="n">
        <v>52.19</v>
      </c>
      <c r="H346" t="n">
        <v>0.6</v>
      </c>
      <c r="I346" t="n">
        <v>34</v>
      </c>
      <c r="J346" t="n">
        <v>317.68</v>
      </c>
      <c r="K346" t="n">
        <v>61.82</v>
      </c>
      <c r="L346" t="n">
        <v>10.75</v>
      </c>
      <c r="M346" t="n">
        <v>32</v>
      </c>
      <c r="N346" t="n">
        <v>95.11</v>
      </c>
      <c r="O346" t="n">
        <v>39414.84</v>
      </c>
      <c r="P346" t="n">
        <v>491.84</v>
      </c>
      <c r="Q346" t="n">
        <v>2238.39</v>
      </c>
      <c r="R346" t="n">
        <v>115.47</v>
      </c>
      <c r="S346" t="n">
        <v>80.06999999999999</v>
      </c>
      <c r="T346" t="n">
        <v>15527.86</v>
      </c>
      <c r="U346" t="n">
        <v>0.6899999999999999</v>
      </c>
      <c r="V346" t="n">
        <v>0.87</v>
      </c>
      <c r="W346" t="n">
        <v>6.7</v>
      </c>
      <c r="X346" t="n">
        <v>0.95</v>
      </c>
      <c r="Y346" t="n">
        <v>1</v>
      </c>
      <c r="Z346" t="n">
        <v>10</v>
      </c>
    </row>
    <row r="347">
      <c r="A347" t="n">
        <v>40</v>
      </c>
      <c r="B347" t="n">
        <v>150</v>
      </c>
      <c r="C347" t="inlineStr">
        <is>
          <t xml:space="preserve">CONCLUIDO	</t>
        </is>
      </c>
      <c r="D347" t="n">
        <v>2.9105</v>
      </c>
      <c r="E347" t="n">
        <v>34.36</v>
      </c>
      <c r="F347" t="n">
        <v>29.53</v>
      </c>
      <c r="G347" t="n">
        <v>53.69</v>
      </c>
      <c r="H347" t="n">
        <v>0.62</v>
      </c>
      <c r="I347" t="n">
        <v>33</v>
      </c>
      <c r="J347" t="n">
        <v>318.24</v>
      </c>
      <c r="K347" t="n">
        <v>61.82</v>
      </c>
      <c r="L347" t="n">
        <v>11</v>
      </c>
      <c r="M347" t="n">
        <v>31</v>
      </c>
      <c r="N347" t="n">
        <v>95.42</v>
      </c>
      <c r="O347" t="n">
        <v>39483.95</v>
      </c>
      <c r="P347" t="n">
        <v>489.71</v>
      </c>
      <c r="Q347" t="n">
        <v>2238.41</v>
      </c>
      <c r="R347" t="n">
        <v>113.88</v>
      </c>
      <c r="S347" t="n">
        <v>80.06999999999999</v>
      </c>
      <c r="T347" t="n">
        <v>14736.87</v>
      </c>
      <c r="U347" t="n">
        <v>0.7</v>
      </c>
      <c r="V347" t="n">
        <v>0.87</v>
      </c>
      <c r="W347" t="n">
        <v>6.69</v>
      </c>
      <c r="X347" t="n">
        <v>0.9</v>
      </c>
      <c r="Y347" t="n">
        <v>1</v>
      </c>
      <c r="Z347" t="n">
        <v>10</v>
      </c>
    </row>
    <row r="348">
      <c r="A348" t="n">
        <v>41</v>
      </c>
      <c r="B348" t="n">
        <v>150</v>
      </c>
      <c r="C348" t="inlineStr">
        <is>
          <t xml:space="preserve">CONCLUIDO	</t>
        </is>
      </c>
      <c r="D348" t="n">
        <v>2.9089</v>
      </c>
      <c r="E348" t="n">
        <v>34.38</v>
      </c>
      <c r="F348" t="n">
        <v>29.55</v>
      </c>
      <c r="G348" t="n">
        <v>53.72</v>
      </c>
      <c r="H348" t="n">
        <v>0.63</v>
      </c>
      <c r="I348" t="n">
        <v>33</v>
      </c>
      <c r="J348" t="n">
        <v>318.8</v>
      </c>
      <c r="K348" t="n">
        <v>61.82</v>
      </c>
      <c r="L348" t="n">
        <v>11.25</v>
      </c>
      <c r="M348" t="n">
        <v>31</v>
      </c>
      <c r="N348" t="n">
        <v>95.73</v>
      </c>
      <c r="O348" t="n">
        <v>39553.2</v>
      </c>
      <c r="P348" t="n">
        <v>488.32</v>
      </c>
      <c r="Q348" t="n">
        <v>2238.31</v>
      </c>
      <c r="R348" t="n">
        <v>114.69</v>
      </c>
      <c r="S348" t="n">
        <v>80.06999999999999</v>
      </c>
      <c r="T348" t="n">
        <v>15144.47</v>
      </c>
      <c r="U348" t="n">
        <v>0.7</v>
      </c>
      <c r="V348" t="n">
        <v>0.87</v>
      </c>
      <c r="W348" t="n">
        <v>6.69</v>
      </c>
      <c r="X348" t="n">
        <v>0.92</v>
      </c>
      <c r="Y348" t="n">
        <v>1</v>
      </c>
      <c r="Z348" t="n">
        <v>10</v>
      </c>
    </row>
    <row r="349">
      <c r="A349" t="n">
        <v>42</v>
      </c>
      <c r="B349" t="n">
        <v>150</v>
      </c>
      <c r="C349" t="inlineStr">
        <is>
          <t xml:space="preserve">CONCLUIDO	</t>
        </is>
      </c>
      <c r="D349" t="n">
        <v>2.9173</v>
      </c>
      <c r="E349" t="n">
        <v>34.28</v>
      </c>
      <c r="F349" t="n">
        <v>29.5</v>
      </c>
      <c r="G349" t="n">
        <v>55.32</v>
      </c>
      <c r="H349" t="n">
        <v>0.64</v>
      </c>
      <c r="I349" t="n">
        <v>32</v>
      </c>
      <c r="J349" t="n">
        <v>319.36</v>
      </c>
      <c r="K349" t="n">
        <v>61.82</v>
      </c>
      <c r="L349" t="n">
        <v>11.5</v>
      </c>
      <c r="M349" t="n">
        <v>30</v>
      </c>
      <c r="N349" t="n">
        <v>96.04000000000001</v>
      </c>
      <c r="O349" t="n">
        <v>39622.59</v>
      </c>
      <c r="P349" t="n">
        <v>487.24</v>
      </c>
      <c r="Q349" t="n">
        <v>2238.44</v>
      </c>
      <c r="R349" t="n">
        <v>113.29</v>
      </c>
      <c r="S349" t="n">
        <v>80.06999999999999</v>
      </c>
      <c r="T349" t="n">
        <v>14449.18</v>
      </c>
      <c r="U349" t="n">
        <v>0.71</v>
      </c>
      <c r="V349" t="n">
        <v>0.87</v>
      </c>
      <c r="W349" t="n">
        <v>6.69</v>
      </c>
      <c r="X349" t="n">
        <v>0.88</v>
      </c>
      <c r="Y349" t="n">
        <v>1</v>
      </c>
      <c r="Z349" t="n">
        <v>10</v>
      </c>
    </row>
    <row r="350">
      <c r="A350" t="n">
        <v>43</v>
      </c>
      <c r="B350" t="n">
        <v>150</v>
      </c>
      <c r="C350" t="inlineStr">
        <is>
          <t xml:space="preserve">CONCLUIDO	</t>
        </is>
      </c>
      <c r="D350" t="n">
        <v>2.9221</v>
      </c>
      <c r="E350" t="n">
        <v>34.22</v>
      </c>
      <c r="F350" t="n">
        <v>29.5</v>
      </c>
      <c r="G350" t="n">
        <v>57.1</v>
      </c>
      <c r="H350" t="n">
        <v>0.65</v>
      </c>
      <c r="I350" t="n">
        <v>31</v>
      </c>
      <c r="J350" t="n">
        <v>319.93</v>
      </c>
      <c r="K350" t="n">
        <v>61.82</v>
      </c>
      <c r="L350" t="n">
        <v>11.75</v>
      </c>
      <c r="M350" t="n">
        <v>29</v>
      </c>
      <c r="N350" t="n">
        <v>96.36</v>
      </c>
      <c r="O350" t="n">
        <v>39692.13</v>
      </c>
      <c r="P350" t="n">
        <v>486.09</v>
      </c>
      <c r="Q350" t="n">
        <v>2238.34</v>
      </c>
      <c r="R350" t="n">
        <v>113.17</v>
      </c>
      <c r="S350" t="n">
        <v>80.06999999999999</v>
      </c>
      <c r="T350" t="n">
        <v>14393.11</v>
      </c>
      <c r="U350" t="n">
        <v>0.71</v>
      </c>
      <c r="V350" t="n">
        <v>0.87</v>
      </c>
      <c r="W350" t="n">
        <v>6.69</v>
      </c>
      <c r="X350" t="n">
        <v>0.88</v>
      </c>
      <c r="Y350" t="n">
        <v>1</v>
      </c>
      <c r="Z350" t="n">
        <v>10</v>
      </c>
    </row>
    <row r="351">
      <c r="A351" t="n">
        <v>44</v>
      </c>
      <c r="B351" t="n">
        <v>150</v>
      </c>
      <c r="C351" t="inlineStr">
        <is>
          <t xml:space="preserve">CONCLUIDO	</t>
        </is>
      </c>
      <c r="D351" t="n">
        <v>2.9309</v>
      </c>
      <c r="E351" t="n">
        <v>34.12</v>
      </c>
      <c r="F351" t="n">
        <v>29.46</v>
      </c>
      <c r="G351" t="n">
        <v>58.91</v>
      </c>
      <c r="H351" t="n">
        <v>0.67</v>
      </c>
      <c r="I351" t="n">
        <v>30</v>
      </c>
      <c r="J351" t="n">
        <v>320.49</v>
      </c>
      <c r="K351" t="n">
        <v>61.82</v>
      </c>
      <c r="L351" t="n">
        <v>12</v>
      </c>
      <c r="M351" t="n">
        <v>28</v>
      </c>
      <c r="N351" t="n">
        <v>96.67</v>
      </c>
      <c r="O351" t="n">
        <v>39761.81</v>
      </c>
      <c r="P351" t="n">
        <v>483.7</v>
      </c>
      <c r="Q351" t="n">
        <v>2238.47</v>
      </c>
      <c r="R351" t="n">
        <v>111.66</v>
      </c>
      <c r="S351" t="n">
        <v>80.06999999999999</v>
      </c>
      <c r="T351" t="n">
        <v>13644.44</v>
      </c>
      <c r="U351" t="n">
        <v>0.72</v>
      </c>
      <c r="V351" t="n">
        <v>0.87</v>
      </c>
      <c r="W351" t="n">
        <v>6.69</v>
      </c>
      <c r="X351" t="n">
        <v>0.83</v>
      </c>
      <c r="Y351" t="n">
        <v>1</v>
      </c>
      <c r="Z351" t="n">
        <v>10</v>
      </c>
    </row>
    <row r="352">
      <c r="A352" t="n">
        <v>45</v>
      </c>
      <c r="B352" t="n">
        <v>150</v>
      </c>
      <c r="C352" t="inlineStr">
        <is>
          <t xml:space="preserve">CONCLUIDO	</t>
        </is>
      </c>
      <c r="D352" t="n">
        <v>2.9309</v>
      </c>
      <c r="E352" t="n">
        <v>34.12</v>
      </c>
      <c r="F352" t="n">
        <v>29.46</v>
      </c>
      <c r="G352" t="n">
        <v>58.91</v>
      </c>
      <c r="H352" t="n">
        <v>0.68</v>
      </c>
      <c r="I352" t="n">
        <v>30</v>
      </c>
      <c r="J352" t="n">
        <v>321.06</v>
      </c>
      <c r="K352" t="n">
        <v>61.82</v>
      </c>
      <c r="L352" t="n">
        <v>12.25</v>
      </c>
      <c r="M352" t="n">
        <v>28</v>
      </c>
      <c r="N352" t="n">
        <v>96.98999999999999</v>
      </c>
      <c r="O352" t="n">
        <v>39831.64</v>
      </c>
      <c r="P352" t="n">
        <v>482.33</v>
      </c>
      <c r="Q352" t="n">
        <v>2238.34</v>
      </c>
      <c r="R352" t="n">
        <v>111.76</v>
      </c>
      <c r="S352" t="n">
        <v>80.06999999999999</v>
      </c>
      <c r="T352" t="n">
        <v>13691.22</v>
      </c>
      <c r="U352" t="n">
        <v>0.72</v>
      </c>
      <c r="V352" t="n">
        <v>0.87</v>
      </c>
      <c r="W352" t="n">
        <v>6.69</v>
      </c>
      <c r="X352" t="n">
        <v>0.83</v>
      </c>
      <c r="Y352" t="n">
        <v>1</v>
      </c>
      <c r="Z352" t="n">
        <v>10</v>
      </c>
    </row>
    <row r="353">
      <c r="A353" t="n">
        <v>46</v>
      </c>
      <c r="B353" t="n">
        <v>150</v>
      </c>
      <c r="C353" t="inlineStr">
        <is>
          <t xml:space="preserve">CONCLUIDO	</t>
        </is>
      </c>
      <c r="D353" t="n">
        <v>2.9392</v>
      </c>
      <c r="E353" t="n">
        <v>34.02</v>
      </c>
      <c r="F353" t="n">
        <v>29.41</v>
      </c>
      <c r="G353" t="n">
        <v>60.86</v>
      </c>
      <c r="H353" t="n">
        <v>0.6899999999999999</v>
      </c>
      <c r="I353" t="n">
        <v>29</v>
      </c>
      <c r="J353" t="n">
        <v>321.63</v>
      </c>
      <c r="K353" t="n">
        <v>61.82</v>
      </c>
      <c r="L353" t="n">
        <v>12.5</v>
      </c>
      <c r="M353" t="n">
        <v>27</v>
      </c>
      <c r="N353" t="n">
        <v>97.31</v>
      </c>
      <c r="O353" t="n">
        <v>39901.61</v>
      </c>
      <c r="P353" t="n">
        <v>480.2</v>
      </c>
      <c r="Q353" t="n">
        <v>2238.39</v>
      </c>
      <c r="R353" t="n">
        <v>110.19</v>
      </c>
      <c r="S353" t="n">
        <v>80.06999999999999</v>
      </c>
      <c r="T353" t="n">
        <v>12910.35</v>
      </c>
      <c r="U353" t="n">
        <v>0.73</v>
      </c>
      <c r="V353" t="n">
        <v>0.87</v>
      </c>
      <c r="W353" t="n">
        <v>6.69</v>
      </c>
      <c r="X353" t="n">
        <v>0.79</v>
      </c>
      <c r="Y353" t="n">
        <v>1</v>
      </c>
      <c r="Z353" t="n">
        <v>10</v>
      </c>
    </row>
    <row r="354">
      <c r="A354" t="n">
        <v>47</v>
      </c>
      <c r="B354" t="n">
        <v>150</v>
      </c>
      <c r="C354" t="inlineStr">
        <is>
          <t xml:space="preserve">CONCLUIDO	</t>
        </is>
      </c>
      <c r="D354" t="n">
        <v>2.9447</v>
      </c>
      <c r="E354" t="n">
        <v>33.96</v>
      </c>
      <c r="F354" t="n">
        <v>29.41</v>
      </c>
      <c r="G354" t="n">
        <v>63.01</v>
      </c>
      <c r="H354" t="n">
        <v>0.71</v>
      </c>
      <c r="I354" t="n">
        <v>28</v>
      </c>
      <c r="J354" t="n">
        <v>322.2</v>
      </c>
      <c r="K354" t="n">
        <v>61.82</v>
      </c>
      <c r="L354" t="n">
        <v>12.75</v>
      </c>
      <c r="M354" t="n">
        <v>26</v>
      </c>
      <c r="N354" t="n">
        <v>97.62</v>
      </c>
      <c r="O354" t="n">
        <v>39971.73</v>
      </c>
      <c r="P354" t="n">
        <v>478.68</v>
      </c>
      <c r="Q354" t="n">
        <v>2238.35</v>
      </c>
      <c r="R354" t="n">
        <v>110.13</v>
      </c>
      <c r="S354" t="n">
        <v>80.06999999999999</v>
      </c>
      <c r="T354" t="n">
        <v>12885</v>
      </c>
      <c r="U354" t="n">
        <v>0.73</v>
      </c>
      <c r="V354" t="n">
        <v>0.87</v>
      </c>
      <c r="W354" t="n">
        <v>6.68</v>
      </c>
      <c r="X354" t="n">
        <v>0.78</v>
      </c>
      <c r="Y354" t="n">
        <v>1</v>
      </c>
      <c r="Z354" t="n">
        <v>10</v>
      </c>
    </row>
    <row r="355">
      <c r="A355" t="n">
        <v>48</v>
      </c>
      <c r="B355" t="n">
        <v>150</v>
      </c>
      <c r="C355" t="inlineStr">
        <is>
          <t xml:space="preserve">CONCLUIDO	</t>
        </is>
      </c>
      <c r="D355" t="n">
        <v>2.9457</v>
      </c>
      <c r="E355" t="n">
        <v>33.95</v>
      </c>
      <c r="F355" t="n">
        <v>29.39</v>
      </c>
      <c r="G355" t="n">
        <v>62.99</v>
      </c>
      <c r="H355" t="n">
        <v>0.72</v>
      </c>
      <c r="I355" t="n">
        <v>28</v>
      </c>
      <c r="J355" t="n">
        <v>322.77</v>
      </c>
      <c r="K355" t="n">
        <v>61.82</v>
      </c>
      <c r="L355" t="n">
        <v>13</v>
      </c>
      <c r="M355" t="n">
        <v>26</v>
      </c>
      <c r="N355" t="n">
        <v>97.94</v>
      </c>
      <c r="O355" t="n">
        <v>40042</v>
      </c>
      <c r="P355" t="n">
        <v>477.77</v>
      </c>
      <c r="Q355" t="n">
        <v>2238.3</v>
      </c>
      <c r="R355" t="n">
        <v>109.61</v>
      </c>
      <c r="S355" t="n">
        <v>80.06999999999999</v>
      </c>
      <c r="T355" t="n">
        <v>12626.27</v>
      </c>
      <c r="U355" t="n">
        <v>0.73</v>
      </c>
      <c r="V355" t="n">
        <v>0.87</v>
      </c>
      <c r="W355" t="n">
        <v>6.69</v>
      </c>
      <c r="X355" t="n">
        <v>0.77</v>
      </c>
      <c r="Y355" t="n">
        <v>1</v>
      </c>
      <c r="Z355" t="n">
        <v>10</v>
      </c>
    </row>
    <row r="356">
      <c r="A356" t="n">
        <v>49</v>
      </c>
      <c r="B356" t="n">
        <v>150</v>
      </c>
      <c r="C356" t="inlineStr">
        <is>
          <t xml:space="preserve">CONCLUIDO	</t>
        </is>
      </c>
      <c r="D356" t="n">
        <v>2.9523</v>
      </c>
      <c r="E356" t="n">
        <v>33.87</v>
      </c>
      <c r="F356" t="n">
        <v>29.37</v>
      </c>
      <c r="G356" t="n">
        <v>65.28</v>
      </c>
      <c r="H356" t="n">
        <v>0.73</v>
      </c>
      <c r="I356" t="n">
        <v>27</v>
      </c>
      <c r="J356" t="n">
        <v>323.34</v>
      </c>
      <c r="K356" t="n">
        <v>61.82</v>
      </c>
      <c r="L356" t="n">
        <v>13.25</v>
      </c>
      <c r="M356" t="n">
        <v>25</v>
      </c>
      <c r="N356" t="n">
        <v>98.27</v>
      </c>
      <c r="O356" t="n">
        <v>40112.54</v>
      </c>
      <c r="P356" t="n">
        <v>475.63</v>
      </c>
      <c r="Q356" t="n">
        <v>2238.36</v>
      </c>
      <c r="R356" t="n">
        <v>108.98</v>
      </c>
      <c r="S356" t="n">
        <v>80.06999999999999</v>
      </c>
      <c r="T356" t="n">
        <v>12318.08</v>
      </c>
      <c r="U356" t="n">
        <v>0.73</v>
      </c>
      <c r="V356" t="n">
        <v>0.87</v>
      </c>
      <c r="W356" t="n">
        <v>6.68</v>
      </c>
      <c r="X356" t="n">
        <v>0.75</v>
      </c>
      <c r="Y356" t="n">
        <v>1</v>
      </c>
      <c r="Z356" t="n">
        <v>10</v>
      </c>
    </row>
    <row r="357">
      <c r="A357" t="n">
        <v>50</v>
      </c>
      <c r="B357" t="n">
        <v>150</v>
      </c>
      <c r="C357" t="inlineStr">
        <is>
          <t xml:space="preserve">CONCLUIDO	</t>
        </is>
      </c>
      <c r="D357" t="n">
        <v>2.9529</v>
      </c>
      <c r="E357" t="n">
        <v>33.86</v>
      </c>
      <c r="F357" t="n">
        <v>29.37</v>
      </c>
      <c r="G357" t="n">
        <v>65.26000000000001</v>
      </c>
      <c r="H357" t="n">
        <v>0.74</v>
      </c>
      <c r="I357" t="n">
        <v>27</v>
      </c>
      <c r="J357" t="n">
        <v>323.91</v>
      </c>
      <c r="K357" t="n">
        <v>61.82</v>
      </c>
      <c r="L357" t="n">
        <v>13.5</v>
      </c>
      <c r="M357" t="n">
        <v>25</v>
      </c>
      <c r="N357" t="n">
        <v>98.59</v>
      </c>
      <c r="O357" t="n">
        <v>40183.11</v>
      </c>
      <c r="P357" t="n">
        <v>473.88</v>
      </c>
      <c r="Q357" t="n">
        <v>2238.34</v>
      </c>
      <c r="R357" t="n">
        <v>108.9</v>
      </c>
      <c r="S357" t="n">
        <v>80.06999999999999</v>
      </c>
      <c r="T357" t="n">
        <v>12278.5</v>
      </c>
      <c r="U357" t="n">
        <v>0.74</v>
      </c>
      <c r="V357" t="n">
        <v>0.87</v>
      </c>
      <c r="W357" t="n">
        <v>6.68</v>
      </c>
      <c r="X357" t="n">
        <v>0.74</v>
      </c>
      <c r="Y357" t="n">
        <v>1</v>
      </c>
      <c r="Z357" t="n">
        <v>10</v>
      </c>
    </row>
    <row r="358">
      <c r="A358" t="n">
        <v>51</v>
      </c>
      <c r="B358" t="n">
        <v>150</v>
      </c>
      <c r="C358" t="inlineStr">
        <is>
          <t xml:space="preserve">CONCLUIDO	</t>
        </is>
      </c>
      <c r="D358" t="n">
        <v>2.96</v>
      </c>
      <c r="E358" t="n">
        <v>33.78</v>
      </c>
      <c r="F358" t="n">
        <v>29.34</v>
      </c>
      <c r="G358" t="n">
        <v>67.70999999999999</v>
      </c>
      <c r="H358" t="n">
        <v>0.76</v>
      </c>
      <c r="I358" t="n">
        <v>26</v>
      </c>
      <c r="J358" t="n">
        <v>324.48</v>
      </c>
      <c r="K358" t="n">
        <v>61.82</v>
      </c>
      <c r="L358" t="n">
        <v>13.75</v>
      </c>
      <c r="M358" t="n">
        <v>24</v>
      </c>
      <c r="N358" t="n">
        <v>98.91</v>
      </c>
      <c r="O358" t="n">
        <v>40253.84</v>
      </c>
      <c r="P358" t="n">
        <v>472.98</v>
      </c>
      <c r="Q358" t="n">
        <v>2238.45</v>
      </c>
      <c r="R358" t="n">
        <v>107.8</v>
      </c>
      <c r="S358" t="n">
        <v>80.06999999999999</v>
      </c>
      <c r="T358" t="n">
        <v>11732.71</v>
      </c>
      <c r="U358" t="n">
        <v>0.74</v>
      </c>
      <c r="V358" t="n">
        <v>0.87</v>
      </c>
      <c r="W358" t="n">
        <v>6.69</v>
      </c>
      <c r="X358" t="n">
        <v>0.71</v>
      </c>
      <c r="Y358" t="n">
        <v>1</v>
      </c>
      <c r="Z358" t="n">
        <v>10</v>
      </c>
    </row>
    <row r="359">
      <c r="A359" t="n">
        <v>52</v>
      </c>
      <c r="B359" t="n">
        <v>150</v>
      </c>
      <c r="C359" t="inlineStr">
        <is>
          <t xml:space="preserve">CONCLUIDO	</t>
        </is>
      </c>
      <c r="D359" t="n">
        <v>2.9685</v>
      </c>
      <c r="E359" t="n">
        <v>33.69</v>
      </c>
      <c r="F359" t="n">
        <v>29.3</v>
      </c>
      <c r="G359" t="n">
        <v>70.31999999999999</v>
      </c>
      <c r="H359" t="n">
        <v>0.77</v>
      </c>
      <c r="I359" t="n">
        <v>25</v>
      </c>
      <c r="J359" t="n">
        <v>325.06</v>
      </c>
      <c r="K359" t="n">
        <v>61.82</v>
      </c>
      <c r="L359" t="n">
        <v>14</v>
      </c>
      <c r="M359" t="n">
        <v>23</v>
      </c>
      <c r="N359" t="n">
        <v>99.23999999999999</v>
      </c>
      <c r="O359" t="n">
        <v>40324.71</v>
      </c>
      <c r="P359" t="n">
        <v>469.67</v>
      </c>
      <c r="Q359" t="n">
        <v>2238.32</v>
      </c>
      <c r="R359" t="n">
        <v>106.37</v>
      </c>
      <c r="S359" t="n">
        <v>80.06999999999999</v>
      </c>
      <c r="T359" t="n">
        <v>11021.6</v>
      </c>
      <c r="U359" t="n">
        <v>0.75</v>
      </c>
      <c r="V359" t="n">
        <v>0.88</v>
      </c>
      <c r="W359" t="n">
        <v>6.68</v>
      </c>
      <c r="X359" t="n">
        <v>0.67</v>
      </c>
      <c r="Y359" t="n">
        <v>1</v>
      </c>
      <c r="Z359" t="n">
        <v>10</v>
      </c>
    </row>
    <row r="360">
      <c r="A360" t="n">
        <v>53</v>
      </c>
      <c r="B360" t="n">
        <v>150</v>
      </c>
      <c r="C360" t="inlineStr">
        <is>
          <t xml:space="preserve">CONCLUIDO	</t>
        </is>
      </c>
      <c r="D360" t="n">
        <v>2.9654</v>
      </c>
      <c r="E360" t="n">
        <v>33.72</v>
      </c>
      <c r="F360" t="n">
        <v>29.34</v>
      </c>
      <c r="G360" t="n">
        <v>70.41</v>
      </c>
      <c r="H360" t="n">
        <v>0.78</v>
      </c>
      <c r="I360" t="n">
        <v>25</v>
      </c>
      <c r="J360" t="n">
        <v>325.63</v>
      </c>
      <c r="K360" t="n">
        <v>61.82</v>
      </c>
      <c r="L360" t="n">
        <v>14.25</v>
      </c>
      <c r="M360" t="n">
        <v>23</v>
      </c>
      <c r="N360" t="n">
        <v>99.56</v>
      </c>
      <c r="O360" t="n">
        <v>40395.74</v>
      </c>
      <c r="P360" t="n">
        <v>469.72</v>
      </c>
      <c r="Q360" t="n">
        <v>2238.34</v>
      </c>
      <c r="R360" t="n">
        <v>107.86</v>
      </c>
      <c r="S360" t="n">
        <v>80.06999999999999</v>
      </c>
      <c r="T360" t="n">
        <v>11766.7</v>
      </c>
      <c r="U360" t="n">
        <v>0.74</v>
      </c>
      <c r="V360" t="n">
        <v>0.87</v>
      </c>
      <c r="W360" t="n">
        <v>6.68</v>
      </c>
      <c r="X360" t="n">
        <v>0.71</v>
      </c>
      <c r="Y360" t="n">
        <v>1</v>
      </c>
      <c r="Z360" t="n">
        <v>10</v>
      </c>
    </row>
    <row r="361">
      <c r="A361" t="n">
        <v>54</v>
      </c>
      <c r="B361" t="n">
        <v>150</v>
      </c>
      <c r="C361" t="inlineStr">
        <is>
          <t xml:space="preserve">CONCLUIDO	</t>
        </is>
      </c>
      <c r="D361" t="n">
        <v>2.9666</v>
      </c>
      <c r="E361" t="n">
        <v>33.71</v>
      </c>
      <c r="F361" t="n">
        <v>29.32</v>
      </c>
      <c r="G361" t="n">
        <v>70.38</v>
      </c>
      <c r="H361" t="n">
        <v>0.79</v>
      </c>
      <c r="I361" t="n">
        <v>25</v>
      </c>
      <c r="J361" t="n">
        <v>326.21</v>
      </c>
      <c r="K361" t="n">
        <v>61.82</v>
      </c>
      <c r="L361" t="n">
        <v>14.5</v>
      </c>
      <c r="M361" t="n">
        <v>23</v>
      </c>
      <c r="N361" t="n">
        <v>99.89</v>
      </c>
      <c r="O361" t="n">
        <v>40466.92</v>
      </c>
      <c r="P361" t="n">
        <v>467.6</v>
      </c>
      <c r="Q361" t="n">
        <v>2238.45</v>
      </c>
      <c r="R361" t="n">
        <v>107.44</v>
      </c>
      <c r="S361" t="n">
        <v>80.06999999999999</v>
      </c>
      <c r="T361" t="n">
        <v>11555.47</v>
      </c>
      <c r="U361" t="n">
        <v>0.75</v>
      </c>
      <c r="V361" t="n">
        <v>0.88</v>
      </c>
      <c r="W361" t="n">
        <v>6.68</v>
      </c>
      <c r="X361" t="n">
        <v>0.7</v>
      </c>
      <c r="Y361" t="n">
        <v>1</v>
      </c>
      <c r="Z361" t="n">
        <v>10</v>
      </c>
    </row>
    <row r="362">
      <c r="A362" t="n">
        <v>55</v>
      </c>
      <c r="B362" t="n">
        <v>150</v>
      </c>
      <c r="C362" t="inlineStr">
        <is>
          <t xml:space="preserve">CONCLUIDO	</t>
        </is>
      </c>
      <c r="D362" t="n">
        <v>2.9759</v>
      </c>
      <c r="E362" t="n">
        <v>33.6</v>
      </c>
      <c r="F362" t="n">
        <v>29.27</v>
      </c>
      <c r="G362" t="n">
        <v>73.18000000000001</v>
      </c>
      <c r="H362" t="n">
        <v>0.8</v>
      </c>
      <c r="I362" t="n">
        <v>24</v>
      </c>
      <c r="J362" t="n">
        <v>326.79</v>
      </c>
      <c r="K362" t="n">
        <v>61.82</v>
      </c>
      <c r="L362" t="n">
        <v>14.75</v>
      </c>
      <c r="M362" t="n">
        <v>22</v>
      </c>
      <c r="N362" t="n">
        <v>100.22</v>
      </c>
      <c r="O362" t="n">
        <v>40538.25</v>
      </c>
      <c r="P362" t="n">
        <v>466.06</v>
      </c>
      <c r="Q362" t="n">
        <v>2238.39</v>
      </c>
      <c r="R362" t="n">
        <v>105.8</v>
      </c>
      <c r="S362" t="n">
        <v>80.06999999999999</v>
      </c>
      <c r="T362" t="n">
        <v>10744.33</v>
      </c>
      <c r="U362" t="n">
        <v>0.76</v>
      </c>
      <c r="V362" t="n">
        <v>0.88</v>
      </c>
      <c r="W362" t="n">
        <v>6.67</v>
      </c>
      <c r="X362" t="n">
        <v>0.64</v>
      </c>
      <c r="Y362" t="n">
        <v>1</v>
      </c>
      <c r="Z362" t="n">
        <v>10</v>
      </c>
    </row>
    <row r="363">
      <c r="A363" t="n">
        <v>56</v>
      </c>
      <c r="B363" t="n">
        <v>150</v>
      </c>
      <c r="C363" t="inlineStr">
        <is>
          <t xml:space="preserve">CONCLUIDO	</t>
        </is>
      </c>
      <c r="D363" t="n">
        <v>2.9739</v>
      </c>
      <c r="E363" t="n">
        <v>33.63</v>
      </c>
      <c r="F363" t="n">
        <v>29.3</v>
      </c>
      <c r="G363" t="n">
        <v>73.23999999999999</v>
      </c>
      <c r="H363" t="n">
        <v>0.82</v>
      </c>
      <c r="I363" t="n">
        <v>24</v>
      </c>
      <c r="J363" t="n">
        <v>327.37</v>
      </c>
      <c r="K363" t="n">
        <v>61.82</v>
      </c>
      <c r="L363" t="n">
        <v>15</v>
      </c>
      <c r="M363" t="n">
        <v>22</v>
      </c>
      <c r="N363" t="n">
        <v>100.55</v>
      </c>
      <c r="O363" t="n">
        <v>40609.74</v>
      </c>
      <c r="P363" t="n">
        <v>463.66</v>
      </c>
      <c r="Q363" t="n">
        <v>2238.33</v>
      </c>
      <c r="R363" t="n">
        <v>106.19</v>
      </c>
      <c r="S363" t="n">
        <v>80.06999999999999</v>
      </c>
      <c r="T363" t="n">
        <v>10939.32</v>
      </c>
      <c r="U363" t="n">
        <v>0.75</v>
      </c>
      <c r="V363" t="n">
        <v>0.88</v>
      </c>
      <c r="W363" t="n">
        <v>6.68</v>
      </c>
      <c r="X363" t="n">
        <v>0.67</v>
      </c>
      <c r="Y363" t="n">
        <v>1</v>
      </c>
      <c r="Z363" t="n">
        <v>10</v>
      </c>
    </row>
    <row r="364">
      <c r="A364" t="n">
        <v>57</v>
      </c>
      <c r="B364" t="n">
        <v>150</v>
      </c>
      <c r="C364" t="inlineStr">
        <is>
          <t xml:space="preserve">CONCLUIDO	</t>
        </is>
      </c>
      <c r="D364" t="n">
        <v>2.9833</v>
      </c>
      <c r="E364" t="n">
        <v>33.52</v>
      </c>
      <c r="F364" t="n">
        <v>29.25</v>
      </c>
      <c r="G364" t="n">
        <v>76.29000000000001</v>
      </c>
      <c r="H364" t="n">
        <v>0.83</v>
      </c>
      <c r="I364" t="n">
        <v>23</v>
      </c>
      <c r="J364" t="n">
        <v>327.95</v>
      </c>
      <c r="K364" t="n">
        <v>61.82</v>
      </c>
      <c r="L364" t="n">
        <v>15.25</v>
      </c>
      <c r="M364" t="n">
        <v>21</v>
      </c>
      <c r="N364" t="n">
        <v>100.88</v>
      </c>
      <c r="O364" t="n">
        <v>40681.39</v>
      </c>
      <c r="P364" t="n">
        <v>462.63</v>
      </c>
      <c r="Q364" t="n">
        <v>2238.35</v>
      </c>
      <c r="R364" t="n">
        <v>104.79</v>
      </c>
      <c r="S364" t="n">
        <v>80.06999999999999</v>
      </c>
      <c r="T364" t="n">
        <v>10241.5</v>
      </c>
      <c r="U364" t="n">
        <v>0.76</v>
      </c>
      <c r="V364" t="n">
        <v>0.88</v>
      </c>
      <c r="W364" t="n">
        <v>6.68</v>
      </c>
      <c r="X364" t="n">
        <v>0.62</v>
      </c>
      <c r="Y364" t="n">
        <v>1</v>
      </c>
      <c r="Z364" t="n">
        <v>10</v>
      </c>
    </row>
    <row r="365">
      <c r="A365" t="n">
        <v>58</v>
      </c>
      <c r="B365" t="n">
        <v>150</v>
      </c>
      <c r="C365" t="inlineStr">
        <is>
          <t xml:space="preserve">CONCLUIDO	</t>
        </is>
      </c>
      <c r="D365" t="n">
        <v>2.9824</v>
      </c>
      <c r="E365" t="n">
        <v>33.53</v>
      </c>
      <c r="F365" t="n">
        <v>29.25</v>
      </c>
      <c r="G365" t="n">
        <v>76.31999999999999</v>
      </c>
      <c r="H365" t="n">
        <v>0.84</v>
      </c>
      <c r="I365" t="n">
        <v>23</v>
      </c>
      <c r="J365" t="n">
        <v>328.53</v>
      </c>
      <c r="K365" t="n">
        <v>61.82</v>
      </c>
      <c r="L365" t="n">
        <v>15.5</v>
      </c>
      <c r="M365" t="n">
        <v>21</v>
      </c>
      <c r="N365" t="n">
        <v>101.21</v>
      </c>
      <c r="O365" t="n">
        <v>40753.2</v>
      </c>
      <c r="P365" t="n">
        <v>462</v>
      </c>
      <c r="Q365" t="n">
        <v>2238.34</v>
      </c>
      <c r="R365" t="n">
        <v>105.02</v>
      </c>
      <c r="S365" t="n">
        <v>80.06999999999999</v>
      </c>
      <c r="T365" t="n">
        <v>10358.88</v>
      </c>
      <c r="U365" t="n">
        <v>0.76</v>
      </c>
      <c r="V365" t="n">
        <v>0.88</v>
      </c>
      <c r="W365" t="n">
        <v>6.68</v>
      </c>
      <c r="X365" t="n">
        <v>0.63</v>
      </c>
      <c r="Y365" t="n">
        <v>1</v>
      </c>
      <c r="Z365" t="n">
        <v>10</v>
      </c>
    </row>
    <row r="366">
      <c r="A366" t="n">
        <v>59</v>
      </c>
      <c r="B366" t="n">
        <v>150</v>
      </c>
      <c r="C366" t="inlineStr">
        <is>
          <t xml:space="preserve">CONCLUIDO	</t>
        </is>
      </c>
      <c r="D366" t="n">
        <v>2.991</v>
      </c>
      <c r="E366" t="n">
        <v>33.43</v>
      </c>
      <c r="F366" t="n">
        <v>29.21</v>
      </c>
      <c r="G366" t="n">
        <v>79.67</v>
      </c>
      <c r="H366" t="n">
        <v>0.85</v>
      </c>
      <c r="I366" t="n">
        <v>22</v>
      </c>
      <c r="J366" t="n">
        <v>329.12</v>
      </c>
      <c r="K366" t="n">
        <v>61.82</v>
      </c>
      <c r="L366" t="n">
        <v>15.75</v>
      </c>
      <c r="M366" t="n">
        <v>20</v>
      </c>
      <c r="N366" t="n">
        <v>101.54</v>
      </c>
      <c r="O366" t="n">
        <v>40825.16</v>
      </c>
      <c r="P366" t="n">
        <v>459.52</v>
      </c>
      <c r="Q366" t="n">
        <v>2238.34</v>
      </c>
      <c r="R366" t="n">
        <v>103.82</v>
      </c>
      <c r="S366" t="n">
        <v>80.06999999999999</v>
      </c>
      <c r="T366" t="n">
        <v>9759.700000000001</v>
      </c>
      <c r="U366" t="n">
        <v>0.77</v>
      </c>
      <c r="V366" t="n">
        <v>0.88</v>
      </c>
      <c r="W366" t="n">
        <v>6.67</v>
      </c>
      <c r="X366" t="n">
        <v>0.59</v>
      </c>
      <c r="Y366" t="n">
        <v>1</v>
      </c>
      <c r="Z366" t="n">
        <v>10</v>
      </c>
    </row>
    <row r="367">
      <c r="A367" t="n">
        <v>60</v>
      </c>
      <c r="B367" t="n">
        <v>150</v>
      </c>
      <c r="C367" t="inlineStr">
        <is>
          <t xml:space="preserve">CONCLUIDO	</t>
        </is>
      </c>
      <c r="D367" t="n">
        <v>2.9895</v>
      </c>
      <c r="E367" t="n">
        <v>33.45</v>
      </c>
      <c r="F367" t="n">
        <v>29.23</v>
      </c>
      <c r="G367" t="n">
        <v>79.72</v>
      </c>
      <c r="H367" t="n">
        <v>0.86</v>
      </c>
      <c r="I367" t="n">
        <v>22</v>
      </c>
      <c r="J367" t="n">
        <v>329.7</v>
      </c>
      <c r="K367" t="n">
        <v>61.82</v>
      </c>
      <c r="L367" t="n">
        <v>16</v>
      </c>
      <c r="M367" t="n">
        <v>20</v>
      </c>
      <c r="N367" t="n">
        <v>101.88</v>
      </c>
      <c r="O367" t="n">
        <v>40897.29</v>
      </c>
      <c r="P367" t="n">
        <v>458.16</v>
      </c>
      <c r="Q367" t="n">
        <v>2238.45</v>
      </c>
      <c r="R367" t="n">
        <v>104.37</v>
      </c>
      <c r="S367" t="n">
        <v>80.06999999999999</v>
      </c>
      <c r="T367" t="n">
        <v>10035.38</v>
      </c>
      <c r="U367" t="n">
        <v>0.77</v>
      </c>
      <c r="V367" t="n">
        <v>0.88</v>
      </c>
      <c r="W367" t="n">
        <v>6.67</v>
      </c>
      <c r="X367" t="n">
        <v>0.6</v>
      </c>
      <c r="Y367" t="n">
        <v>1</v>
      </c>
      <c r="Z367" t="n">
        <v>10</v>
      </c>
    </row>
    <row r="368">
      <c r="A368" t="n">
        <v>61</v>
      </c>
      <c r="B368" t="n">
        <v>150</v>
      </c>
      <c r="C368" t="inlineStr">
        <is>
          <t xml:space="preserve">CONCLUIDO	</t>
        </is>
      </c>
      <c r="D368" t="n">
        <v>2.9892</v>
      </c>
      <c r="E368" t="n">
        <v>33.45</v>
      </c>
      <c r="F368" t="n">
        <v>29.23</v>
      </c>
      <c r="G368" t="n">
        <v>79.73</v>
      </c>
      <c r="H368" t="n">
        <v>0.88</v>
      </c>
      <c r="I368" t="n">
        <v>22</v>
      </c>
      <c r="J368" t="n">
        <v>330.29</v>
      </c>
      <c r="K368" t="n">
        <v>61.82</v>
      </c>
      <c r="L368" t="n">
        <v>16.25</v>
      </c>
      <c r="M368" t="n">
        <v>20</v>
      </c>
      <c r="N368" t="n">
        <v>102.21</v>
      </c>
      <c r="O368" t="n">
        <v>40969.57</v>
      </c>
      <c r="P368" t="n">
        <v>456.12</v>
      </c>
      <c r="Q368" t="n">
        <v>2238.3</v>
      </c>
      <c r="R368" t="n">
        <v>104.44</v>
      </c>
      <c r="S368" t="n">
        <v>80.06999999999999</v>
      </c>
      <c r="T368" t="n">
        <v>10070.9</v>
      </c>
      <c r="U368" t="n">
        <v>0.77</v>
      </c>
      <c r="V368" t="n">
        <v>0.88</v>
      </c>
      <c r="W368" t="n">
        <v>6.68</v>
      </c>
      <c r="X368" t="n">
        <v>0.61</v>
      </c>
      <c r="Y368" t="n">
        <v>1</v>
      </c>
      <c r="Z368" t="n">
        <v>10</v>
      </c>
    </row>
    <row r="369">
      <c r="A369" t="n">
        <v>62</v>
      </c>
      <c r="B369" t="n">
        <v>150</v>
      </c>
      <c r="C369" t="inlineStr">
        <is>
          <t xml:space="preserve">CONCLUIDO	</t>
        </is>
      </c>
      <c r="D369" t="n">
        <v>2.9993</v>
      </c>
      <c r="E369" t="n">
        <v>33.34</v>
      </c>
      <c r="F369" t="n">
        <v>29.18</v>
      </c>
      <c r="G369" t="n">
        <v>83.36</v>
      </c>
      <c r="H369" t="n">
        <v>0.89</v>
      </c>
      <c r="I369" t="n">
        <v>21</v>
      </c>
      <c r="J369" t="n">
        <v>330.87</v>
      </c>
      <c r="K369" t="n">
        <v>61.82</v>
      </c>
      <c r="L369" t="n">
        <v>16.5</v>
      </c>
      <c r="M369" t="n">
        <v>19</v>
      </c>
      <c r="N369" t="n">
        <v>102.55</v>
      </c>
      <c r="O369" t="n">
        <v>41042.02</v>
      </c>
      <c r="P369" t="n">
        <v>454.81</v>
      </c>
      <c r="Q369" t="n">
        <v>2238.58</v>
      </c>
      <c r="R369" t="n">
        <v>102.43</v>
      </c>
      <c r="S369" t="n">
        <v>80.06999999999999</v>
      </c>
      <c r="T369" t="n">
        <v>9070.139999999999</v>
      </c>
      <c r="U369" t="n">
        <v>0.78</v>
      </c>
      <c r="V369" t="n">
        <v>0.88</v>
      </c>
      <c r="W369" t="n">
        <v>6.67</v>
      </c>
      <c r="X369" t="n">
        <v>0.55</v>
      </c>
      <c r="Y369" t="n">
        <v>1</v>
      </c>
      <c r="Z369" t="n">
        <v>10</v>
      </c>
    </row>
    <row r="370">
      <c r="A370" t="n">
        <v>63</v>
      </c>
      <c r="B370" t="n">
        <v>150</v>
      </c>
      <c r="C370" t="inlineStr">
        <is>
          <t xml:space="preserve">CONCLUIDO	</t>
        </is>
      </c>
      <c r="D370" t="n">
        <v>2.9972</v>
      </c>
      <c r="E370" t="n">
        <v>33.36</v>
      </c>
      <c r="F370" t="n">
        <v>29.2</v>
      </c>
      <c r="G370" t="n">
        <v>83.43000000000001</v>
      </c>
      <c r="H370" t="n">
        <v>0.9</v>
      </c>
      <c r="I370" t="n">
        <v>21</v>
      </c>
      <c r="J370" t="n">
        <v>331.46</v>
      </c>
      <c r="K370" t="n">
        <v>61.82</v>
      </c>
      <c r="L370" t="n">
        <v>16.75</v>
      </c>
      <c r="M370" t="n">
        <v>19</v>
      </c>
      <c r="N370" t="n">
        <v>102.89</v>
      </c>
      <c r="O370" t="n">
        <v>41114.63</v>
      </c>
      <c r="P370" t="n">
        <v>451.95</v>
      </c>
      <c r="Q370" t="n">
        <v>2238.43</v>
      </c>
      <c r="R370" t="n">
        <v>103.34</v>
      </c>
      <c r="S370" t="n">
        <v>80.06999999999999</v>
      </c>
      <c r="T370" t="n">
        <v>9527.309999999999</v>
      </c>
      <c r="U370" t="n">
        <v>0.77</v>
      </c>
      <c r="V370" t="n">
        <v>0.88</v>
      </c>
      <c r="W370" t="n">
        <v>6.67</v>
      </c>
      <c r="X370" t="n">
        <v>0.57</v>
      </c>
      <c r="Y370" t="n">
        <v>1</v>
      </c>
      <c r="Z370" t="n">
        <v>10</v>
      </c>
    </row>
    <row r="371">
      <c r="A371" t="n">
        <v>64</v>
      </c>
      <c r="B371" t="n">
        <v>150</v>
      </c>
      <c r="C371" t="inlineStr">
        <is>
          <t xml:space="preserve">CONCLUIDO	</t>
        </is>
      </c>
      <c r="D371" t="n">
        <v>3.005</v>
      </c>
      <c r="E371" t="n">
        <v>33.28</v>
      </c>
      <c r="F371" t="n">
        <v>29.17</v>
      </c>
      <c r="G371" t="n">
        <v>87.51000000000001</v>
      </c>
      <c r="H371" t="n">
        <v>0.91</v>
      </c>
      <c r="I371" t="n">
        <v>20</v>
      </c>
      <c r="J371" t="n">
        <v>332.05</v>
      </c>
      <c r="K371" t="n">
        <v>61.82</v>
      </c>
      <c r="L371" t="n">
        <v>17</v>
      </c>
      <c r="M371" t="n">
        <v>18</v>
      </c>
      <c r="N371" t="n">
        <v>103.23</v>
      </c>
      <c r="O371" t="n">
        <v>41187.41</v>
      </c>
      <c r="P371" t="n">
        <v>450.08</v>
      </c>
      <c r="Q371" t="n">
        <v>2238.3</v>
      </c>
      <c r="R371" t="n">
        <v>102.19</v>
      </c>
      <c r="S371" t="n">
        <v>80.06999999999999</v>
      </c>
      <c r="T371" t="n">
        <v>8959.26</v>
      </c>
      <c r="U371" t="n">
        <v>0.78</v>
      </c>
      <c r="V371" t="n">
        <v>0.88</v>
      </c>
      <c r="W371" t="n">
        <v>6.67</v>
      </c>
      <c r="X371" t="n">
        <v>0.54</v>
      </c>
      <c r="Y371" t="n">
        <v>1</v>
      </c>
      <c r="Z371" t="n">
        <v>10</v>
      </c>
    </row>
    <row r="372">
      <c r="A372" t="n">
        <v>65</v>
      </c>
      <c r="B372" t="n">
        <v>150</v>
      </c>
      <c r="C372" t="inlineStr">
        <is>
          <t xml:space="preserve">CONCLUIDO	</t>
        </is>
      </c>
      <c r="D372" t="n">
        <v>3.0059</v>
      </c>
      <c r="E372" t="n">
        <v>33.27</v>
      </c>
      <c r="F372" t="n">
        <v>29.16</v>
      </c>
      <c r="G372" t="n">
        <v>87.48</v>
      </c>
      <c r="H372" t="n">
        <v>0.92</v>
      </c>
      <c r="I372" t="n">
        <v>20</v>
      </c>
      <c r="J372" t="n">
        <v>332.64</v>
      </c>
      <c r="K372" t="n">
        <v>61.82</v>
      </c>
      <c r="L372" t="n">
        <v>17.25</v>
      </c>
      <c r="M372" t="n">
        <v>18</v>
      </c>
      <c r="N372" t="n">
        <v>103.57</v>
      </c>
      <c r="O372" t="n">
        <v>41260.35</v>
      </c>
      <c r="P372" t="n">
        <v>449.1</v>
      </c>
      <c r="Q372" t="n">
        <v>2238.58</v>
      </c>
      <c r="R372" t="n">
        <v>102.14</v>
      </c>
      <c r="S372" t="n">
        <v>80.06999999999999</v>
      </c>
      <c r="T372" t="n">
        <v>8931.33</v>
      </c>
      <c r="U372" t="n">
        <v>0.78</v>
      </c>
      <c r="V372" t="n">
        <v>0.88</v>
      </c>
      <c r="W372" t="n">
        <v>6.67</v>
      </c>
      <c r="X372" t="n">
        <v>0.53</v>
      </c>
      <c r="Y372" t="n">
        <v>1</v>
      </c>
      <c r="Z372" t="n">
        <v>10</v>
      </c>
    </row>
    <row r="373">
      <c r="A373" t="n">
        <v>66</v>
      </c>
      <c r="B373" t="n">
        <v>150</v>
      </c>
      <c r="C373" t="inlineStr">
        <is>
          <t xml:space="preserve">CONCLUIDO	</t>
        </is>
      </c>
      <c r="D373" t="n">
        <v>3.0051</v>
      </c>
      <c r="E373" t="n">
        <v>33.28</v>
      </c>
      <c r="F373" t="n">
        <v>29.17</v>
      </c>
      <c r="G373" t="n">
        <v>87.51000000000001</v>
      </c>
      <c r="H373" t="n">
        <v>0.9399999999999999</v>
      </c>
      <c r="I373" t="n">
        <v>20</v>
      </c>
      <c r="J373" t="n">
        <v>333.24</v>
      </c>
      <c r="K373" t="n">
        <v>61.82</v>
      </c>
      <c r="L373" t="n">
        <v>17.5</v>
      </c>
      <c r="M373" t="n">
        <v>18</v>
      </c>
      <c r="N373" t="n">
        <v>103.92</v>
      </c>
      <c r="O373" t="n">
        <v>41333.46</v>
      </c>
      <c r="P373" t="n">
        <v>447.9</v>
      </c>
      <c r="Q373" t="n">
        <v>2238.41</v>
      </c>
      <c r="R373" t="n">
        <v>102.17</v>
      </c>
      <c r="S373" t="n">
        <v>80.06999999999999</v>
      </c>
      <c r="T373" t="n">
        <v>8946.450000000001</v>
      </c>
      <c r="U373" t="n">
        <v>0.78</v>
      </c>
      <c r="V373" t="n">
        <v>0.88</v>
      </c>
      <c r="W373" t="n">
        <v>6.67</v>
      </c>
      <c r="X373" t="n">
        <v>0.54</v>
      </c>
      <c r="Y373" t="n">
        <v>1</v>
      </c>
      <c r="Z373" t="n">
        <v>10</v>
      </c>
    </row>
    <row r="374">
      <c r="A374" t="n">
        <v>67</v>
      </c>
      <c r="B374" t="n">
        <v>150</v>
      </c>
      <c r="C374" t="inlineStr">
        <is>
          <t xml:space="preserve">CONCLUIDO	</t>
        </is>
      </c>
      <c r="D374" t="n">
        <v>3.0125</v>
      </c>
      <c r="E374" t="n">
        <v>33.19</v>
      </c>
      <c r="F374" t="n">
        <v>29.14</v>
      </c>
      <c r="G374" t="n">
        <v>92.03</v>
      </c>
      <c r="H374" t="n">
        <v>0.95</v>
      </c>
      <c r="I374" t="n">
        <v>19</v>
      </c>
      <c r="J374" t="n">
        <v>333.83</v>
      </c>
      <c r="K374" t="n">
        <v>61.82</v>
      </c>
      <c r="L374" t="n">
        <v>17.75</v>
      </c>
      <c r="M374" t="n">
        <v>17</v>
      </c>
      <c r="N374" t="n">
        <v>104.26</v>
      </c>
      <c r="O374" t="n">
        <v>41406.86</v>
      </c>
      <c r="P374" t="n">
        <v>445.19</v>
      </c>
      <c r="Q374" t="n">
        <v>2238.41</v>
      </c>
      <c r="R374" t="n">
        <v>101.5</v>
      </c>
      <c r="S374" t="n">
        <v>80.06999999999999</v>
      </c>
      <c r="T374" t="n">
        <v>8619.040000000001</v>
      </c>
      <c r="U374" t="n">
        <v>0.79</v>
      </c>
      <c r="V374" t="n">
        <v>0.88</v>
      </c>
      <c r="W374" t="n">
        <v>6.67</v>
      </c>
      <c r="X374" t="n">
        <v>0.51</v>
      </c>
      <c r="Y374" t="n">
        <v>1</v>
      </c>
      <c r="Z374" t="n">
        <v>10</v>
      </c>
    </row>
    <row r="375">
      <c r="A375" t="n">
        <v>68</v>
      </c>
      <c r="B375" t="n">
        <v>150</v>
      </c>
      <c r="C375" t="inlineStr">
        <is>
          <t xml:space="preserve">CONCLUIDO	</t>
        </is>
      </c>
      <c r="D375" t="n">
        <v>3.012</v>
      </c>
      <c r="E375" t="n">
        <v>33.2</v>
      </c>
      <c r="F375" t="n">
        <v>29.15</v>
      </c>
      <c r="G375" t="n">
        <v>92.04000000000001</v>
      </c>
      <c r="H375" t="n">
        <v>0.96</v>
      </c>
      <c r="I375" t="n">
        <v>19</v>
      </c>
      <c r="J375" t="n">
        <v>334.43</v>
      </c>
      <c r="K375" t="n">
        <v>61.82</v>
      </c>
      <c r="L375" t="n">
        <v>18</v>
      </c>
      <c r="M375" t="n">
        <v>17</v>
      </c>
      <c r="N375" t="n">
        <v>104.61</v>
      </c>
      <c r="O375" t="n">
        <v>41480.31</v>
      </c>
      <c r="P375" t="n">
        <v>447.19</v>
      </c>
      <c r="Q375" t="n">
        <v>2238.34</v>
      </c>
      <c r="R375" t="n">
        <v>101.71</v>
      </c>
      <c r="S375" t="n">
        <v>80.06999999999999</v>
      </c>
      <c r="T375" t="n">
        <v>8724.25</v>
      </c>
      <c r="U375" t="n">
        <v>0.79</v>
      </c>
      <c r="V375" t="n">
        <v>0.88</v>
      </c>
      <c r="W375" t="n">
        <v>6.67</v>
      </c>
      <c r="X375" t="n">
        <v>0.52</v>
      </c>
      <c r="Y375" t="n">
        <v>1</v>
      </c>
      <c r="Z375" t="n">
        <v>10</v>
      </c>
    </row>
    <row r="376">
      <c r="A376" t="n">
        <v>69</v>
      </c>
      <c r="B376" t="n">
        <v>150</v>
      </c>
      <c r="C376" t="inlineStr">
        <is>
          <t xml:space="preserve">CONCLUIDO	</t>
        </is>
      </c>
      <c r="D376" t="n">
        <v>3.0122</v>
      </c>
      <c r="E376" t="n">
        <v>33.2</v>
      </c>
      <c r="F376" t="n">
        <v>29.15</v>
      </c>
      <c r="G376" t="n">
        <v>92.04000000000001</v>
      </c>
      <c r="H376" t="n">
        <v>0.97</v>
      </c>
      <c r="I376" t="n">
        <v>19</v>
      </c>
      <c r="J376" t="n">
        <v>335.02</v>
      </c>
      <c r="K376" t="n">
        <v>61.82</v>
      </c>
      <c r="L376" t="n">
        <v>18.25</v>
      </c>
      <c r="M376" t="n">
        <v>17</v>
      </c>
      <c r="N376" t="n">
        <v>104.95</v>
      </c>
      <c r="O376" t="n">
        <v>41553.93</v>
      </c>
      <c r="P376" t="n">
        <v>445.52</v>
      </c>
      <c r="Q376" t="n">
        <v>2238.3</v>
      </c>
      <c r="R376" t="n">
        <v>101.52</v>
      </c>
      <c r="S376" t="n">
        <v>80.06999999999999</v>
      </c>
      <c r="T376" t="n">
        <v>8629.23</v>
      </c>
      <c r="U376" t="n">
        <v>0.79</v>
      </c>
      <c r="V376" t="n">
        <v>0.88</v>
      </c>
      <c r="W376" t="n">
        <v>6.67</v>
      </c>
      <c r="X376" t="n">
        <v>0.52</v>
      </c>
      <c r="Y376" t="n">
        <v>1</v>
      </c>
      <c r="Z376" t="n">
        <v>10</v>
      </c>
    </row>
    <row r="377">
      <c r="A377" t="n">
        <v>70</v>
      </c>
      <c r="B377" t="n">
        <v>150</v>
      </c>
      <c r="C377" t="inlineStr">
        <is>
          <t xml:space="preserve">CONCLUIDO	</t>
        </is>
      </c>
      <c r="D377" t="n">
        <v>3.0127</v>
      </c>
      <c r="E377" t="n">
        <v>33.19</v>
      </c>
      <c r="F377" t="n">
        <v>29.14</v>
      </c>
      <c r="G377" t="n">
        <v>92.02</v>
      </c>
      <c r="H377" t="n">
        <v>0.98</v>
      </c>
      <c r="I377" t="n">
        <v>19</v>
      </c>
      <c r="J377" t="n">
        <v>335.62</v>
      </c>
      <c r="K377" t="n">
        <v>61.82</v>
      </c>
      <c r="L377" t="n">
        <v>18.5</v>
      </c>
      <c r="M377" t="n">
        <v>17</v>
      </c>
      <c r="N377" t="n">
        <v>105.3</v>
      </c>
      <c r="O377" t="n">
        <v>41627.72</v>
      </c>
      <c r="P377" t="n">
        <v>442.08</v>
      </c>
      <c r="Q377" t="n">
        <v>2238.45</v>
      </c>
      <c r="R377" t="n">
        <v>101.24</v>
      </c>
      <c r="S377" t="n">
        <v>80.06999999999999</v>
      </c>
      <c r="T377" t="n">
        <v>8485</v>
      </c>
      <c r="U377" t="n">
        <v>0.79</v>
      </c>
      <c r="V377" t="n">
        <v>0.88</v>
      </c>
      <c r="W377" t="n">
        <v>6.67</v>
      </c>
      <c r="X377" t="n">
        <v>0.51</v>
      </c>
      <c r="Y377" t="n">
        <v>1</v>
      </c>
      <c r="Z377" t="n">
        <v>10</v>
      </c>
    </row>
    <row r="378">
      <c r="A378" t="n">
        <v>71</v>
      </c>
      <c r="B378" t="n">
        <v>150</v>
      </c>
      <c r="C378" t="inlineStr">
        <is>
          <t xml:space="preserve">CONCLUIDO	</t>
        </is>
      </c>
      <c r="D378" t="n">
        <v>3.0199</v>
      </c>
      <c r="E378" t="n">
        <v>33.11</v>
      </c>
      <c r="F378" t="n">
        <v>29.12</v>
      </c>
      <c r="G378" t="n">
        <v>97.06</v>
      </c>
      <c r="H378" t="n">
        <v>0.99</v>
      </c>
      <c r="I378" t="n">
        <v>18</v>
      </c>
      <c r="J378" t="n">
        <v>336.22</v>
      </c>
      <c r="K378" t="n">
        <v>61.82</v>
      </c>
      <c r="L378" t="n">
        <v>18.75</v>
      </c>
      <c r="M378" t="n">
        <v>15</v>
      </c>
      <c r="N378" t="n">
        <v>105.65</v>
      </c>
      <c r="O378" t="n">
        <v>41701.68</v>
      </c>
      <c r="P378" t="n">
        <v>441.01</v>
      </c>
      <c r="Q378" t="n">
        <v>2238.31</v>
      </c>
      <c r="R378" t="n">
        <v>100.62</v>
      </c>
      <c r="S378" t="n">
        <v>80.06999999999999</v>
      </c>
      <c r="T378" t="n">
        <v>8182.75</v>
      </c>
      <c r="U378" t="n">
        <v>0.8</v>
      </c>
      <c r="V378" t="n">
        <v>0.88</v>
      </c>
      <c r="W378" t="n">
        <v>6.67</v>
      </c>
      <c r="X378" t="n">
        <v>0.49</v>
      </c>
      <c r="Y378" t="n">
        <v>1</v>
      </c>
      <c r="Z378" t="n">
        <v>10</v>
      </c>
    </row>
    <row r="379">
      <c r="A379" t="n">
        <v>72</v>
      </c>
      <c r="B379" t="n">
        <v>150</v>
      </c>
      <c r="C379" t="inlineStr">
        <is>
          <t xml:space="preserve">CONCLUIDO	</t>
        </is>
      </c>
      <c r="D379" t="n">
        <v>3.0195</v>
      </c>
      <c r="E379" t="n">
        <v>33.12</v>
      </c>
      <c r="F379" t="n">
        <v>29.12</v>
      </c>
      <c r="G379" t="n">
        <v>97.06999999999999</v>
      </c>
      <c r="H379" t="n">
        <v>1.01</v>
      </c>
      <c r="I379" t="n">
        <v>18</v>
      </c>
      <c r="J379" t="n">
        <v>336.82</v>
      </c>
      <c r="K379" t="n">
        <v>61.82</v>
      </c>
      <c r="L379" t="n">
        <v>19</v>
      </c>
      <c r="M379" t="n">
        <v>15</v>
      </c>
      <c r="N379" t="n">
        <v>106</v>
      </c>
      <c r="O379" t="n">
        <v>41775.82</v>
      </c>
      <c r="P379" t="n">
        <v>439.91</v>
      </c>
      <c r="Q379" t="n">
        <v>2238.3</v>
      </c>
      <c r="R379" t="n">
        <v>100.82</v>
      </c>
      <c r="S379" t="n">
        <v>80.06999999999999</v>
      </c>
      <c r="T379" t="n">
        <v>8280.559999999999</v>
      </c>
      <c r="U379" t="n">
        <v>0.79</v>
      </c>
      <c r="V379" t="n">
        <v>0.88</v>
      </c>
      <c r="W379" t="n">
        <v>6.67</v>
      </c>
      <c r="X379" t="n">
        <v>0.49</v>
      </c>
      <c r="Y379" t="n">
        <v>1</v>
      </c>
      <c r="Z379" t="n">
        <v>10</v>
      </c>
    </row>
    <row r="380">
      <c r="A380" t="n">
        <v>73</v>
      </c>
      <c r="B380" t="n">
        <v>150</v>
      </c>
      <c r="C380" t="inlineStr">
        <is>
          <t xml:space="preserve">CONCLUIDO	</t>
        </is>
      </c>
      <c r="D380" t="n">
        <v>3.0186</v>
      </c>
      <c r="E380" t="n">
        <v>33.13</v>
      </c>
      <c r="F380" t="n">
        <v>29.13</v>
      </c>
      <c r="G380" t="n">
        <v>97.09999999999999</v>
      </c>
      <c r="H380" t="n">
        <v>1.02</v>
      </c>
      <c r="I380" t="n">
        <v>18</v>
      </c>
      <c r="J380" t="n">
        <v>337.43</v>
      </c>
      <c r="K380" t="n">
        <v>61.82</v>
      </c>
      <c r="L380" t="n">
        <v>19.25</v>
      </c>
      <c r="M380" t="n">
        <v>14</v>
      </c>
      <c r="N380" t="n">
        <v>106.35</v>
      </c>
      <c r="O380" t="n">
        <v>41850.13</v>
      </c>
      <c r="P380" t="n">
        <v>435.74</v>
      </c>
      <c r="Q380" t="n">
        <v>2238.39</v>
      </c>
      <c r="R380" t="n">
        <v>100.84</v>
      </c>
      <c r="S380" t="n">
        <v>80.06999999999999</v>
      </c>
      <c r="T380" t="n">
        <v>8290.41</v>
      </c>
      <c r="U380" t="n">
        <v>0.79</v>
      </c>
      <c r="V380" t="n">
        <v>0.88</v>
      </c>
      <c r="W380" t="n">
        <v>6.68</v>
      </c>
      <c r="X380" t="n">
        <v>0.5</v>
      </c>
      <c r="Y380" t="n">
        <v>1</v>
      </c>
      <c r="Z380" t="n">
        <v>10</v>
      </c>
    </row>
    <row r="381">
      <c r="A381" t="n">
        <v>74</v>
      </c>
      <c r="B381" t="n">
        <v>150</v>
      </c>
      <c r="C381" t="inlineStr">
        <is>
          <t xml:space="preserve">CONCLUIDO	</t>
        </is>
      </c>
      <c r="D381" t="n">
        <v>3.0284</v>
      </c>
      <c r="E381" t="n">
        <v>33.02</v>
      </c>
      <c r="F381" t="n">
        <v>29.08</v>
      </c>
      <c r="G381" t="n">
        <v>102.63</v>
      </c>
      <c r="H381" t="n">
        <v>1.03</v>
      </c>
      <c r="I381" t="n">
        <v>17</v>
      </c>
      <c r="J381" t="n">
        <v>338.03</v>
      </c>
      <c r="K381" t="n">
        <v>61.82</v>
      </c>
      <c r="L381" t="n">
        <v>19.5</v>
      </c>
      <c r="M381" t="n">
        <v>12</v>
      </c>
      <c r="N381" t="n">
        <v>106.71</v>
      </c>
      <c r="O381" t="n">
        <v>41924.62</v>
      </c>
      <c r="P381" t="n">
        <v>433.56</v>
      </c>
      <c r="Q381" t="n">
        <v>2238.3</v>
      </c>
      <c r="R381" t="n">
        <v>99.29000000000001</v>
      </c>
      <c r="S381" t="n">
        <v>80.06999999999999</v>
      </c>
      <c r="T381" t="n">
        <v>7524.2</v>
      </c>
      <c r="U381" t="n">
        <v>0.8100000000000001</v>
      </c>
      <c r="V381" t="n">
        <v>0.88</v>
      </c>
      <c r="W381" t="n">
        <v>6.67</v>
      </c>
      <c r="X381" t="n">
        <v>0.45</v>
      </c>
      <c r="Y381" t="n">
        <v>1</v>
      </c>
      <c r="Z381" t="n">
        <v>10</v>
      </c>
    </row>
    <row r="382">
      <c r="A382" t="n">
        <v>75</v>
      </c>
      <c r="B382" t="n">
        <v>150</v>
      </c>
      <c r="C382" t="inlineStr">
        <is>
          <t xml:space="preserve">CONCLUIDO	</t>
        </is>
      </c>
      <c r="D382" t="n">
        <v>3.0274</v>
      </c>
      <c r="E382" t="n">
        <v>33.03</v>
      </c>
      <c r="F382" t="n">
        <v>29.09</v>
      </c>
      <c r="G382" t="n">
        <v>102.67</v>
      </c>
      <c r="H382" t="n">
        <v>1.04</v>
      </c>
      <c r="I382" t="n">
        <v>17</v>
      </c>
      <c r="J382" t="n">
        <v>338.63</v>
      </c>
      <c r="K382" t="n">
        <v>61.82</v>
      </c>
      <c r="L382" t="n">
        <v>19.75</v>
      </c>
      <c r="M382" t="n">
        <v>10</v>
      </c>
      <c r="N382" t="n">
        <v>107.06</v>
      </c>
      <c r="O382" t="n">
        <v>41999.28</v>
      </c>
      <c r="P382" t="n">
        <v>434.87</v>
      </c>
      <c r="Q382" t="n">
        <v>2238.36</v>
      </c>
      <c r="R382" t="n">
        <v>99.48</v>
      </c>
      <c r="S382" t="n">
        <v>80.06999999999999</v>
      </c>
      <c r="T382" t="n">
        <v>7619.31</v>
      </c>
      <c r="U382" t="n">
        <v>0.8</v>
      </c>
      <c r="V382" t="n">
        <v>0.88</v>
      </c>
      <c r="W382" t="n">
        <v>6.67</v>
      </c>
      <c r="X382" t="n">
        <v>0.46</v>
      </c>
      <c r="Y382" t="n">
        <v>1</v>
      </c>
      <c r="Z382" t="n">
        <v>10</v>
      </c>
    </row>
    <row r="383">
      <c r="A383" t="n">
        <v>76</v>
      </c>
      <c r="B383" t="n">
        <v>150</v>
      </c>
      <c r="C383" t="inlineStr">
        <is>
          <t xml:space="preserve">CONCLUIDO	</t>
        </is>
      </c>
      <c r="D383" t="n">
        <v>3.0284</v>
      </c>
      <c r="E383" t="n">
        <v>33.02</v>
      </c>
      <c r="F383" t="n">
        <v>29.08</v>
      </c>
      <c r="G383" t="n">
        <v>102.63</v>
      </c>
      <c r="H383" t="n">
        <v>1.05</v>
      </c>
      <c r="I383" t="n">
        <v>17</v>
      </c>
      <c r="J383" t="n">
        <v>339.24</v>
      </c>
      <c r="K383" t="n">
        <v>61.82</v>
      </c>
      <c r="L383" t="n">
        <v>20</v>
      </c>
      <c r="M383" t="n">
        <v>9</v>
      </c>
      <c r="N383" t="n">
        <v>107.42</v>
      </c>
      <c r="O383" t="n">
        <v>42074.12</v>
      </c>
      <c r="P383" t="n">
        <v>435.42</v>
      </c>
      <c r="Q383" t="n">
        <v>2238.41</v>
      </c>
      <c r="R383" t="n">
        <v>99.27</v>
      </c>
      <c r="S383" t="n">
        <v>80.06999999999999</v>
      </c>
      <c r="T383" t="n">
        <v>7511.58</v>
      </c>
      <c r="U383" t="n">
        <v>0.8100000000000001</v>
      </c>
      <c r="V383" t="n">
        <v>0.88</v>
      </c>
      <c r="W383" t="n">
        <v>6.67</v>
      </c>
      <c r="X383" t="n">
        <v>0.45</v>
      </c>
      <c r="Y383" t="n">
        <v>1</v>
      </c>
      <c r="Z383" t="n">
        <v>10</v>
      </c>
    </row>
    <row r="384">
      <c r="A384" t="n">
        <v>77</v>
      </c>
      <c r="B384" t="n">
        <v>150</v>
      </c>
      <c r="C384" t="inlineStr">
        <is>
          <t xml:space="preserve">CONCLUIDO	</t>
        </is>
      </c>
      <c r="D384" t="n">
        <v>3.0273</v>
      </c>
      <c r="E384" t="n">
        <v>33.03</v>
      </c>
      <c r="F384" t="n">
        <v>29.09</v>
      </c>
      <c r="G384" t="n">
        <v>102.67</v>
      </c>
      <c r="H384" t="n">
        <v>1.06</v>
      </c>
      <c r="I384" t="n">
        <v>17</v>
      </c>
      <c r="J384" t="n">
        <v>339.85</v>
      </c>
      <c r="K384" t="n">
        <v>61.82</v>
      </c>
      <c r="L384" t="n">
        <v>20.25</v>
      </c>
      <c r="M384" t="n">
        <v>8</v>
      </c>
      <c r="N384" t="n">
        <v>107.78</v>
      </c>
      <c r="O384" t="n">
        <v>42149.15</v>
      </c>
      <c r="P384" t="n">
        <v>434.46</v>
      </c>
      <c r="Q384" t="n">
        <v>2238.3</v>
      </c>
      <c r="R384" t="n">
        <v>99.52</v>
      </c>
      <c r="S384" t="n">
        <v>80.06999999999999</v>
      </c>
      <c r="T384" t="n">
        <v>7637.87</v>
      </c>
      <c r="U384" t="n">
        <v>0.8</v>
      </c>
      <c r="V384" t="n">
        <v>0.88</v>
      </c>
      <c r="W384" t="n">
        <v>6.67</v>
      </c>
      <c r="X384" t="n">
        <v>0.46</v>
      </c>
      <c r="Y384" t="n">
        <v>1</v>
      </c>
      <c r="Z384" t="n">
        <v>10</v>
      </c>
    </row>
    <row r="385">
      <c r="A385" t="n">
        <v>78</v>
      </c>
      <c r="B385" t="n">
        <v>150</v>
      </c>
      <c r="C385" t="inlineStr">
        <is>
          <t xml:space="preserve">CONCLUIDO	</t>
        </is>
      </c>
      <c r="D385" t="n">
        <v>3.0276</v>
      </c>
      <c r="E385" t="n">
        <v>33.03</v>
      </c>
      <c r="F385" t="n">
        <v>29.09</v>
      </c>
      <c r="G385" t="n">
        <v>102.66</v>
      </c>
      <c r="H385" t="n">
        <v>1.07</v>
      </c>
      <c r="I385" t="n">
        <v>17</v>
      </c>
      <c r="J385" t="n">
        <v>340.46</v>
      </c>
      <c r="K385" t="n">
        <v>61.82</v>
      </c>
      <c r="L385" t="n">
        <v>20.5</v>
      </c>
      <c r="M385" t="n">
        <v>8</v>
      </c>
      <c r="N385" t="n">
        <v>108.14</v>
      </c>
      <c r="O385" t="n">
        <v>42224.35</v>
      </c>
      <c r="P385" t="n">
        <v>434.05</v>
      </c>
      <c r="Q385" t="n">
        <v>2238.4</v>
      </c>
      <c r="R385" t="n">
        <v>99.27</v>
      </c>
      <c r="S385" t="n">
        <v>80.06999999999999</v>
      </c>
      <c r="T385" t="n">
        <v>7511.13</v>
      </c>
      <c r="U385" t="n">
        <v>0.8100000000000001</v>
      </c>
      <c r="V385" t="n">
        <v>0.88</v>
      </c>
      <c r="W385" t="n">
        <v>6.68</v>
      </c>
      <c r="X385" t="n">
        <v>0.46</v>
      </c>
      <c r="Y385" t="n">
        <v>1</v>
      </c>
      <c r="Z385" t="n">
        <v>10</v>
      </c>
    </row>
    <row r="386">
      <c r="A386" t="n">
        <v>79</v>
      </c>
      <c r="B386" t="n">
        <v>150</v>
      </c>
      <c r="C386" t="inlineStr">
        <is>
          <t xml:space="preserve">CONCLUIDO	</t>
        </is>
      </c>
      <c r="D386" t="n">
        <v>3.0282</v>
      </c>
      <c r="E386" t="n">
        <v>33.02</v>
      </c>
      <c r="F386" t="n">
        <v>29.08</v>
      </c>
      <c r="G386" t="n">
        <v>102.64</v>
      </c>
      <c r="H386" t="n">
        <v>1.08</v>
      </c>
      <c r="I386" t="n">
        <v>17</v>
      </c>
      <c r="J386" t="n">
        <v>341.07</v>
      </c>
      <c r="K386" t="n">
        <v>61.82</v>
      </c>
      <c r="L386" t="n">
        <v>20.75</v>
      </c>
      <c r="M386" t="n">
        <v>7</v>
      </c>
      <c r="N386" t="n">
        <v>108.5</v>
      </c>
      <c r="O386" t="n">
        <v>42299.74</v>
      </c>
      <c r="P386" t="n">
        <v>431.11</v>
      </c>
      <c r="Q386" t="n">
        <v>2238.3</v>
      </c>
      <c r="R386" t="n">
        <v>99.2</v>
      </c>
      <c r="S386" t="n">
        <v>80.06999999999999</v>
      </c>
      <c r="T386" t="n">
        <v>7478.54</v>
      </c>
      <c r="U386" t="n">
        <v>0.8100000000000001</v>
      </c>
      <c r="V386" t="n">
        <v>0.88</v>
      </c>
      <c r="W386" t="n">
        <v>6.67</v>
      </c>
      <c r="X386" t="n">
        <v>0.46</v>
      </c>
      <c r="Y386" t="n">
        <v>1</v>
      </c>
      <c r="Z386" t="n">
        <v>10</v>
      </c>
    </row>
    <row r="387">
      <c r="A387" t="n">
        <v>80</v>
      </c>
      <c r="B387" t="n">
        <v>150</v>
      </c>
      <c r="C387" t="inlineStr">
        <is>
          <t xml:space="preserve">CONCLUIDO	</t>
        </is>
      </c>
      <c r="D387" t="n">
        <v>3.0272</v>
      </c>
      <c r="E387" t="n">
        <v>33.03</v>
      </c>
      <c r="F387" t="n">
        <v>29.09</v>
      </c>
      <c r="G387" t="n">
        <v>102.68</v>
      </c>
      <c r="H387" t="n">
        <v>1.1</v>
      </c>
      <c r="I387" t="n">
        <v>17</v>
      </c>
      <c r="J387" t="n">
        <v>341.68</v>
      </c>
      <c r="K387" t="n">
        <v>61.82</v>
      </c>
      <c r="L387" t="n">
        <v>21</v>
      </c>
      <c r="M387" t="n">
        <v>5</v>
      </c>
      <c r="N387" t="n">
        <v>108.86</v>
      </c>
      <c r="O387" t="n">
        <v>42375.31</v>
      </c>
      <c r="P387" t="n">
        <v>429.87</v>
      </c>
      <c r="Q387" t="n">
        <v>2238.34</v>
      </c>
      <c r="R387" t="n">
        <v>99.43000000000001</v>
      </c>
      <c r="S387" t="n">
        <v>80.06999999999999</v>
      </c>
      <c r="T387" t="n">
        <v>7592.06</v>
      </c>
      <c r="U387" t="n">
        <v>0.8100000000000001</v>
      </c>
      <c r="V387" t="n">
        <v>0.88</v>
      </c>
      <c r="W387" t="n">
        <v>6.68</v>
      </c>
      <c r="X387" t="n">
        <v>0.47</v>
      </c>
      <c r="Y387" t="n">
        <v>1</v>
      </c>
      <c r="Z387" t="n">
        <v>10</v>
      </c>
    </row>
    <row r="388">
      <c r="A388" t="n">
        <v>81</v>
      </c>
      <c r="B388" t="n">
        <v>150</v>
      </c>
      <c r="C388" t="inlineStr">
        <is>
          <t xml:space="preserve">CONCLUIDO	</t>
        </is>
      </c>
      <c r="D388" t="n">
        <v>3.0256</v>
      </c>
      <c r="E388" t="n">
        <v>33.05</v>
      </c>
      <c r="F388" t="n">
        <v>29.11</v>
      </c>
      <c r="G388" t="n">
        <v>102.74</v>
      </c>
      <c r="H388" t="n">
        <v>1.11</v>
      </c>
      <c r="I388" t="n">
        <v>17</v>
      </c>
      <c r="J388" t="n">
        <v>342.3</v>
      </c>
      <c r="K388" t="n">
        <v>61.82</v>
      </c>
      <c r="L388" t="n">
        <v>21.25</v>
      </c>
      <c r="M388" t="n">
        <v>2</v>
      </c>
      <c r="N388" t="n">
        <v>109.23</v>
      </c>
      <c r="O388" t="n">
        <v>42451.07</v>
      </c>
      <c r="P388" t="n">
        <v>429.98</v>
      </c>
      <c r="Q388" t="n">
        <v>2238.46</v>
      </c>
      <c r="R388" t="n">
        <v>99.76000000000001</v>
      </c>
      <c r="S388" t="n">
        <v>80.06999999999999</v>
      </c>
      <c r="T388" t="n">
        <v>7755.42</v>
      </c>
      <c r="U388" t="n">
        <v>0.8</v>
      </c>
      <c r="V388" t="n">
        <v>0.88</v>
      </c>
      <c r="W388" t="n">
        <v>6.69</v>
      </c>
      <c r="X388" t="n">
        <v>0.48</v>
      </c>
      <c r="Y388" t="n">
        <v>1</v>
      </c>
      <c r="Z388" t="n">
        <v>10</v>
      </c>
    </row>
    <row r="389">
      <c r="A389" t="n">
        <v>82</v>
      </c>
      <c r="B389" t="n">
        <v>150</v>
      </c>
      <c r="C389" t="inlineStr">
        <is>
          <t xml:space="preserve">CONCLUIDO	</t>
        </is>
      </c>
      <c r="D389" t="n">
        <v>3.034</v>
      </c>
      <c r="E389" t="n">
        <v>32.96</v>
      </c>
      <c r="F389" t="n">
        <v>29.07</v>
      </c>
      <c r="G389" t="n">
        <v>109.03</v>
      </c>
      <c r="H389" t="n">
        <v>1.12</v>
      </c>
      <c r="I389" t="n">
        <v>16</v>
      </c>
      <c r="J389" t="n">
        <v>342.91</v>
      </c>
      <c r="K389" t="n">
        <v>61.82</v>
      </c>
      <c r="L389" t="n">
        <v>21.5</v>
      </c>
      <c r="M389" t="n">
        <v>2</v>
      </c>
      <c r="N389" t="n">
        <v>109.59</v>
      </c>
      <c r="O389" t="n">
        <v>42527.02</v>
      </c>
      <c r="P389" t="n">
        <v>429.45</v>
      </c>
      <c r="Q389" t="n">
        <v>2238.59</v>
      </c>
      <c r="R389" t="n">
        <v>98.62</v>
      </c>
      <c r="S389" t="n">
        <v>80.06999999999999</v>
      </c>
      <c r="T389" t="n">
        <v>7189.74</v>
      </c>
      <c r="U389" t="n">
        <v>0.8100000000000001</v>
      </c>
      <c r="V389" t="n">
        <v>0.88</v>
      </c>
      <c r="W389" t="n">
        <v>6.68</v>
      </c>
      <c r="X389" t="n">
        <v>0.45</v>
      </c>
      <c r="Y389" t="n">
        <v>1</v>
      </c>
      <c r="Z389" t="n">
        <v>10</v>
      </c>
    </row>
    <row r="390">
      <c r="A390" t="n">
        <v>83</v>
      </c>
      <c r="B390" t="n">
        <v>150</v>
      </c>
      <c r="C390" t="inlineStr">
        <is>
          <t xml:space="preserve">CONCLUIDO	</t>
        </is>
      </c>
      <c r="D390" t="n">
        <v>3.034</v>
      </c>
      <c r="E390" t="n">
        <v>32.96</v>
      </c>
      <c r="F390" t="n">
        <v>29.07</v>
      </c>
      <c r="G390" t="n">
        <v>109.03</v>
      </c>
      <c r="H390" t="n">
        <v>1.13</v>
      </c>
      <c r="I390" t="n">
        <v>16</v>
      </c>
      <c r="J390" t="n">
        <v>343.53</v>
      </c>
      <c r="K390" t="n">
        <v>61.82</v>
      </c>
      <c r="L390" t="n">
        <v>21.75</v>
      </c>
      <c r="M390" t="n">
        <v>2</v>
      </c>
      <c r="N390" t="n">
        <v>109.96</v>
      </c>
      <c r="O390" t="n">
        <v>42603.15</v>
      </c>
      <c r="P390" t="n">
        <v>430.45</v>
      </c>
      <c r="Q390" t="n">
        <v>2238.4</v>
      </c>
      <c r="R390" t="n">
        <v>98.83</v>
      </c>
      <c r="S390" t="n">
        <v>80.06999999999999</v>
      </c>
      <c r="T390" t="n">
        <v>7295.54</v>
      </c>
      <c r="U390" t="n">
        <v>0.8100000000000001</v>
      </c>
      <c r="V390" t="n">
        <v>0.88</v>
      </c>
      <c r="W390" t="n">
        <v>6.68</v>
      </c>
      <c r="X390" t="n">
        <v>0.45</v>
      </c>
      <c r="Y390" t="n">
        <v>1</v>
      </c>
      <c r="Z390" t="n">
        <v>10</v>
      </c>
    </row>
    <row r="391">
      <c r="A391" t="n">
        <v>84</v>
      </c>
      <c r="B391" t="n">
        <v>150</v>
      </c>
      <c r="C391" t="inlineStr">
        <is>
          <t xml:space="preserve">CONCLUIDO	</t>
        </is>
      </c>
      <c r="D391" t="n">
        <v>3.0334</v>
      </c>
      <c r="E391" t="n">
        <v>32.97</v>
      </c>
      <c r="F391" t="n">
        <v>29.08</v>
      </c>
      <c r="G391" t="n">
        <v>109.05</v>
      </c>
      <c r="H391" t="n">
        <v>1.14</v>
      </c>
      <c r="I391" t="n">
        <v>16</v>
      </c>
      <c r="J391" t="n">
        <v>344.15</v>
      </c>
      <c r="K391" t="n">
        <v>61.82</v>
      </c>
      <c r="L391" t="n">
        <v>22</v>
      </c>
      <c r="M391" t="n">
        <v>1</v>
      </c>
      <c r="N391" t="n">
        <v>110.33</v>
      </c>
      <c r="O391" t="n">
        <v>42679.6</v>
      </c>
      <c r="P391" t="n">
        <v>431.35</v>
      </c>
      <c r="Q391" t="n">
        <v>2238.31</v>
      </c>
      <c r="R391" t="n">
        <v>99.02</v>
      </c>
      <c r="S391" t="n">
        <v>80.06999999999999</v>
      </c>
      <c r="T391" t="n">
        <v>7391.4</v>
      </c>
      <c r="U391" t="n">
        <v>0.8100000000000001</v>
      </c>
      <c r="V391" t="n">
        <v>0.88</v>
      </c>
      <c r="W391" t="n">
        <v>6.68</v>
      </c>
      <c r="X391" t="n">
        <v>0.45</v>
      </c>
      <c r="Y391" t="n">
        <v>1</v>
      </c>
      <c r="Z391" t="n">
        <v>10</v>
      </c>
    </row>
    <row r="392">
      <c r="A392" t="n">
        <v>85</v>
      </c>
      <c r="B392" t="n">
        <v>150</v>
      </c>
      <c r="C392" t="inlineStr">
        <is>
          <t xml:space="preserve">CONCLUIDO	</t>
        </is>
      </c>
      <c r="D392" t="n">
        <v>3.0332</v>
      </c>
      <c r="E392" t="n">
        <v>32.97</v>
      </c>
      <c r="F392" t="n">
        <v>29.08</v>
      </c>
      <c r="G392" t="n">
        <v>109.06</v>
      </c>
      <c r="H392" t="n">
        <v>1.15</v>
      </c>
      <c r="I392" t="n">
        <v>16</v>
      </c>
      <c r="J392" t="n">
        <v>344.77</v>
      </c>
      <c r="K392" t="n">
        <v>61.82</v>
      </c>
      <c r="L392" t="n">
        <v>22.25</v>
      </c>
      <c r="M392" t="n">
        <v>0</v>
      </c>
      <c r="N392" t="n">
        <v>110.7</v>
      </c>
      <c r="O392" t="n">
        <v>42756.12</v>
      </c>
      <c r="P392" t="n">
        <v>432.1</v>
      </c>
      <c r="Q392" t="n">
        <v>2238.3</v>
      </c>
      <c r="R392" t="n">
        <v>99.11</v>
      </c>
      <c r="S392" t="n">
        <v>80.06999999999999</v>
      </c>
      <c r="T392" t="n">
        <v>7437.45</v>
      </c>
      <c r="U392" t="n">
        <v>0.8100000000000001</v>
      </c>
      <c r="V392" t="n">
        <v>0.88</v>
      </c>
      <c r="W392" t="n">
        <v>6.68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</v>
      </c>
      <c r="C393" t="inlineStr">
        <is>
          <t xml:space="preserve">CONCLUIDO	</t>
        </is>
      </c>
      <c r="D393" t="n">
        <v>2.5311</v>
      </c>
      <c r="E393" t="n">
        <v>39.51</v>
      </c>
      <c r="F393" t="n">
        <v>35.36</v>
      </c>
      <c r="G393" t="n">
        <v>9.43</v>
      </c>
      <c r="H393" t="n">
        <v>0.64</v>
      </c>
      <c r="I393" t="n">
        <v>225</v>
      </c>
      <c r="J393" t="n">
        <v>26.11</v>
      </c>
      <c r="K393" t="n">
        <v>12.1</v>
      </c>
      <c r="L393" t="n">
        <v>1</v>
      </c>
      <c r="M393" t="n">
        <v>0</v>
      </c>
      <c r="N393" t="n">
        <v>3.01</v>
      </c>
      <c r="O393" t="n">
        <v>3454.41</v>
      </c>
      <c r="P393" t="n">
        <v>103.18</v>
      </c>
      <c r="Q393" t="n">
        <v>2240.55</v>
      </c>
      <c r="R393" t="n">
        <v>294.16</v>
      </c>
      <c r="S393" t="n">
        <v>80.06999999999999</v>
      </c>
      <c r="T393" t="n">
        <v>103917.92</v>
      </c>
      <c r="U393" t="n">
        <v>0.27</v>
      </c>
      <c r="V393" t="n">
        <v>0.73</v>
      </c>
      <c r="W393" t="n">
        <v>7.29</v>
      </c>
      <c r="X393" t="n">
        <v>6.72</v>
      </c>
      <c r="Y393" t="n">
        <v>1</v>
      </c>
      <c r="Z393" t="n">
        <v>10</v>
      </c>
    </row>
    <row r="394">
      <c r="A394" t="n">
        <v>0</v>
      </c>
      <c r="B394" t="n">
        <v>45</v>
      </c>
      <c r="C394" t="inlineStr">
        <is>
          <t xml:space="preserve">CONCLUIDO	</t>
        </is>
      </c>
      <c r="D394" t="n">
        <v>2.4127</v>
      </c>
      <c r="E394" t="n">
        <v>41.45</v>
      </c>
      <c r="F394" t="n">
        <v>34.98</v>
      </c>
      <c r="G394" t="n">
        <v>9.630000000000001</v>
      </c>
      <c r="H394" t="n">
        <v>0.18</v>
      </c>
      <c r="I394" t="n">
        <v>218</v>
      </c>
      <c r="J394" t="n">
        <v>98.70999999999999</v>
      </c>
      <c r="K394" t="n">
        <v>39.72</v>
      </c>
      <c r="L394" t="n">
        <v>1</v>
      </c>
      <c r="M394" t="n">
        <v>216</v>
      </c>
      <c r="N394" t="n">
        <v>12.99</v>
      </c>
      <c r="O394" t="n">
        <v>12407.75</v>
      </c>
      <c r="P394" t="n">
        <v>301.26</v>
      </c>
      <c r="Q394" t="n">
        <v>2238.91</v>
      </c>
      <c r="R394" t="n">
        <v>291.4</v>
      </c>
      <c r="S394" t="n">
        <v>80.06999999999999</v>
      </c>
      <c r="T394" t="n">
        <v>102570.91</v>
      </c>
      <c r="U394" t="n">
        <v>0.27</v>
      </c>
      <c r="V394" t="n">
        <v>0.73</v>
      </c>
      <c r="W394" t="n">
        <v>7</v>
      </c>
      <c r="X394" t="n">
        <v>6.34</v>
      </c>
      <c r="Y394" t="n">
        <v>1</v>
      </c>
      <c r="Z394" t="n">
        <v>10</v>
      </c>
    </row>
    <row r="395">
      <c r="A395" t="n">
        <v>1</v>
      </c>
      <c r="B395" t="n">
        <v>45</v>
      </c>
      <c r="C395" t="inlineStr">
        <is>
          <t xml:space="preserve">CONCLUIDO	</t>
        </is>
      </c>
      <c r="D395" t="n">
        <v>2.5863</v>
      </c>
      <c r="E395" t="n">
        <v>38.66</v>
      </c>
      <c r="F395" t="n">
        <v>33.33</v>
      </c>
      <c r="G395" t="n">
        <v>12.27</v>
      </c>
      <c r="H395" t="n">
        <v>0.22</v>
      </c>
      <c r="I395" t="n">
        <v>163</v>
      </c>
      <c r="J395" t="n">
        <v>99.02</v>
      </c>
      <c r="K395" t="n">
        <v>39.72</v>
      </c>
      <c r="L395" t="n">
        <v>1.25</v>
      </c>
      <c r="M395" t="n">
        <v>161</v>
      </c>
      <c r="N395" t="n">
        <v>13.05</v>
      </c>
      <c r="O395" t="n">
        <v>12446.14</v>
      </c>
      <c r="P395" t="n">
        <v>281.85</v>
      </c>
      <c r="Q395" t="n">
        <v>2238.83</v>
      </c>
      <c r="R395" t="n">
        <v>237.98</v>
      </c>
      <c r="S395" t="n">
        <v>80.06999999999999</v>
      </c>
      <c r="T395" t="n">
        <v>76137.98</v>
      </c>
      <c r="U395" t="n">
        <v>0.34</v>
      </c>
      <c r="V395" t="n">
        <v>0.77</v>
      </c>
      <c r="W395" t="n">
        <v>6.89</v>
      </c>
      <c r="X395" t="n">
        <v>4.69</v>
      </c>
      <c r="Y395" t="n">
        <v>1</v>
      </c>
      <c r="Z395" t="n">
        <v>10</v>
      </c>
    </row>
    <row r="396">
      <c r="A396" t="n">
        <v>2</v>
      </c>
      <c r="B396" t="n">
        <v>45</v>
      </c>
      <c r="C396" t="inlineStr">
        <is>
          <t xml:space="preserve">CONCLUIDO	</t>
        </is>
      </c>
      <c r="D396" t="n">
        <v>2.6995</v>
      </c>
      <c r="E396" t="n">
        <v>37.04</v>
      </c>
      <c r="F396" t="n">
        <v>32.38</v>
      </c>
      <c r="G396" t="n">
        <v>14.95</v>
      </c>
      <c r="H396" t="n">
        <v>0.27</v>
      </c>
      <c r="I396" t="n">
        <v>130</v>
      </c>
      <c r="J396" t="n">
        <v>99.33</v>
      </c>
      <c r="K396" t="n">
        <v>39.72</v>
      </c>
      <c r="L396" t="n">
        <v>1.5</v>
      </c>
      <c r="M396" t="n">
        <v>128</v>
      </c>
      <c r="N396" t="n">
        <v>13.11</v>
      </c>
      <c r="O396" t="n">
        <v>12484.55</v>
      </c>
      <c r="P396" t="n">
        <v>268.73</v>
      </c>
      <c r="Q396" t="n">
        <v>2238.81</v>
      </c>
      <c r="R396" t="n">
        <v>206.3</v>
      </c>
      <c r="S396" t="n">
        <v>80.06999999999999</v>
      </c>
      <c r="T396" t="n">
        <v>60464.07</v>
      </c>
      <c r="U396" t="n">
        <v>0.39</v>
      </c>
      <c r="V396" t="n">
        <v>0.79</v>
      </c>
      <c r="W396" t="n">
        <v>6.87</v>
      </c>
      <c r="X396" t="n">
        <v>3.75</v>
      </c>
      <c r="Y396" t="n">
        <v>1</v>
      </c>
      <c r="Z396" t="n">
        <v>10</v>
      </c>
    </row>
    <row r="397">
      <c r="A397" t="n">
        <v>3</v>
      </c>
      <c r="B397" t="n">
        <v>45</v>
      </c>
      <c r="C397" t="inlineStr">
        <is>
          <t xml:space="preserve">CONCLUIDO	</t>
        </is>
      </c>
      <c r="D397" t="n">
        <v>2.7868</v>
      </c>
      <c r="E397" t="n">
        <v>35.88</v>
      </c>
      <c r="F397" t="n">
        <v>31.7</v>
      </c>
      <c r="G397" t="n">
        <v>17.77</v>
      </c>
      <c r="H397" t="n">
        <v>0.31</v>
      </c>
      <c r="I397" t="n">
        <v>107</v>
      </c>
      <c r="J397" t="n">
        <v>99.64</v>
      </c>
      <c r="K397" t="n">
        <v>39.72</v>
      </c>
      <c r="L397" t="n">
        <v>1.75</v>
      </c>
      <c r="M397" t="n">
        <v>105</v>
      </c>
      <c r="N397" t="n">
        <v>13.18</v>
      </c>
      <c r="O397" t="n">
        <v>12522.99</v>
      </c>
      <c r="P397" t="n">
        <v>257.46</v>
      </c>
      <c r="Q397" t="n">
        <v>2238.73</v>
      </c>
      <c r="R397" t="n">
        <v>184.32</v>
      </c>
      <c r="S397" t="n">
        <v>80.06999999999999</v>
      </c>
      <c r="T397" t="n">
        <v>49586.8</v>
      </c>
      <c r="U397" t="n">
        <v>0.43</v>
      </c>
      <c r="V397" t="n">
        <v>0.8100000000000001</v>
      </c>
      <c r="W397" t="n">
        <v>6.82</v>
      </c>
      <c r="X397" t="n">
        <v>3.06</v>
      </c>
      <c r="Y397" t="n">
        <v>1</v>
      </c>
      <c r="Z397" t="n">
        <v>10</v>
      </c>
    </row>
    <row r="398">
      <c r="A398" t="n">
        <v>4</v>
      </c>
      <c r="B398" t="n">
        <v>45</v>
      </c>
      <c r="C398" t="inlineStr">
        <is>
          <t xml:space="preserve">CONCLUIDO	</t>
        </is>
      </c>
      <c r="D398" t="n">
        <v>2.8544</v>
      </c>
      <c r="E398" t="n">
        <v>35.03</v>
      </c>
      <c r="F398" t="n">
        <v>31.2</v>
      </c>
      <c r="G398" t="n">
        <v>20.8</v>
      </c>
      <c r="H398" t="n">
        <v>0.35</v>
      </c>
      <c r="I398" t="n">
        <v>90</v>
      </c>
      <c r="J398" t="n">
        <v>99.95</v>
      </c>
      <c r="K398" t="n">
        <v>39.72</v>
      </c>
      <c r="L398" t="n">
        <v>2</v>
      </c>
      <c r="M398" t="n">
        <v>88</v>
      </c>
      <c r="N398" t="n">
        <v>13.24</v>
      </c>
      <c r="O398" t="n">
        <v>12561.45</v>
      </c>
      <c r="P398" t="n">
        <v>247.96</v>
      </c>
      <c r="Q398" t="n">
        <v>2238.35</v>
      </c>
      <c r="R398" t="n">
        <v>168.1</v>
      </c>
      <c r="S398" t="n">
        <v>80.06999999999999</v>
      </c>
      <c r="T398" t="n">
        <v>41560.78</v>
      </c>
      <c r="U398" t="n">
        <v>0.48</v>
      </c>
      <c r="V398" t="n">
        <v>0.82</v>
      </c>
      <c r="W398" t="n">
        <v>6.79</v>
      </c>
      <c r="X398" t="n">
        <v>2.57</v>
      </c>
      <c r="Y398" t="n">
        <v>1</v>
      </c>
      <c r="Z398" t="n">
        <v>10</v>
      </c>
    </row>
    <row r="399">
      <c r="A399" t="n">
        <v>5</v>
      </c>
      <c r="B399" t="n">
        <v>45</v>
      </c>
      <c r="C399" t="inlineStr">
        <is>
          <t xml:space="preserve">CONCLUIDO	</t>
        </is>
      </c>
      <c r="D399" t="n">
        <v>2.9072</v>
      </c>
      <c r="E399" t="n">
        <v>34.4</v>
      </c>
      <c r="F399" t="n">
        <v>30.83</v>
      </c>
      <c r="G399" t="n">
        <v>24.02</v>
      </c>
      <c r="H399" t="n">
        <v>0.39</v>
      </c>
      <c r="I399" t="n">
        <v>77</v>
      </c>
      <c r="J399" t="n">
        <v>100.27</v>
      </c>
      <c r="K399" t="n">
        <v>39.72</v>
      </c>
      <c r="L399" t="n">
        <v>2.25</v>
      </c>
      <c r="M399" t="n">
        <v>75</v>
      </c>
      <c r="N399" t="n">
        <v>13.3</v>
      </c>
      <c r="O399" t="n">
        <v>12599.94</v>
      </c>
      <c r="P399" t="n">
        <v>238.76</v>
      </c>
      <c r="Q399" t="n">
        <v>2238.45</v>
      </c>
      <c r="R399" t="n">
        <v>156.08</v>
      </c>
      <c r="S399" t="n">
        <v>80.06999999999999</v>
      </c>
      <c r="T399" t="n">
        <v>35616.32</v>
      </c>
      <c r="U399" t="n">
        <v>0.51</v>
      </c>
      <c r="V399" t="n">
        <v>0.83</v>
      </c>
      <c r="W399" t="n">
        <v>6.77</v>
      </c>
      <c r="X399" t="n">
        <v>2.2</v>
      </c>
      <c r="Y399" t="n">
        <v>1</v>
      </c>
      <c r="Z399" t="n">
        <v>10</v>
      </c>
    </row>
    <row r="400">
      <c r="A400" t="n">
        <v>6</v>
      </c>
      <c r="B400" t="n">
        <v>45</v>
      </c>
      <c r="C400" t="inlineStr">
        <is>
          <t xml:space="preserve">CONCLUIDO	</t>
        </is>
      </c>
      <c r="D400" t="n">
        <v>2.9446</v>
      </c>
      <c r="E400" t="n">
        <v>33.96</v>
      </c>
      <c r="F400" t="n">
        <v>30.57</v>
      </c>
      <c r="G400" t="n">
        <v>26.98</v>
      </c>
      <c r="H400" t="n">
        <v>0.44</v>
      </c>
      <c r="I400" t="n">
        <v>68</v>
      </c>
      <c r="J400" t="n">
        <v>100.58</v>
      </c>
      <c r="K400" t="n">
        <v>39.72</v>
      </c>
      <c r="L400" t="n">
        <v>2.5</v>
      </c>
      <c r="M400" t="n">
        <v>66</v>
      </c>
      <c r="N400" t="n">
        <v>13.36</v>
      </c>
      <c r="O400" t="n">
        <v>12638.45</v>
      </c>
      <c r="P400" t="n">
        <v>231.31</v>
      </c>
      <c r="Q400" t="n">
        <v>2238.42</v>
      </c>
      <c r="R400" t="n">
        <v>148.28</v>
      </c>
      <c r="S400" t="n">
        <v>80.06999999999999</v>
      </c>
      <c r="T400" t="n">
        <v>31760.28</v>
      </c>
      <c r="U400" t="n">
        <v>0.54</v>
      </c>
      <c r="V400" t="n">
        <v>0.84</v>
      </c>
      <c r="W400" t="n">
        <v>6.74</v>
      </c>
      <c r="X400" t="n">
        <v>1.95</v>
      </c>
      <c r="Y400" t="n">
        <v>1</v>
      </c>
      <c r="Z400" t="n">
        <v>10</v>
      </c>
    </row>
    <row r="401">
      <c r="A401" t="n">
        <v>7</v>
      </c>
      <c r="B401" t="n">
        <v>45</v>
      </c>
      <c r="C401" t="inlineStr">
        <is>
          <t xml:space="preserve">CONCLUIDO	</t>
        </is>
      </c>
      <c r="D401" t="n">
        <v>2.985</v>
      </c>
      <c r="E401" t="n">
        <v>33.5</v>
      </c>
      <c r="F401" t="n">
        <v>30.3</v>
      </c>
      <c r="G401" t="n">
        <v>30.81</v>
      </c>
      <c r="H401" t="n">
        <v>0.48</v>
      </c>
      <c r="I401" t="n">
        <v>59</v>
      </c>
      <c r="J401" t="n">
        <v>100.89</v>
      </c>
      <c r="K401" t="n">
        <v>39.72</v>
      </c>
      <c r="L401" t="n">
        <v>2.75</v>
      </c>
      <c r="M401" t="n">
        <v>54</v>
      </c>
      <c r="N401" t="n">
        <v>13.42</v>
      </c>
      <c r="O401" t="n">
        <v>12676.98</v>
      </c>
      <c r="P401" t="n">
        <v>222.36</v>
      </c>
      <c r="Q401" t="n">
        <v>2238.6</v>
      </c>
      <c r="R401" t="n">
        <v>139.12</v>
      </c>
      <c r="S401" t="n">
        <v>80.06999999999999</v>
      </c>
      <c r="T401" t="n">
        <v>27225.97</v>
      </c>
      <c r="U401" t="n">
        <v>0.58</v>
      </c>
      <c r="V401" t="n">
        <v>0.85</v>
      </c>
      <c r="W401" t="n">
        <v>6.73</v>
      </c>
      <c r="X401" t="n">
        <v>1.67</v>
      </c>
      <c r="Y401" t="n">
        <v>1</v>
      </c>
      <c r="Z401" t="n">
        <v>10</v>
      </c>
    </row>
    <row r="402">
      <c r="A402" t="n">
        <v>8</v>
      </c>
      <c r="B402" t="n">
        <v>45</v>
      </c>
      <c r="C402" t="inlineStr">
        <is>
          <t xml:space="preserve">CONCLUIDO	</t>
        </is>
      </c>
      <c r="D402" t="n">
        <v>3.0028</v>
      </c>
      <c r="E402" t="n">
        <v>33.3</v>
      </c>
      <c r="F402" t="n">
        <v>30.2</v>
      </c>
      <c r="G402" t="n">
        <v>33.56</v>
      </c>
      <c r="H402" t="n">
        <v>0.52</v>
      </c>
      <c r="I402" t="n">
        <v>54</v>
      </c>
      <c r="J402" t="n">
        <v>101.2</v>
      </c>
      <c r="K402" t="n">
        <v>39.72</v>
      </c>
      <c r="L402" t="n">
        <v>3</v>
      </c>
      <c r="M402" t="n">
        <v>29</v>
      </c>
      <c r="N402" t="n">
        <v>13.49</v>
      </c>
      <c r="O402" t="n">
        <v>12715.54</v>
      </c>
      <c r="P402" t="n">
        <v>217.44</v>
      </c>
      <c r="Q402" t="n">
        <v>2238.53</v>
      </c>
      <c r="R402" t="n">
        <v>134.74</v>
      </c>
      <c r="S402" t="n">
        <v>80.06999999999999</v>
      </c>
      <c r="T402" t="n">
        <v>25063.8</v>
      </c>
      <c r="U402" t="n">
        <v>0.59</v>
      </c>
      <c r="V402" t="n">
        <v>0.85</v>
      </c>
      <c r="W402" t="n">
        <v>6.77</v>
      </c>
      <c r="X402" t="n">
        <v>1.58</v>
      </c>
      <c r="Y402" t="n">
        <v>1</v>
      </c>
      <c r="Z402" t="n">
        <v>10</v>
      </c>
    </row>
    <row r="403">
      <c r="A403" t="n">
        <v>9</v>
      </c>
      <c r="B403" t="n">
        <v>45</v>
      </c>
      <c r="C403" t="inlineStr">
        <is>
          <t xml:space="preserve">CONCLUIDO	</t>
        </is>
      </c>
      <c r="D403" t="n">
        <v>3.0123</v>
      </c>
      <c r="E403" t="n">
        <v>33.2</v>
      </c>
      <c r="F403" t="n">
        <v>30.14</v>
      </c>
      <c r="G403" t="n">
        <v>34.78</v>
      </c>
      <c r="H403" t="n">
        <v>0.5600000000000001</v>
      </c>
      <c r="I403" t="n">
        <v>52</v>
      </c>
      <c r="J403" t="n">
        <v>101.52</v>
      </c>
      <c r="K403" t="n">
        <v>39.72</v>
      </c>
      <c r="L403" t="n">
        <v>3.25</v>
      </c>
      <c r="M403" t="n">
        <v>7</v>
      </c>
      <c r="N403" t="n">
        <v>13.55</v>
      </c>
      <c r="O403" t="n">
        <v>12754.13</v>
      </c>
      <c r="P403" t="n">
        <v>215.59</v>
      </c>
      <c r="Q403" t="n">
        <v>2238.67</v>
      </c>
      <c r="R403" t="n">
        <v>131.94</v>
      </c>
      <c r="S403" t="n">
        <v>80.06999999999999</v>
      </c>
      <c r="T403" t="n">
        <v>23672.54</v>
      </c>
      <c r="U403" t="n">
        <v>0.61</v>
      </c>
      <c r="V403" t="n">
        <v>0.85</v>
      </c>
      <c r="W403" t="n">
        <v>6.78</v>
      </c>
      <c r="X403" t="n">
        <v>1.51</v>
      </c>
      <c r="Y403" t="n">
        <v>1</v>
      </c>
      <c r="Z403" t="n">
        <v>10</v>
      </c>
    </row>
    <row r="404">
      <c r="A404" t="n">
        <v>10</v>
      </c>
      <c r="B404" t="n">
        <v>45</v>
      </c>
      <c r="C404" t="inlineStr">
        <is>
          <t xml:space="preserve">CONCLUIDO	</t>
        </is>
      </c>
      <c r="D404" t="n">
        <v>3.0169</v>
      </c>
      <c r="E404" t="n">
        <v>33.15</v>
      </c>
      <c r="F404" t="n">
        <v>30.11</v>
      </c>
      <c r="G404" t="n">
        <v>35.42</v>
      </c>
      <c r="H404" t="n">
        <v>0.6</v>
      </c>
      <c r="I404" t="n">
        <v>51</v>
      </c>
      <c r="J404" t="n">
        <v>101.83</v>
      </c>
      <c r="K404" t="n">
        <v>39.72</v>
      </c>
      <c r="L404" t="n">
        <v>3.5</v>
      </c>
      <c r="M404" t="n">
        <v>3</v>
      </c>
      <c r="N404" t="n">
        <v>13.61</v>
      </c>
      <c r="O404" t="n">
        <v>12792.74</v>
      </c>
      <c r="P404" t="n">
        <v>214.86</v>
      </c>
      <c r="Q404" t="n">
        <v>2238.65</v>
      </c>
      <c r="R404" t="n">
        <v>130.89</v>
      </c>
      <c r="S404" t="n">
        <v>80.06999999999999</v>
      </c>
      <c r="T404" t="n">
        <v>23150.03</v>
      </c>
      <c r="U404" t="n">
        <v>0.61</v>
      </c>
      <c r="V404" t="n">
        <v>0.85</v>
      </c>
      <c r="W404" t="n">
        <v>6.78</v>
      </c>
      <c r="X404" t="n">
        <v>1.48</v>
      </c>
      <c r="Y404" t="n">
        <v>1</v>
      </c>
      <c r="Z404" t="n">
        <v>10</v>
      </c>
    </row>
    <row r="405">
      <c r="A405" t="n">
        <v>11</v>
      </c>
      <c r="B405" t="n">
        <v>45</v>
      </c>
      <c r="C405" t="inlineStr">
        <is>
          <t xml:space="preserve">CONCLUIDO	</t>
        </is>
      </c>
      <c r="D405" t="n">
        <v>3.0156</v>
      </c>
      <c r="E405" t="n">
        <v>33.16</v>
      </c>
      <c r="F405" t="n">
        <v>30.12</v>
      </c>
      <c r="G405" t="n">
        <v>35.44</v>
      </c>
      <c r="H405" t="n">
        <v>0.65</v>
      </c>
      <c r="I405" t="n">
        <v>51</v>
      </c>
      <c r="J405" t="n">
        <v>102.14</v>
      </c>
      <c r="K405" t="n">
        <v>39.72</v>
      </c>
      <c r="L405" t="n">
        <v>3.75</v>
      </c>
      <c r="M405" t="n">
        <v>0</v>
      </c>
      <c r="N405" t="n">
        <v>13.68</v>
      </c>
      <c r="O405" t="n">
        <v>12831.37</v>
      </c>
      <c r="P405" t="n">
        <v>215.71</v>
      </c>
      <c r="Q405" t="n">
        <v>2238.64</v>
      </c>
      <c r="R405" t="n">
        <v>131.25</v>
      </c>
      <c r="S405" t="n">
        <v>80.06999999999999</v>
      </c>
      <c r="T405" t="n">
        <v>23331.32</v>
      </c>
      <c r="U405" t="n">
        <v>0.61</v>
      </c>
      <c r="V405" t="n">
        <v>0.85</v>
      </c>
      <c r="W405" t="n">
        <v>6.79</v>
      </c>
      <c r="X405" t="n">
        <v>1.5</v>
      </c>
      <c r="Y405" t="n">
        <v>1</v>
      </c>
      <c r="Z405" t="n">
        <v>10</v>
      </c>
    </row>
    <row r="406">
      <c r="A406" t="n">
        <v>0</v>
      </c>
      <c r="B406" t="n">
        <v>105</v>
      </c>
      <c r="C406" t="inlineStr">
        <is>
          <t xml:space="preserve">CONCLUIDO	</t>
        </is>
      </c>
      <c r="D406" t="n">
        <v>1.6241</v>
      </c>
      <c r="E406" t="n">
        <v>61.57</v>
      </c>
      <c r="F406" t="n">
        <v>41.53</v>
      </c>
      <c r="G406" t="n">
        <v>5.78</v>
      </c>
      <c r="H406" t="n">
        <v>0.09</v>
      </c>
      <c r="I406" t="n">
        <v>431</v>
      </c>
      <c r="J406" t="n">
        <v>204</v>
      </c>
      <c r="K406" t="n">
        <v>55.27</v>
      </c>
      <c r="L406" t="n">
        <v>1</v>
      </c>
      <c r="M406" t="n">
        <v>429</v>
      </c>
      <c r="N406" t="n">
        <v>42.72</v>
      </c>
      <c r="O406" t="n">
        <v>25393.6</v>
      </c>
      <c r="P406" t="n">
        <v>594.8099999999999</v>
      </c>
      <c r="Q406" t="n">
        <v>2239.72</v>
      </c>
      <c r="R406" t="n">
        <v>506</v>
      </c>
      <c r="S406" t="n">
        <v>80.06999999999999</v>
      </c>
      <c r="T406" t="n">
        <v>208806.68</v>
      </c>
      <c r="U406" t="n">
        <v>0.16</v>
      </c>
      <c r="V406" t="n">
        <v>0.62</v>
      </c>
      <c r="W406" t="n">
        <v>7.35</v>
      </c>
      <c r="X406" t="n">
        <v>12.89</v>
      </c>
      <c r="Y406" t="n">
        <v>1</v>
      </c>
      <c r="Z406" t="n">
        <v>10</v>
      </c>
    </row>
    <row r="407">
      <c r="A407" t="n">
        <v>1</v>
      </c>
      <c r="B407" t="n">
        <v>105</v>
      </c>
      <c r="C407" t="inlineStr">
        <is>
          <t xml:space="preserve">CONCLUIDO	</t>
        </is>
      </c>
      <c r="D407" t="n">
        <v>1.8819</v>
      </c>
      <c r="E407" t="n">
        <v>53.14</v>
      </c>
      <c r="F407" t="n">
        <v>37.88</v>
      </c>
      <c r="G407" t="n">
        <v>7.26</v>
      </c>
      <c r="H407" t="n">
        <v>0.11</v>
      </c>
      <c r="I407" t="n">
        <v>313</v>
      </c>
      <c r="J407" t="n">
        <v>204.39</v>
      </c>
      <c r="K407" t="n">
        <v>55.27</v>
      </c>
      <c r="L407" t="n">
        <v>1.25</v>
      </c>
      <c r="M407" t="n">
        <v>311</v>
      </c>
      <c r="N407" t="n">
        <v>42.87</v>
      </c>
      <c r="O407" t="n">
        <v>25442.42</v>
      </c>
      <c r="P407" t="n">
        <v>540.21</v>
      </c>
      <c r="Q407" t="n">
        <v>2239.56</v>
      </c>
      <c r="R407" t="n">
        <v>386.28</v>
      </c>
      <c r="S407" t="n">
        <v>80.06999999999999</v>
      </c>
      <c r="T407" t="n">
        <v>149537.19</v>
      </c>
      <c r="U407" t="n">
        <v>0.21</v>
      </c>
      <c r="V407" t="n">
        <v>0.68</v>
      </c>
      <c r="W407" t="n">
        <v>7.15</v>
      </c>
      <c r="X407" t="n">
        <v>9.24</v>
      </c>
      <c r="Y407" t="n">
        <v>1</v>
      </c>
      <c r="Z407" t="n">
        <v>10</v>
      </c>
    </row>
    <row r="408">
      <c r="A408" t="n">
        <v>2</v>
      </c>
      <c r="B408" t="n">
        <v>105</v>
      </c>
      <c r="C408" t="inlineStr">
        <is>
          <t xml:space="preserve">CONCLUIDO	</t>
        </is>
      </c>
      <c r="D408" t="n">
        <v>2.0702</v>
      </c>
      <c r="E408" t="n">
        <v>48.3</v>
      </c>
      <c r="F408" t="n">
        <v>35.8</v>
      </c>
      <c r="G408" t="n">
        <v>8.77</v>
      </c>
      <c r="H408" t="n">
        <v>0.13</v>
      </c>
      <c r="I408" t="n">
        <v>245</v>
      </c>
      <c r="J408" t="n">
        <v>204.79</v>
      </c>
      <c r="K408" t="n">
        <v>55.27</v>
      </c>
      <c r="L408" t="n">
        <v>1.5</v>
      </c>
      <c r="M408" t="n">
        <v>243</v>
      </c>
      <c r="N408" t="n">
        <v>43.02</v>
      </c>
      <c r="O408" t="n">
        <v>25491.3</v>
      </c>
      <c r="P408" t="n">
        <v>508.39</v>
      </c>
      <c r="Q408" t="n">
        <v>2239.2</v>
      </c>
      <c r="R408" t="n">
        <v>318.34</v>
      </c>
      <c r="S408" t="n">
        <v>80.06999999999999</v>
      </c>
      <c r="T408" t="n">
        <v>115904.78</v>
      </c>
      <c r="U408" t="n">
        <v>0.25</v>
      </c>
      <c r="V408" t="n">
        <v>0.72</v>
      </c>
      <c r="W408" t="n">
        <v>7.05</v>
      </c>
      <c r="X408" t="n">
        <v>7.17</v>
      </c>
      <c r="Y408" t="n">
        <v>1</v>
      </c>
      <c r="Z408" t="n">
        <v>10</v>
      </c>
    </row>
    <row r="409">
      <c r="A409" t="n">
        <v>3</v>
      </c>
      <c r="B409" t="n">
        <v>105</v>
      </c>
      <c r="C409" t="inlineStr">
        <is>
          <t xml:space="preserve">CONCLUIDO	</t>
        </is>
      </c>
      <c r="D409" t="n">
        <v>2.213</v>
      </c>
      <c r="E409" t="n">
        <v>45.19</v>
      </c>
      <c r="F409" t="n">
        <v>34.47</v>
      </c>
      <c r="G409" t="n">
        <v>10.29</v>
      </c>
      <c r="H409" t="n">
        <v>0.15</v>
      </c>
      <c r="I409" t="n">
        <v>201</v>
      </c>
      <c r="J409" t="n">
        <v>205.18</v>
      </c>
      <c r="K409" t="n">
        <v>55.27</v>
      </c>
      <c r="L409" t="n">
        <v>1.75</v>
      </c>
      <c r="M409" t="n">
        <v>199</v>
      </c>
      <c r="N409" t="n">
        <v>43.16</v>
      </c>
      <c r="O409" t="n">
        <v>25540.22</v>
      </c>
      <c r="P409" t="n">
        <v>487.13</v>
      </c>
      <c r="Q409" t="n">
        <v>2238.66</v>
      </c>
      <c r="R409" t="n">
        <v>274.58</v>
      </c>
      <c r="S409" t="n">
        <v>80.06999999999999</v>
      </c>
      <c r="T409" t="n">
        <v>94247.62</v>
      </c>
      <c r="U409" t="n">
        <v>0.29</v>
      </c>
      <c r="V409" t="n">
        <v>0.74</v>
      </c>
      <c r="W409" t="n">
        <v>6.98</v>
      </c>
      <c r="X409" t="n">
        <v>5.84</v>
      </c>
      <c r="Y409" t="n">
        <v>1</v>
      </c>
      <c r="Z409" t="n">
        <v>10</v>
      </c>
    </row>
    <row r="410">
      <c r="A410" t="n">
        <v>4</v>
      </c>
      <c r="B410" t="n">
        <v>105</v>
      </c>
      <c r="C410" t="inlineStr">
        <is>
          <t xml:space="preserve">CONCLUIDO	</t>
        </is>
      </c>
      <c r="D410" t="n">
        <v>2.3204</v>
      </c>
      <c r="E410" t="n">
        <v>43.1</v>
      </c>
      <c r="F410" t="n">
        <v>33.6</v>
      </c>
      <c r="G410" t="n">
        <v>11.79</v>
      </c>
      <c r="H410" t="n">
        <v>0.17</v>
      </c>
      <c r="I410" t="n">
        <v>171</v>
      </c>
      <c r="J410" t="n">
        <v>205.58</v>
      </c>
      <c r="K410" t="n">
        <v>55.27</v>
      </c>
      <c r="L410" t="n">
        <v>2</v>
      </c>
      <c r="M410" t="n">
        <v>169</v>
      </c>
      <c r="N410" t="n">
        <v>43.31</v>
      </c>
      <c r="O410" t="n">
        <v>25589.2</v>
      </c>
      <c r="P410" t="n">
        <v>472.69</v>
      </c>
      <c r="Q410" t="n">
        <v>2238.66</v>
      </c>
      <c r="R410" t="n">
        <v>246.17</v>
      </c>
      <c r="S410" t="n">
        <v>80.06999999999999</v>
      </c>
      <c r="T410" t="n">
        <v>80191.12</v>
      </c>
      <c r="U410" t="n">
        <v>0.33</v>
      </c>
      <c r="V410" t="n">
        <v>0.76</v>
      </c>
      <c r="W410" t="n">
        <v>6.93</v>
      </c>
      <c r="X410" t="n">
        <v>4.96</v>
      </c>
      <c r="Y410" t="n">
        <v>1</v>
      </c>
      <c r="Z410" t="n">
        <v>10</v>
      </c>
    </row>
    <row r="411">
      <c r="A411" t="n">
        <v>5</v>
      </c>
      <c r="B411" t="n">
        <v>105</v>
      </c>
      <c r="C411" t="inlineStr">
        <is>
          <t xml:space="preserve">CONCLUIDO	</t>
        </is>
      </c>
      <c r="D411" t="n">
        <v>2.4116</v>
      </c>
      <c r="E411" t="n">
        <v>41.47</v>
      </c>
      <c r="F411" t="n">
        <v>32.9</v>
      </c>
      <c r="G411" t="n">
        <v>13.34</v>
      </c>
      <c r="H411" t="n">
        <v>0.19</v>
      </c>
      <c r="I411" t="n">
        <v>148</v>
      </c>
      <c r="J411" t="n">
        <v>205.98</v>
      </c>
      <c r="K411" t="n">
        <v>55.27</v>
      </c>
      <c r="L411" t="n">
        <v>2.25</v>
      </c>
      <c r="M411" t="n">
        <v>146</v>
      </c>
      <c r="N411" t="n">
        <v>43.46</v>
      </c>
      <c r="O411" t="n">
        <v>25638.22</v>
      </c>
      <c r="P411" t="n">
        <v>460.63</v>
      </c>
      <c r="Q411" t="n">
        <v>2238.68</v>
      </c>
      <c r="R411" t="n">
        <v>223.53</v>
      </c>
      <c r="S411" t="n">
        <v>80.06999999999999</v>
      </c>
      <c r="T411" t="n">
        <v>68988.52</v>
      </c>
      <c r="U411" t="n">
        <v>0.36</v>
      </c>
      <c r="V411" t="n">
        <v>0.78</v>
      </c>
      <c r="W411" t="n">
        <v>6.89</v>
      </c>
      <c r="X411" t="n">
        <v>4.27</v>
      </c>
      <c r="Y411" t="n">
        <v>1</v>
      </c>
      <c r="Z411" t="n">
        <v>10</v>
      </c>
    </row>
    <row r="412">
      <c r="A412" t="n">
        <v>6</v>
      </c>
      <c r="B412" t="n">
        <v>105</v>
      </c>
      <c r="C412" t="inlineStr">
        <is>
          <t xml:space="preserve">CONCLUIDO	</t>
        </is>
      </c>
      <c r="D412" t="n">
        <v>2.4821</v>
      </c>
      <c r="E412" t="n">
        <v>40.29</v>
      </c>
      <c r="F412" t="n">
        <v>32.41</v>
      </c>
      <c r="G412" t="n">
        <v>14.84</v>
      </c>
      <c r="H412" t="n">
        <v>0.22</v>
      </c>
      <c r="I412" t="n">
        <v>131</v>
      </c>
      <c r="J412" t="n">
        <v>206.38</v>
      </c>
      <c r="K412" t="n">
        <v>55.27</v>
      </c>
      <c r="L412" t="n">
        <v>2.5</v>
      </c>
      <c r="M412" t="n">
        <v>129</v>
      </c>
      <c r="N412" t="n">
        <v>43.6</v>
      </c>
      <c r="O412" t="n">
        <v>25687.3</v>
      </c>
      <c r="P412" t="n">
        <v>451.69</v>
      </c>
      <c r="Q412" t="n">
        <v>2238.63</v>
      </c>
      <c r="R412" t="n">
        <v>207.89</v>
      </c>
      <c r="S412" t="n">
        <v>80.06999999999999</v>
      </c>
      <c r="T412" t="n">
        <v>61250.73</v>
      </c>
      <c r="U412" t="n">
        <v>0.39</v>
      </c>
      <c r="V412" t="n">
        <v>0.79</v>
      </c>
      <c r="W412" t="n">
        <v>6.86</v>
      </c>
      <c r="X412" t="n">
        <v>3.78</v>
      </c>
      <c r="Y412" t="n">
        <v>1</v>
      </c>
      <c r="Z412" t="n">
        <v>10</v>
      </c>
    </row>
    <row r="413">
      <c r="A413" t="n">
        <v>7</v>
      </c>
      <c r="B413" t="n">
        <v>105</v>
      </c>
      <c r="C413" t="inlineStr">
        <is>
          <t xml:space="preserve">CONCLUIDO	</t>
        </is>
      </c>
      <c r="D413" t="n">
        <v>2.5451</v>
      </c>
      <c r="E413" t="n">
        <v>39.29</v>
      </c>
      <c r="F413" t="n">
        <v>31.98</v>
      </c>
      <c r="G413" t="n">
        <v>16.4</v>
      </c>
      <c r="H413" t="n">
        <v>0.24</v>
      </c>
      <c r="I413" t="n">
        <v>117</v>
      </c>
      <c r="J413" t="n">
        <v>206.78</v>
      </c>
      <c r="K413" t="n">
        <v>55.27</v>
      </c>
      <c r="L413" t="n">
        <v>2.75</v>
      </c>
      <c r="M413" t="n">
        <v>115</v>
      </c>
      <c r="N413" t="n">
        <v>43.75</v>
      </c>
      <c r="O413" t="n">
        <v>25736.42</v>
      </c>
      <c r="P413" t="n">
        <v>443.57</v>
      </c>
      <c r="Q413" t="n">
        <v>2238.47</v>
      </c>
      <c r="R413" t="n">
        <v>194.22</v>
      </c>
      <c r="S413" t="n">
        <v>80.06999999999999</v>
      </c>
      <c r="T413" t="n">
        <v>54487.11</v>
      </c>
      <c r="U413" t="n">
        <v>0.41</v>
      </c>
      <c r="V413" t="n">
        <v>0.8</v>
      </c>
      <c r="W413" t="n">
        <v>6.82</v>
      </c>
      <c r="X413" t="n">
        <v>3.35</v>
      </c>
      <c r="Y413" t="n">
        <v>1</v>
      </c>
      <c r="Z413" t="n">
        <v>10</v>
      </c>
    </row>
    <row r="414">
      <c r="A414" t="n">
        <v>8</v>
      </c>
      <c r="B414" t="n">
        <v>105</v>
      </c>
      <c r="C414" t="inlineStr">
        <is>
          <t xml:space="preserve">CONCLUIDO	</t>
        </is>
      </c>
      <c r="D414" t="n">
        <v>2.5959</v>
      </c>
      <c r="E414" t="n">
        <v>38.52</v>
      </c>
      <c r="F414" t="n">
        <v>31.66</v>
      </c>
      <c r="G414" t="n">
        <v>17.92</v>
      </c>
      <c r="H414" t="n">
        <v>0.26</v>
      </c>
      <c r="I414" t="n">
        <v>106</v>
      </c>
      <c r="J414" t="n">
        <v>207.17</v>
      </c>
      <c r="K414" t="n">
        <v>55.27</v>
      </c>
      <c r="L414" t="n">
        <v>3</v>
      </c>
      <c r="M414" t="n">
        <v>104</v>
      </c>
      <c r="N414" t="n">
        <v>43.9</v>
      </c>
      <c r="O414" t="n">
        <v>25785.6</v>
      </c>
      <c r="P414" t="n">
        <v>436.83</v>
      </c>
      <c r="Q414" t="n">
        <v>2238.69</v>
      </c>
      <c r="R414" t="n">
        <v>183.5</v>
      </c>
      <c r="S414" t="n">
        <v>80.06999999999999</v>
      </c>
      <c r="T414" t="n">
        <v>49183.76</v>
      </c>
      <c r="U414" t="n">
        <v>0.44</v>
      </c>
      <c r="V414" t="n">
        <v>0.8100000000000001</v>
      </c>
      <c r="W414" t="n">
        <v>6.81</v>
      </c>
      <c r="X414" t="n">
        <v>3.03</v>
      </c>
      <c r="Y414" t="n">
        <v>1</v>
      </c>
      <c r="Z414" t="n">
        <v>10</v>
      </c>
    </row>
    <row r="415">
      <c r="A415" t="n">
        <v>9</v>
      </c>
      <c r="B415" t="n">
        <v>105</v>
      </c>
      <c r="C415" t="inlineStr">
        <is>
          <t xml:space="preserve">CONCLUIDO	</t>
        </is>
      </c>
      <c r="D415" t="n">
        <v>2.6392</v>
      </c>
      <c r="E415" t="n">
        <v>37.89</v>
      </c>
      <c r="F415" t="n">
        <v>31.39</v>
      </c>
      <c r="G415" t="n">
        <v>19.42</v>
      </c>
      <c r="H415" t="n">
        <v>0.28</v>
      </c>
      <c r="I415" t="n">
        <v>97</v>
      </c>
      <c r="J415" t="n">
        <v>207.57</v>
      </c>
      <c r="K415" t="n">
        <v>55.27</v>
      </c>
      <c r="L415" t="n">
        <v>3.25</v>
      </c>
      <c r="M415" t="n">
        <v>95</v>
      </c>
      <c r="N415" t="n">
        <v>44.05</v>
      </c>
      <c r="O415" t="n">
        <v>25834.83</v>
      </c>
      <c r="P415" t="n">
        <v>431.22</v>
      </c>
      <c r="Q415" t="n">
        <v>2238.8</v>
      </c>
      <c r="R415" t="n">
        <v>174.78</v>
      </c>
      <c r="S415" t="n">
        <v>80.06999999999999</v>
      </c>
      <c r="T415" t="n">
        <v>44866.3</v>
      </c>
      <c r="U415" t="n">
        <v>0.46</v>
      </c>
      <c r="V415" t="n">
        <v>0.82</v>
      </c>
      <c r="W415" t="n">
        <v>6.79</v>
      </c>
      <c r="X415" t="n">
        <v>2.76</v>
      </c>
      <c r="Y415" t="n">
        <v>1</v>
      </c>
      <c r="Z415" t="n">
        <v>10</v>
      </c>
    </row>
    <row r="416">
      <c r="A416" t="n">
        <v>10</v>
      </c>
      <c r="B416" t="n">
        <v>105</v>
      </c>
      <c r="C416" t="inlineStr">
        <is>
          <t xml:space="preserve">CONCLUIDO	</t>
        </is>
      </c>
      <c r="D416" t="n">
        <v>2.6789</v>
      </c>
      <c r="E416" t="n">
        <v>37.33</v>
      </c>
      <c r="F416" t="n">
        <v>31.16</v>
      </c>
      <c r="G416" t="n">
        <v>21</v>
      </c>
      <c r="H416" t="n">
        <v>0.3</v>
      </c>
      <c r="I416" t="n">
        <v>89</v>
      </c>
      <c r="J416" t="n">
        <v>207.97</v>
      </c>
      <c r="K416" t="n">
        <v>55.27</v>
      </c>
      <c r="L416" t="n">
        <v>3.5</v>
      </c>
      <c r="M416" t="n">
        <v>87</v>
      </c>
      <c r="N416" t="n">
        <v>44.2</v>
      </c>
      <c r="O416" t="n">
        <v>25884.1</v>
      </c>
      <c r="P416" t="n">
        <v>425.37</v>
      </c>
      <c r="Q416" t="n">
        <v>2238.56</v>
      </c>
      <c r="R416" t="n">
        <v>167.1</v>
      </c>
      <c r="S416" t="n">
        <v>80.06999999999999</v>
      </c>
      <c r="T416" t="n">
        <v>41069.32</v>
      </c>
      <c r="U416" t="n">
        <v>0.48</v>
      </c>
      <c r="V416" t="n">
        <v>0.82</v>
      </c>
      <c r="W416" t="n">
        <v>6.78</v>
      </c>
      <c r="X416" t="n">
        <v>2.52</v>
      </c>
      <c r="Y416" t="n">
        <v>1</v>
      </c>
      <c r="Z416" t="n">
        <v>10</v>
      </c>
    </row>
    <row r="417">
      <c r="A417" t="n">
        <v>11</v>
      </c>
      <c r="B417" t="n">
        <v>105</v>
      </c>
      <c r="C417" t="inlineStr">
        <is>
          <t xml:space="preserve">CONCLUIDO	</t>
        </is>
      </c>
      <c r="D417" t="n">
        <v>2.7153</v>
      </c>
      <c r="E417" t="n">
        <v>36.83</v>
      </c>
      <c r="F417" t="n">
        <v>30.94</v>
      </c>
      <c r="G417" t="n">
        <v>22.64</v>
      </c>
      <c r="H417" t="n">
        <v>0.32</v>
      </c>
      <c r="I417" t="n">
        <v>82</v>
      </c>
      <c r="J417" t="n">
        <v>208.37</v>
      </c>
      <c r="K417" t="n">
        <v>55.27</v>
      </c>
      <c r="L417" t="n">
        <v>3.75</v>
      </c>
      <c r="M417" t="n">
        <v>80</v>
      </c>
      <c r="N417" t="n">
        <v>44.35</v>
      </c>
      <c r="O417" t="n">
        <v>25933.43</v>
      </c>
      <c r="P417" t="n">
        <v>420.33</v>
      </c>
      <c r="Q417" t="n">
        <v>2238.53</v>
      </c>
      <c r="R417" t="n">
        <v>159.93</v>
      </c>
      <c r="S417" t="n">
        <v>80.06999999999999</v>
      </c>
      <c r="T417" t="n">
        <v>37518.2</v>
      </c>
      <c r="U417" t="n">
        <v>0.5</v>
      </c>
      <c r="V417" t="n">
        <v>0.83</v>
      </c>
      <c r="W417" t="n">
        <v>6.77</v>
      </c>
      <c r="X417" t="n">
        <v>2.31</v>
      </c>
      <c r="Y417" t="n">
        <v>1</v>
      </c>
      <c r="Z417" t="n">
        <v>10</v>
      </c>
    </row>
    <row r="418">
      <c r="A418" t="n">
        <v>12</v>
      </c>
      <c r="B418" t="n">
        <v>105</v>
      </c>
      <c r="C418" t="inlineStr">
        <is>
          <t xml:space="preserve">CONCLUIDO	</t>
        </is>
      </c>
      <c r="D418" t="n">
        <v>2.7442</v>
      </c>
      <c r="E418" t="n">
        <v>36.44</v>
      </c>
      <c r="F418" t="n">
        <v>30.79</v>
      </c>
      <c r="G418" t="n">
        <v>24.31</v>
      </c>
      <c r="H418" t="n">
        <v>0.34</v>
      </c>
      <c r="I418" t="n">
        <v>76</v>
      </c>
      <c r="J418" t="n">
        <v>208.77</v>
      </c>
      <c r="K418" t="n">
        <v>55.27</v>
      </c>
      <c r="L418" t="n">
        <v>4</v>
      </c>
      <c r="M418" t="n">
        <v>74</v>
      </c>
      <c r="N418" t="n">
        <v>44.5</v>
      </c>
      <c r="O418" t="n">
        <v>25982.82</v>
      </c>
      <c r="P418" t="n">
        <v>416.19</v>
      </c>
      <c r="Q418" t="n">
        <v>2238.66</v>
      </c>
      <c r="R418" t="n">
        <v>155.12</v>
      </c>
      <c r="S418" t="n">
        <v>80.06999999999999</v>
      </c>
      <c r="T418" t="n">
        <v>35143.84</v>
      </c>
      <c r="U418" t="n">
        <v>0.52</v>
      </c>
      <c r="V418" t="n">
        <v>0.83</v>
      </c>
      <c r="W418" t="n">
        <v>6.76</v>
      </c>
      <c r="X418" t="n">
        <v>2.16</v>
      </c>
      <c r="Y418" t="n">
        <v>1</v>
      </c>
      <c r="Z418" t="n">
        <v>10</v>
      </c>
    </row>
    <row r="419">
      <c r="A419" t="n">
        <v>13</v>
      </c>
      <c r="B419" t="n">
        <v>105</v>
      </c>
      <c r="C419" t="inlineStr">
        <is>
          <t xml:space="preserve">CONCLUIDO	</t>
        </is>
      </c>
      <c r="D419" t="n">
        <v>2.7697</v>
      </c>
      <c r="E419" t="n">
        <v>36.11</v>
      </c>
      <c r="F419" t="n">
        <v>30.66</v>
      </c>
      <c r="G419" t="n">
        <v>25.91</v>
      </c>
      <c r="H419" t="n">
        <v>0.36</v>
      </c>
      <c r="I419" t="n">
        <v>71</v>
      </c>
      <c r="J419" t="n">
        <v>209.17</v>
      </c>
      <c r="K419" t="n">
        <v>55.27</v>
      </c>
      <c r="L419" t="n">
        <v>4.25</v>
      </c>
      <c r="M419" t="n">
        <v>69</v>
      </c>
      <c r="N419" t="n">
        <v>44.65</v>
      </c>
      <c r="O419" t="n">
        <v>26032.25</v>
      </c>
      <c r="P419" t="n">
        <v>412.42</v>
      </c>
      <c r="Q419" t="n">
        <v>2238.57</v>
      </c>
      <c r="R419" t="n">
        <v>150.9</v>
      </c>
      <c r="S419" t="n">
        <v>80.06999999999999</v>
      </c>
      <c r="T419" t="n">
        <v>33058.93</v>
      </c>
      <c r="U419" t="n">
        <v>0.53</v>
      </c>
      <c r="V419" t="n">
        <v>0.84</v>
      </c>
      <c r="W419" t="n">
        <v>6.75</v>
      </c>
      <c r="X419" t="n">
        <v>2.03</v>
      </c>
      <c r="Y419" t="n">
        <v>1</v>
      </c>
      <c r="Z419" t="n">
        <v>10</v>
      </c>
    </row>
    <row r="420">
      <c r="A420" t="n">
        <v>14</v>
      </c>
      <c r="B420" t="n">
        <v>105</v>
      </c>
      <c r="C420" t="inlineStr">
        <is>
          <t xml:space="preserve">CONCLUIDO	</t>
        </is>
      </c>
      <c r="D420" t="n">
        <v>2.7984</v>
      </c>
      <c r="E420" t="n">
        <v>35.73</v>
      </c>
      <c r="F420" t="n">
        <v>30.49</v>
      </c>
      <c r="G420" t="n">
        <v>27.72</v>
      </c>
      <c r="H420" t="n">
        <v>0.38</v>
      </c>
      <c r="I420" t="n">
        <v>66</v>
      </c>
      <c r="J420" t="n">
        <v>209.58</v>
      </c>
      <c r="K420" t="n">
        <v>55.27</v>
      </c>
      <c r="L420" t="n">
        <v>4.5</v>
      </c>
      <c r="M420" t="n">
        <v>64</v>
      </c>
      <c r="N420" t="n">
        <v>44.8</v>
      </c>
      <c r="O420" t="n">
        <v>26081.73</v>
      </c>
      <c r="P420" t="n">
        <v>407.59</v>
      </c>
      <c r="Q420" t="n">
        <v>2238.47</v>
      </c>
      <c r="R420" t="n">
        <v>145.36</v>
      </c>
      <c r="S420" t="n">
        <v>80.06999999999999</v>
      </c>
      <c r="T420" t="n">
        <v>30310.82</v>
      </c>
      <c r="U420" t="n">
        <v>0.55</v>
      </c>
      <c r="V420" t="n">
        <v>0.84</v>
      </c>
      <c r="W420" t="n">
        <v>6.74</v>
      </c>
      <c r="X420" t="n">
        <v>1.86</v>
      </c>
      <c r="Y420" t="n">
        <v>1</v>
      </c>
      <c r="Z420" t="n">
        <v>10</v>
      </c>
    </row>
    <row r="421">
      <c r="A421" t="n">
        <v>15</v>
      </c>
      <c r="B421" t="n">
        <v>105</v>
      </c>
      <c r="C421" t="inlineStr">
        <is>
          <t xml:space="preserve">CONCLUIDO	</t>
        </is>
      </c>
      <c r="D421" t="n">
        <v>2.8182</v>
      </c>
      <c r="E421" t="n">
        <v>35.48</v>
      </c>
      <c r="F421" t="n">
        <v>30.4</v>
      </c>
      <c r="G421" t="n">
        <v>29.42</v>
      </c>
      <c r="H421" t="n">
        <v>0.4</v>
      </c>
      <c r="I421" t="n">
        <v>62</v>
      </c>
      <c r="J421" t="n">
        <v>209.98</v>
      </c>
      <c r="K421" t="n">
        <v>55.27</v>
      </c>
      <c r="L421" t="n">
        <v>4.75</v>
      </c>
      <c r="M421" t="n">
        <v>60</v>
      </c>
      <c r="N421" t="n">
        <v>44.95</v>
      </c>
      <c r="O421" t="n">
        <v>26131.27</v>
      </c>
      <c r="P421" t="n">
        <v>404.05</v>
      </c>
      <c r="Q421" t="n">
        <v>2238.4</v>
      </c>
      <c r="R421" t="n">
        <v>142.52</v>
      </c>
      <c r="S421" t="n">
        <v>80.06999999999999</v>
      </c>
      <c r="T421" t="n">
        <v>28911.99</v>
      </c>
      <c r="U421" t="n">
        <v>0.5600000000000001</v>
      </c>
      <c r="V421" t="n">
        <v>0.84</v>
      </c>
      <c r="W421" t="n">
        <v>6.74</v>
      </c>
      <c r="X421" t="n">
        <v>1.78</v>
      </c>
      <c r="Y421" t="n">
        <v>1</v>
      </c>
      <c r="Z421" t="n">
        <v>10</v>
      </c>
    </row>
    <row r="422">
      <c r="A422" t="n">
        <v>16</v>
      </c>
      <c r="B422" t="n">
        <v>105</v>
      </c>
      <c r="C422" t="inlineStr">
        <is>
          <t xml:space="preserve">CONCLUIDO	</t>
        </is>
      </c>
      <c r="D422" t="n">
        <v>2.836</v>
      </c>
      <c r="E422" t="n">
        <v>35.26</v>
      </c>
      <c r="F422" t="n">
        <v>30.3</v>
      </c>
      <c r="G422" t="n">
        <v>30.82</v>
      </c>
      <c r="H422" t="n">
        <v>0.42</v>
      </c>
      <c r="I422" t="n">
        <v>59</v>
      </c>
      <c r="J422" t="n">
        <v>210.38</v>
      </c>
      <c r="K422" t="n">
        <v>55.27</v>
      </c>
      <c r="L422" t="n">
        <v>5</v>
      </c>
      <c r="M422" t="n">
        <v>57</v>
      </c>
      <c r="N422" t="n">
        <v>45.11</v>
      </c>
      <c r="O422" t="n">
        <v>26180.86</v>
      </c>
      <c r="P422" t="n">
        <v>400.23</v>
      </c>
      <c r="Q422" t="n">
        <v>2238.41</v>
      </c>
      <c r="R422" t="n">
        <v>139.35</v>
      </c>
      <c r="S422" t="n">
        <v>80.06999999999999</v>
      </c>
      <c r="T422" t="n">
        <v>27343.33</v>
      </c>
      <c r="U422" t="n">
        <v>0.57</v>
      </c>
      <c r="V422" t="n">
        <v>0.85</v>
      </c>
      <c r="W422" t="n">
        <v>6.73</v>
      </c>
      <c r="X422" t="n">
        <v>1.68</v>
      </c>
      <c r="Y422" t="n">
        <v>1</v>
      </c>
      <c r="Z422" t="n">
        <v>10</v>
      </c>
    </row>
    <row r="423">
      <c r="A423" t="n">
        <v>17</v>
      </c>
      <c r="B423" t="n">
        <v>105</v>
      </c>
      <c r="C423" t="inlineStr">
        <is>
          <t xml:space="preserve">CONCLUIDO	</t>
        </is>
      </c>
      <c r="D423" t="n">
        <v>2.8535</v>
      </c>
      <c r="E423" t="n">
        <v>35.04</v>
      </c>
      <c r="F423" t="n">
        <v>30.21</v>
      </c>
      <c r="G423" t="n">
        <v>32.37</v>
      </c>
      <c r="H423" t="n">
        <v>0.44</v>
      </c>
      <c r="I423" t="n">
        <v>56</v>
      </c>
      <c r="J423" t="n">
        <v>210.78</v>
      </c>
      <c r="K423" t="n">
        <v>55.27</v>
      </c>
      <c r="L423" t="n">
        <v>5.25</v>
      </c>
      <c r="M423" t="n">
        <v>54</v>
      </c>
      <c r="N423" t="n">
        <v>45.26</v>
      </c>
      <c r="O423" t="n">
        <v>26230.5</v>
      </c>
      <c r="P423" t="n">
        <v>397.18</v>
      </c>
      <c r="Q423" t="n">
        <v>2238.54</v>
      </c>
      <c r="R423" t="n">
        <v>136.19</v>
      </c>
      <c r="S423" t="n">
        <v>80.06999999999999</v>
      </c>
      <c r="T423" t="n">
        <v>25778.86</v>
      </c>
      <c r="U423" t="n">
        <v>0.59</v>
      </c>
      <c r="V423" t="n">
        <v>0.85</v>
      </c>
      <c r="W423" t="n">
        <v>6.73</v>
      </c>
      <c r="X423" t="n">
        <v>1.58</v>
      </c>
      <c r="Y423" t="n">
        <v>1</v>
      </c>
      <c r="Z423" t="n">
        <v>10</v>
      </c>
    </row>
    <row r="424">
      <c r="A424" t="n">
        <v>18</v>
      </c>
      <c r="B424" t="n">
        <v>105</v>
      </c>
      <c r="C424" t="inlineStr">
        <is>
          <t xml:space="preserve">CONCLUIDO	</t>
        </is>
      </c>
      <c r="D424" t="n">
        <v>2.8691</v>
      </c>
      <c r="E424" t="n">
        <v>34.85</v>
      </c>
      <c r="F424" t="n">
        <v>30.14</v>
      </c>
      <c r="G424" t="n">
        <v>34.12</v>
      </c>
      <c r="H424" t="n">
        <v>0.46</v>
      </c>
      <c r="I424" t="n">
        <v>53</v>
      </c>
      <c r="J424" t="n">
        <v>211.18</v>
      </c>
      <c r="K424" t="n">
        <v>55.27</v>
      </c>
      <c r="L424" t="n">
        <v>5.5</v>
      </c>
      <c r="M424" t="n">
        <v>51</v>
      </c>
      <c r="N424" t="n">
        <v>45.41</v>
      </c>
      <c r="O424" t="n">
        <v>26280.2</v>
      </c>
      <c r="P424" t="n">
        <v>393.76</v>
      </c>
      <c r="Q424" t="n">
        <v>2238.48</v>
      </c>
      <c r="R424" t="n">
        <v>134.06</v>
      </c>
      <c r="S424" t="n">
        <v>80.06999999999999</v>
      </c>
      <c r="T424" t="n">
        <v>24725.87</v>
      </c>
      <c r="U424" t="n">
        <v>0.6</v>
      </c>
      <c r="V424" t="n">
        <v>0.85</v>
      </c>
      <c r="W424" t="n">
        <v>6.72</v>
      </c>
      <c r="X424" t="n">
        <v>1.51</v>
      </c>
      <c r="Y424" t="n">
        <v>1</v>
      </c>
      <c r="Z424" t="n">
        <v>10</v>
      </c>
    </row>
    <row r="425">
      <c r="A425" t="n">
        <v>19</v>
      </c>
      <c r="B425" t="n">
        <v>105</v>
      </c>
      <c r="C425" t="inlineStr">
        <is>
          <t xml:space="preserve">CONCLUIDO	</t>
        </is>
      </c>
      <c r="D425" t="n">
        <v>2.8883</v>
      </c>
      <c r="E425" t="n">
        <v>34.62</v>
      </c>
      <c r="F425" t="n">
        <v>30.03</v>
      </c>
      <c r="G425" t="n">
        <v>36.04</v>
      </c>
      <c r="H425" t="n">
        <v>0.48</v>
      </c>
      <c r="I425" t="n">
        <v>50</v>
      </c>
      <c r="J425" t="n">
        <v>211.59</v>
      </c>
      <c r="K425" t="n">
        <v>55.27</v>
      </c>
      <c r="L425" t="n">
        <v>5.75</v>
      </c>
      <c r="M425" t="n">
        <v>48</v>
      </c>
      <c r="N425" t="n">
        <v>45.57</v>
      </c>
      <c r="O425" t="n">
        <v>26329.94</v>
      </c>
      <c r="P425" t="n">
        <v>390.29</v>
      </c>
      <c r="Q425" t="n">
        <v>2238.33</v>
      </c>
      <c r="R425" t="n">
        <v>130.62</v>
      </c>
      <c r="S425" t="n">
        <v>80.06999999999999</v>
      </c>
      <c r="T425" t="n">
        <v>23020.71</v>
      </c>
      <c r="U425" t="n">
        <v>0.61</v>
      </c>
      <c r="V425" t="n">
        <v>0.85</v>
      </c>
      <c r="W425" t="n">
        <v>6.71</v>
      </c>
      <c r="X425" t="n">
        <v>1.4</v>
      </c>
      <c r="Y425" t="n">
        <v>1</v>
      </c>
      <c r="Z425" t="n">
        <v>10</v>
      </c>
    </row>
    <row r="426">
      <c r="A426" t="n">
        <v>20</v>
      </c>
      <c r="B426" t="n">
        <v>105</v>
      </c>
      <c r="C426" t="inlineStr">
        <is>
          <t xml:space="preserve">CONCLUIDO	</t>
        </is>
      </c>
      <c r="D426" t="n">
        <v>2.8985</v>
      </c>
      <c r="E426" t="n">
        <v>34.5</v>
      </c>
      <c r="F426" t="n">
        <v>29.99</v>
      </c>
      <c r="G426" t="n">
        <v>37.49</v>
      </c>
      <c r="H426" t="n">
        <v>0.5</v>
      </c>
      <c r="I426" t="n">
        <v>48</v>
      </c>
      <c r="J426" t="n">
        <v>211.99</v>
      </c>
      <c r="K426" t="n">
        <v>55.27</v>
      </c>
      <c r="L426" t="n">
        <v>6</v>
      </c>
      <c r="M426" t="n">
        <v>46</v>
      </c>
      <c r="N426" t="n">
        <v>45.72</v>
      </c>
      <c r="O426" t="n">
        <v>26379.74</v>
      </c>
      <c r="P426" t="n">
        <v>387.45</v>
      </c>
      <c r="Q426" t="n">
        <v>2238.44</v>
      </c>
      <c r="R426" t="n">
        <v>128.96</v>
      </c>
      <c r="S426" t="n">
        <v>80.06999999999999</v>
      </c>
      <c r="T426" t="n">
        <v>22202.44</v>
      </c>
      <c r="U426" t="n">
        <v>0.62</v>
      </c>
      <c r="V426" t="n">
        <v>0.86</v>
      </c>
      <c r="W426" t="n">
        <v>6.72</v>
      </c>
      <c r="X426" t="n">
        <v>1.36</v>
      </c>
      <c r="Y426" t="n">
        <v>1</v>
      </c>
      <c r="Z426" t="n">
        <v>10</v>
      </c>
    </row>
    <row r="427">
      <c r="A427" t="n">
        <v>21</v>
      </c>
      <c r="B427" t="n">
        <v>105</v>
      </c>
      <c r="C427" t="inlineStr">
        <is>
          <t xml:space="preserve">CONCLUIDO	</t>
        </is>
      </c>
      <c r="D427" t="n">
        <v>2.918</v>
      </c>
      <c r="E427" t="n">
        <v>34.27</v>
      </c>
      <c r="F427" t="n">
        <v>29.88</v>
      </c>
      <c r="G427" t="n">
        <v>39.84</v>
      </c>
      <c r="H427" t="n">
        <v>0.52</v>
      </c>
      <c r="I427" t="n">
        <v>45</v>
      </c>
      <c r="J427" t="n">
        <v>212.4</v>
      </c>
      <c r="K427" t="n">
        <v>55.27</v>
      </c>
      <c r="L427" t="n">
        <v>6.25</v>
      </c>
      <c r="M427" t="n">
        <v>43</v>
      </c>
      <c r="N427" t="n">
        <v>45.87</v>
      </c>
      <c r="O427" t="n">
        <v>26429.59</v>
      </c>
      <c r="P427" t="n">
        <v>383.44</v>
      </c>
      <c r="Q427" t="n">
        <v>2238.51</v>
      </c>
      <c r="R427" t="n">
        <v>125.49</v>
      </c>
      <c r="S427" t="n">
        <v>80.06999999999999</v>
      </c>
      <c r="T427" t="n">
        <v>20482.85</v>
      </c>
      <c r="U427" t="n">
        <v>0.64</v>
      </c>
      <c r="V427" t="n">
        <v>0.86</v>
      </c>
      <c r="W427" t="n">
        <v>6.71</v>
      </c>
      <c r="X427" t="n">
        <v>1.25</v>
      </c>
      <c r="Y427" t="n">
        <v>1</v>
      </c>
      <c r="Z427" t="n">
        <v>10</v>
      </c>
    </row>
    <row r="428">
      <c r="A428" t="n">
        <v>22</v>
      </c>
      <c r="B428" t="n">
        <v>105</v>
      </c>
      <c r="C428" t="inlineStr">
        <is>
          <t xml:space="preserve">CONCLUIDO	</t>
        </is>
      </c>
      <c r="D428" t="n">
        <v>2.9294</v>
      </c>
      <c r="E428" t="n">
        <v>34.14</v>
      </c>
      <c r="F428" t="n">
        <v>29.83</v>
      </c>
      <c r="G428" t="n">
        <v>41.62</v>
      </c>
      <c r="H428" t="n">
        <v>0.54</v>
      </c>
      <c r="I428" t="n">
        <v>43</v>
      </c>
      <c r="J428" t="n">
        <v>212.8</v>
      </c>
      <c r="K428" t="n">
        <v>55.27</v>
      </c>
      <c r="L428" t="n">
        <v>6.5</v>
      </c>
      <c r="M428" t="n">
        <v>41</v>
      </c>
      <c r="N428" t="n">
        <v>46.03</v>
      </c>
      <c r="O428" t="n">
        <v>26479.5</v>
      </c>
      <c r="P428" t="n">
        <v>380.67</v>
      </c>
      <c r="Q428" t="n">
        <v>2238.33</v>
      </c>
      <c r="R428" t="n">
        <v>123.94</v>
      </c>
      <c r="S428" t="n">
        <v>80.06999999999999</v>
      </c>
      <c r="T428" t="n">
        <v>19717.97</v>
      </c>
      <c r="U428" t="n">
        <v>0.65</v>
      </c>
      <c r="V428" t="n">
        <v>0.86</v>
      </c>
      <c r="W428" t="n">
        <v>6.71</v>
      </c>
      <c r="X428" t="n">
        <v>1.2</v>
      </c>
      <c r="Y428" t="n">
        <v>1</v>
      </c>
      <c r="Z428" t="n">
        <v>10</v>
      </c>
    </row>
    <row r="429">
      <c r="A429" t="n">
        <v>23</v>
      </c>
      <c r="B429" t="n">
        <v>105</v>
      </c>
      <c r="C429" t="inlineStr">
        <is>
          <t xml:space="preserve">CONCLUIDO	</t>
        </is>
      </c>
      <c r="D429" t="n">
        <v>2.9417</v>
      </c>
      <c r="E429" t="n">
        <v>33.99</v>
      </c>
      <c r="F429" t="n">
        <v>29.77</v>
      </c>
      <c r="G429" t="n">
        <v>43.56</v>
      </c>
      <c r="H429" t="n">
        <v>0.5600000000000001</v>
      </c>
      <c r="I429" t="n">
        <v>41</v>
      </c>
      <c r="J429" t="n">
        <v>213.21</v>
      </c>
      <c r="K429" t="n">
        <v>55.27</v>
      </c>
      <c r="L429" t="n">
        <v>6.75</v>
      </c>
      <c r="M429" t="n">
        <v>39</v>
      </c>
      <c r="N429" t="n">
        <v>46.18</v>
      </c>
      <c r="O429" t="n">
        <v>26529.46</v>
      </c>
      <c r="P429" t="n">
        <v>376.86</v>
      </c>
      <c r="Q429" t="n">
        <v>2238.61</v>
      </c>
      <c r="R429" t="n">
        <v>121.57</v>
      </c>
      <c r="S429" t="n">
        <v>80.06999999999999</v>
      </c>
      <c r="T429" t="n">
        <v>18542.54</v>
      </c>
      <c r="U429" t="n">
        <v>0.66</v>
      </c>
      <c r="V429" t="n">
        <v>0.86</v>
      </c>
      <c r="W429" t="n">
        <v>6.71</v>
      </c>
      <c r="X429" t="n">
        <v>1.14</v>
      </c>
      <c r="Y429" t="n">
        <v>1</v>
      </c>
      <c r="Z429" t="n">
        <v>10</v>
      </c>
    </row>
    <row r="430">
      <c r="A430" t="n">
        <v>24</v>
      </c>
      <c r="B430" t="n">
        <v>105</v>
      </c>
      <c r="C430" t="inlineStr">
        <is>
          <t xml:space="preserve">CONCLUIDO	</t>
        </is>
      </c>
      <c r="D430" t="n">
        <v>2.9478</v>
      </c>
      <c r="E430" t="n">
        <v>33.92</v>
      </c>
      <c r="F430" t="n">
        <v>29.74</v>
      </c>
      <c r="G430" t="n">
        <v>44.61</v>
      </c>
      <c r="H430" t="n">
        <v>0.58</v>
      </c>
      <c r="I430" t="n">
        <v>40</v>
      </c>
      <c r="J430" t="n">
        <v>213.61</v>
      </c>
      <c r="K430" t="n">
        <v>55.27</v>
      </c>
      <c r="L430" t="n">
        <v>7</v>
      </c>
      <c r="M430" t="n">
        <v>38</v>
      </c>
      <c r="N430" t="n">
        <v>46.34</v>
      </c>
      <c r="O430" t="n">
        <v>26579.47</v>
      </c>
      <c r="P430" t="n">
        <v>373.84</v>
      </c>
      <c r="Q430" t="n">
        <v>2238.4</v>
      </c>
      <c r="R430" t="n">
        <v>120.65</v>
      </c>
      <c r="S430" t="n">
        <v>80.06999999999999</v>
      </c>
      <c r="T430" t="n">
        <v>18088.09</v>
      </c>
      <c r="U430" t="n">
        <v>0.66</v>
      </c>
      <c r="V430" t="n">
        <v>0.86</v>
      </c>
      <c r="W430" t="n">
        <v>6.71</v>
      </c>
      <c r="X430" t="n">
        <v>1.11</v>
      </c>
      <c r="Y430" t="n">
        <v>1</v>
      </c>
      <c r="Z430" t="n">
        <v>10</v>
      </c>
    </row>
    <row r="431">
      <c r="A431" t="n">
        <v>25</v>
      </c>
      <c r="B431" t="n">
        <v>105</v>
      </c>
      <c r="C431" t="inlineStr">
        <is>
          <t xml:space="preserve">CONCLUIDO	</t>
        </is>
      </c>
      <c r="D431" t="n">
        <v>2.9587</v>
      </c>
      <c r="E431" t="n">
        <v>33.8</v>
      </c>
      <c r="F431" t="n">
        <v>29.69</v>
      </c>
      <c r="G431" t="n">
        <v>46.88</v>
      </c>
      <c r="H431" t="n">
        <v>0.6</v>
      </c>
      <c r="I431" t="n">
        <v>38</v>
      </c>
      <c r="J431" t="n">
        <v>214.02</v>
      </c>
      <c r="K431" t="n">
        <v>55.27</v>
      </c>
      <c r="L431" t="n">
        <v>7.25</v>
      </c>
      <c r="M431" t="n">
        <v>36</v>
      </c>
      <c r="N431" t="n">
        <v>46.49</v>
      </c>
      <c r="O431" t="n">
        <v>26629.54</v>
      </c>
      <c r="P431" t="n">
        <v>371.56</v>
      </c>
      <c r="Q431" t="n">
        <v>2238.41</v>
      </c>
      <c r="R431" t="n">
        <v>119.41</v>
      </c>
      <c r="S431" t="n">
        <v>80.06999999999999</v>
      </c>
      <c r="T431" t="n">
        <v>17474.93</v>
      </c>
      <c r="U431" t="n">
        <v>0.67</v>
      </c>
      <c r="V431" t="n">
        <v>0.86</v>
      </c>
      <c r="W431" t="n">
        <v>6.7</v>
      </c>
      <c r="X431" t="n">
        <v>1.07</v>
      </c>
      <c r="Y431" t="n">
        <v>1</v>
      </c>
      <c r="Z431" t="n">
        <v>10</v>
      </c>
    </row>
    <row r="432">
      <c r="A432" t="n">
        <v>26</v>
      </c>
      <c r="B432" t="n">
        <v>105</v>
      </c>
      <c r="C432" t="inlineStr">
        <is>
          <t xml:space="preserve">CONCLUIDO	</t>
        </is>
      </c>
      <c r="D432" t="n">
        <v>2.9653</v>
      </c>
      <c r="E432" t="n">
        <v>33.72</v>
      </c>
      <c r="F432" t="n">
        <v>29.66</v>
      </c>
      <c r="G432" t="n">
        <v>48.1</v>
      </c>
      <c r="H432" t="n">
        <v>0.62</v>
      </c>
      <c r="I432" t="n">
        <v>37</v>
      </c>
      <c r="J432" t="n">
        <v>214.42</v>
      </c>
      <c r="K432" t="n">
        <v>55.27</v>
      </c>
      <c r="L432" t="n">
        <v>7.5</v>
      </c>
      <c r="M432" t="n">
        <v>35</v>
      </c>
      <c r="N432" t="n">
        <v>46.65</v>
      </c>
      <c r="O432" t="n">
        <v>26679.66</v>
      </c>
      <c r="P432" t="n">
        <v>368.97</v>
      </c>
      <c r="Q432" t="n">
        <v>2238.38</v>
      </c>
      <c r="R432" t="n">
        <v>118.29</v>
      </c>
      <c r="S432" t="n">
        <v>80.06999999999999</v>
      </c>
      <c r="T432" t="n">
        <v>16923.16</v>
      </c>
      <c r="U432" t="n">
        <v>0.68</v>
      </c>
      <c r="V432" t="n">
        <v>0.87</v>
      </c>
      <c r="W432" t="n">
        <v>6.7</v>
      </c>
      <c r="X432" t="n">
        <v>1.03</v>
      </c>
      <c r="Y432" t="n">
        <v>1</v>
      </c>
      <c r="Z432" t="n">
        <v>10</v>
      </c>
    </row>
    <row r="433">
      <c r="A433" t="n">
        <v>27</v>
      </c>
      <c r="B433" t="n">
        <v>105</v>
      </c>
      <c r="C433" t="inlineStr">
        <is>
          <t xml:space="preserve">CONCLUIDO	</t>
        </is>
      </c>
      <c r="D433" t="n">
        <v>2.9768</v>
      </c>
      <c r="E433" t="n">
        <v>33.59</v>
      </c>
      <c r="F433" t="n">
        <v>29.61</v>
      </c>
      <c r="G433" t="n">
        <v>50.76</v>
      </c>
      <c r="H433" t="n">
        <v>0.64</v>
      </c>
      <c r="I433" t="n">
        <v>35</v>
      </c>
      <c r="J433" t="n">
        <v>214.83</v>
      </c>
      <c r="K433" t="n">
        <v>55.27</v>
      </c>
      <c r="L433" t="n">
        <v>7.75</v>
      </c>
      <c r="M433" t="n">
        <v>33</v>
      </c>
      <c r="N433" t="n">
        <v>46.81</v>
      </c>
      <c r="O433" t="n">
        <v>26729.83</v>
      </c>
      <c r="P433" t="n">
        <v>365.25</v>
      </c>
      <c r="Q433" t="n">
        <v>2238.32</v>
      </c>
      <c r="R433" t="n">
        <v>116.79</v>
      </c>
      <c r="S433" t="n">
        <v>80.06999999999999</v>
      </c>
      <c r="T433" t="n">
        <v>16180.13</v>
      </c>
      <c r="U433" t="n">
        <v>0.6899999999999999</v>
      </c>
      <c r="V433" t="n">
        <v>0.87</v>
      </c>
      <c r="W433" t="n">
        <v>6.69</v>
      </c>
      <c r="X433" t="n">
        <v>0.98</v>
      </c>
      <c r="Y433" t="n">
        <v>1</v>
      </c>
      <c r="Z433" t="n">
        <v>10</v>
      </c>
    </row>
    <row r="434">
      <c r="A434" t="n">
        <v>28</v>
      </c>
      <c r="B434" t="n">
        <v>105</v>
      </c>
      <c r="C434" t="inlineStr">
        <is>
          <t xml:space="preserve">CONCLUIDO	</t>
        </is>
      </c>
      <c r="D434" t="n">
        <v>2.9848</v>
      </c>
      <c r="E434" t="n">
        <v>33.5</v>
      </c>
      <c r="F434" t="n">
        <v>29.56</v>
      </c>
      <c r="G434" t="n">
        <v>52.16</v>
      </c>
      <c r="H434" t="n">
        <v>0.66</v>
      </c>
      <c r="I434" t="n">
        <v>34</v>
      </c>
      <c r="J434" t="n">
        <v>215.24</v>
      </c>
      <c r="K434" t="n">
        <v>55.27</v>
      </c>
      <c r="L434" t="n">
        <v>8</v>
      </c>
      <c r="M434" t="n">
        <v>32</v>
      </c>
      <c r="N434" t="n">
        <v>46.97</v>
      </c>
      <c r="O434" t="n">
        <v>26780.06</v>
      </c>
      <c r="P434" t="n">
        <v>361.05</v>
      </c>
      <c r="Q434" t="n">
        <v>2238.34</v>
      </c>
      <c r="R434" t="n">
        <v>115.11</v>
      </c>
      <c r="S434" t="n">
        <v>80.06999999999999</v>
      </c>
      <c r="T434" t="n">
        <v>15347.25</v>
      </c>
      <c r="U434" t="n">
        <v>0.7</v>
      </c>
      <c r="V434" t="n">
        <v>0.87</v>
      </c>
      <c r="W434" t="n">
        <v>6.69</v>
      </c>
      <c r="X434" t="n">
        <v>0.93</v>
      </c>
      <c r="Y434" t="n">
        <v>1</v>
      </c>
      <c r="Z434" t="n">
        <v>10</v>
      </c>
    </row>
    <row r="435">
      <c r="A435" t="n">
        <v>29</v>
      </c>
      <c r="B435" t="n">
        <v>105</v>
      </c>
      <c r="C435" t="inlineStr">
        <is>
          <t xml:space="preserve">CONCLUIDO	</t>
        </is>
      </c>
      <c r="D435" t="n">
        <v>2.989</v>
      </c>
      <c r="E435" t="n">
        <v>33.46</v>
      </c>
      <c r="F435" t="n">
        <v>29.55</v>
      </c>
      <c r="G435" t="n">
        <v>53.73</v>
      </c>
      <c r="H435" t="n">
        <v>0.68</v>
      </c>
      <c r="I435" t="n">
        <v>33</v>
      </c>
      <c r="J435" t="n">
        <v>215.65</v>
      </c>
      <c r="K435" t="n">
        <v>55.27</v>
      </c>
      <c r="L435" t="n">
        <v>8.25</v>
      </c>
      <c r="M435" t="n">
        <v>31</v>
      </c>
      <c r="N435" t="n">
        <v>47.12</v>
      </c>
      <c r="O435" t="n">
        <v>26830.34</v>
      </c>
      <c r="P435" t="n">
        <v>359.38</v>
      </c>
      <c r="Q435" t="n">
        <v>2238.31</v>
      </c>
      <c r="R435" t="n">
        <v>114.76</v>
      </c>
      <c r="S435" t="n">
        <v>80.06999999999999</v>
      </c>
      <c r="T435" t="n">
        <v>15177.31</v>
      </c>
      <c r="U435" t="n">
        <v>0.7</v>
      </c>
      <c r="V435" t="n">
        <v>0.87</v>
      </c>
      <c r="W435" t="n">
        <v>6.69</v>
      </c>
      <c r="X435" t="n">
        <v>0.93</v>
      </c>
      <c r="Y435" t="n">
        <v>1</v>
      </c>
      <c r="Z435" t="n">
        <v>10</v>
      </c>
    </row>
    <row r="436">
      <c r="A436" t="n">
        <v>30</v>
      </c>
      <c r="B436" t="n">
        <v>105</v>
      </c>
      <c r="C436" t="inlineStr">
        <is>
          <t xml:space="preserve">CONCLUIDO	</t>
        </is>
      </c>
      <c r="D436" t="n">
        <v>3.0019</v>
      </c>
      <c r="E436" t="n">
        <v>33.31</v>
      </c>
      <c r="F436" t="n">
        <v>29.49</v>
      </c>
      <c r="G436" t="n">
        <v>57.08</v>
      </c>
      <c r="H436" t="n">
        <v>0.7</v>
      </c>
      <c r="I436" t="n">
        <v>31</v>
      </c>
      <c r="J436" t="n">
        <v>216.05</v>
      </c>
      <c r="K436" t="n">
        <v>55.27</v>
      </c>
      <c r="L436" t="n">
        <v>8.5</v>
      </c>
      <c r="M436" t="n">
        <v>29</v>
      </c>
      <c r="N436" t="n">
        <v>47.28</v>
      </c>
      <c r="O436" t="n">
        <v>26880.68</v>
      </c>
      <c r="P436" t="n">
        <v>355.96</v>
      </c>
      <c r="Q436" t="n">
        <v>2238.41</v>
      </c>
      <c r="R436" t="n">
        <v>112.77</v>
      </c>
      <c r="S436" t="n">
        <v>80.06999999999999</v>
      </c>
      <c r="T436" t="n">
        <v>14193.77</v>
      </c>
      <c r="U436" t="n">
        <v>0.71</v>
      </c>
      <c r="V436" t="n">
        <v>0.87</v>
      </c>
      <c r="W436" t="n">
        <v>6.69</v>
      </c>
      <c r="X436" t="n">
        <v>0.86</v>
      </c>
      <c r="Y436" t="n">
        <v>1</v>
      </c>
      <c r="Z436" t="n">
        <v>10</v>
      </c>
    </row>
    <row r="437">
      <c r="A437" t="n">
        <v>31</v>
      </c>
      <c r="B437" t="n">
        <v>105</v>
      </c>
      <c r="C437" t="inlineStr">
        <is>
          <t xml:space="preserve">CONCLUIDO	</t>
        </is>
      </c>
      <c r="D437" t="n">
        <v>3.0082</v>
      </c>
      <c r="E437" t="n">
        <v>33.24</v>
      </c>
      <c r="F437" t="n">
        <v>29.46</v>
      </c>
      <c r="G437" t="n">
        <v>58.92</v>
      </c>
      <c r="H437" t="n">
        <v>0.72</v>
      </c>
      <c r="I437" t="n">
        <v>30</v>
      </c>
      <c r="J437" t="n">
        <v>216.46</v>
      </c>
      <c r="K437" t="n">
        <v>55.27</v>
      </c>
      <c r="L437" t="n">
        <v>8.75</v>
      </c>
      <c r="M437" t="n">
        <v>28</v>
      </c>
      <c r="N437" t="n">
        <v>47.44</v>
      </c>
      <c r="O437" t="n">
        <v>26931.07</v>
      </c>
      <c r="P437" t="n">
        <v>352.08</v>
      </c>
      <c r="Q437" t="n">
        <v>2238.37</v>
      </c>
      <c r="R437" t="n">
        <v>111.89</v>
      </c>
      <c r="S437" t="n">
        <v>80.06999999999999</v>
      </c>
      <c r="T437" t="n">
        <v>13758.96</v>
      </c>
      <c r="U437" t="n">
        <v>0.72</v>
      </c>
      <c r="V437" t="n">
        <v>0.87</v>
      </c>
      <c r="W437" t="n">
        <v>6.69</v>
      </c>
      <c r="X437" t="n">
        <v>0.83</v>
      </c>
      <c r="Y437" t="n">
        <v>1</v>
      </c>
      <c r="Z437" t="n">
        <v>10</v>
      </c>
    </row>
    <row r="438">
      <c r="A438" t="n">
        <v>32</v>
      </c>
      <c r="B438" t="n">
        <v>105</v>
      </c>
      <c r="C438" t="inlineStr">
        <is>
          <t xml:space="preserve">CONCLUIDO	</t>
        </is>
      </c>
      <c r="D438" t="n">
        <v>3.0147</v>
      </c>
      <c r="E438" t="n">
        <v>33.17</v>
      </c>
      <c r="F438" t="n">
        <v>29.43</v>
      </c>
      <c r="G438" t="n">
        <v>60.89</v>
      </c>
      <c r="H438" t="n">
        <v>0.74</v>
      </c>
      <c r="I438" t="n">
        <v>29</v>
      </c>
      <c r="J438" t="n">
        <v>216.87</v>
      </c>
      <c r="K438" t="n">
        <v>55.27</v>
      </c>
      <c r="L438" t="n">
        <v>9</v>
      </c>
      <c r="M438" t="n">
        <v>27</v>
      </c>
      <c r="N438" t="n">
        <v>47.6</v>
      </c>
      <c r="O438" t="n">
        <v>26981.51</v>
      </c>
      <c r="P438" t="n">
        <v>349.21</v>
      </c>
      <c r="Q438" t="n">
        <v>2238.38</v>
      </c>
      <c r="R438" t="n">
        <v>110.83</v>
      </c>
      <c r="S438" t="n">
        <v>80.06999999999999</v>
      </c>
      <c r="T438" t="n">
        <v>13230.34</v>
      </c>
      <c r="U438" t="n">
        <v>0.72</v>
      </c>
      <c r="V438" t="n">
        <v>0.87</v>
      </c>
      <c r="W438" t="n">
        <v>6.69</v>
      </c>
      <c r="X438" t="n">
        <v>0.8</v>
      </c>
      <c r="Y438" t="n">
        <v>1</v>
      </c>
      <c r="Z438" t="n">
        <v>10</v>
      </c>
    </row>
    <row r="439">
      <c r="A439" t="n">
        <v>33</v>
      </c>
      <c r="B439" t="n">
        <v>105</v>
      </c>
      <c r="C439" t="inlineStr">
        <is>
          <t xml:space="preserve">CONCLUIDO	</t>
        </is>
      </c>
      <c r="D439" t="n">
        <v>3.0207</v>
      </c>
      <c r="E439" t="n">
        <v>33.11</v>
      </c>
      <c r="F439" t="n">
        <v>29.41</v>
      </c>
      <c r="G439" t="n">
        <v>63.01</v>
      </c>
      <c r="H439" t="n">
        <v>0.76</v>
      </c>
      <c r="I439" t="n">
        <v>28</v>
      </c>
      <c r="J439" t="n">
        <v>217.28</v>
      </c>
      <c r="K439" t="n">
        <v>55.27</v>
      </c>
      <c r="L439" t="n">
        <v>9.25</v>
      </c>
      <c r="M439" t="n">
        <v>26</v>
      </c>
      <c r="N439" t="n">
        <v>47.76</v>
      </c>
      <c r="O439" t="n">
        <v>27032.02</v>
      </c>
      <c r="P439" t="n">
        <v>346.72</v>
      </c>
      <c r="Q439" t="n">
        <v>2238.38</v>
      </c>
      <c r="R439" t="n">
        <v>109.86</v>
      </c>
      <c r="S439" t="n">
        <v>80.06999999999999</v>
      </c>
      <c r="T439" t="n">
        <v>12751.73</v>
      </c>
      <c r="U439" t="n">
        <v>0.73</v>
      </c>
      <c r="V439" t="n">
        <v>0.87</v>
      </c>
      <c r="W439" t="n">
        <v>6.69</v>
      </c>
      <c r="X439" t="n">
        <v>0.78</v>
      </c>
      <c r="Y439" t="n">
        <v>1</v>
      </c>
      <c r="Z439" t="n">
        <v>10</v>
      </c>
    </row>
    <row r="440">
      <c r="A440" t="n">
        <v>34</v>
      </c>
      <c r="B440" t="n">
        <v>105</v>
      </c>
      <c r="C440" t="inlineStr">
        <is>
          <t xml:space="preserve">CONCLUIDO	</t>
        </is>
      </c>
      <c r="D440" t="n">
        <v>3.0289</v>
      </c>
      <c r="E440" t="n">
        <v>33.02</v>
      </c>
      <c r="F440" t="n">
        <v>29.36</v>
      </c>
      <c r="G440" t="n">
        <v>65.23</v>
      </c>
      <c r="H440" t="n">
        <v>0.78</v>
      </c>
      <c r="I440" t="n">
        <v>27</v>
      </c>
      <c r="J440" t="n">
        <v>217.69</v>
      </c>
      <c r="K440" t="n">
        <v>55.27</v>
      </c>
      <c r="L440" t="n">
        <v>9.5</v>
      </c>
      <c r="M440" t="n">
        <v>25</v>
      </c>
      <c r="N440" t="n">
        <v>47.92</v>
      </c>
      <c r="O440" t="n">
        <v>27082.57</v>
      </c>
      <c r="P440" t="n">
        <v>343.61</v>
      </c>
      <c r="Q440" t="n">
        <v>2238.38</v>
      </c>
      <c r="R440" t="n">
        <v>108.23</v>
      </c>
      <c r="S440" t="n">
        <v>80.06999999999999</v>
      </c>
      <c r="T440" t="n">
        <v>11940.65</v>
      </c>
      <c r="U440" t="n">
        <v>0.74</v>
      </c>
      <c r="V440" t="n">
        <v>0.87</v>
      </c>
      <c r="W440" t="n">
        <v>6.69</v>
      </c>
      <c r="X440" t="n">
        <v>0.73</v>
      </c>
      <c r="Y440" t="n">
        <v>1</v>
      </c>
      <c r="Z440" t="n">
        <v>10</v>
      </c>
    </row>
    <row r="441">
      <c r="A441" t="n">
        <v>35</v>
      </c>
      <c r="B441" t="n">
        <v>105</v>
      </c>
      <c r="C441" t="inlineStr">
        <is>
          <t xml:space="preserve">CONCLUIDO	</t>
        </is>
      </c>
      <c r="D441" t="n">
        <v>3.035</v>
      </c>
      <c r="E441" t="n">
        <v>32.95</v>
      </c>
      <c r="F441" t="n">
        <v>29.33</v>
      </c>
      <c r="G441" t="n">
        <v>67.68000000000001</v>
      </c>
      <c r="H441" t="n">
        <v>0.79</v>
      </c>
      <c r="I441" t="n">
        <v>26</v>
      </c>
      <c r="J441" t="n">
        <v>218.1</v>
      </c>
      <c r="K441" t="n">
        <v>55.27</v>
      </c>
      <c r="L441" t="n">
        <v>9.75</v>
      </c>
      <c r="M441" t="n">
        <v>24</v>
      </c>
      <c r="N441" t="n">
        <v>48.08</v>
      </c>
      <c r="O441" t="n">
        <v>27133.18</v>
      </c>
      <c r="P441" t="n">
        <v>338.81</v>
      </c>
      <c r="Q441" t="n">
        <v>2238.38</v>
      </c>
      <c r="R441" t="n">
        <v>107.46</v>
      </c>
      <c r="S441" t="n">
        <v>80.06999999999999</v>
      </c>
      <c r="T441" t="n">
        <v>11562.69</v>
      </c>
      <c r="U441" t="n">
        <v>0.75</v>
      </c>
      <c r="V441" t="n">
        <v>0.87</v>
      </c>
      <c r="W441" t="n">
        <v>6.68</v>
      </c>
      <c r="X441" t="n">
        <v>0.7</v>
      </c>
      <c r="Y441" t="n">
        <v>1</v>
      </c>
      <c r="Z441" t="n">
        <v>10</v>
      </c>
    </row>
    <row r="442">
      <c r="A442" t="n">
        <v>36</v>
      </c>
      <c r="B442" t="n">
        <v>105</v>
      </c>
      <c r="C442" t="inlineStr">
        <is>
          <t xml:space="preserve">CONCLUIDO	</t>
        </is>
      </c>
      <c r="D442" t="n">
        <v>3.0413</v>
      </c>
      <c r="E442" t="n">
        <v>32.88</v>
      </c>
      <c r="F442" t="n">
        <v>29.3</v>
      </c>
      <c r="G442" t="n">
        <v>70.33</v>
      </c>
      <c r="H442" t="n">
        <v>0.8100000000000001</v>
      </c>
      <c r="I442" t="n">
        <v>25</v>
      </c>
      <c r="J442" t="n">
        <v>218.51</v>
      </c>
      <c r="K442" t="n">
        <v>55.27</v>
      </c>
      <c r="L442" t="n">
        <v>10</v>
      </c>
      <c r="M442" t="n">
        <v>23</v>
      </c>
      <c r="N442" t="n">
        <v>48.24</v>
      </c>
      <c r="O442" t="n">
        <v>27183.85</v>
      </c>
      <c r="P442" t="n">
        <v>335.51</v>
      </c>
      <c r="Q442" t="n">
        <v>2238.4</v>
      </c>
      <c r="R442" t="n">
        <v>106.35</v>
      </c>
      <c r="S442" t="n">
        <v>80.06999999999999</v>
      </c>
      <c r="T442" t="n">
        <v>11013.81</v>
      </c>
      <c r="U442" t="n">
        <v>0.75</v>
      </c>
      <c r="V442" t="n">
        <v>0.88</v>
      </c>
      <c r="W442" t="n">
        <v>6.69</v>
      </c>
      <c r="X442" t="n">
        <v>0.68</v>
      </c>
      <c r="Y442" t="n">
        <v>1</v>
      </c>
      <c r="Z442" t="n">
        <v>10</v>
      </c>
    </row>
    <row r="443">
      <c r="A443" t="n">
        <v>37</v>
      </c>
      <c r="B443" t="n">
        <v>105</v>
      </c>
      <c r="C443" t="inlineStr">
        <is>
          <t xml:space="preserve">CONCLUIDO	</t>
        </is>
      </c>
      <c r="D443" t="n">
        <v>3.0386</v>
      </c>
      <c r="E443" t="n">
        <v>32.91</v>
      </c>
      <c r="F443" t="n">
        <v>29.33</v>
      </c>
      <c r="G443" t="n">
        <v>70.40000000000001</v>
      </c>
      <c r="H443" t="n">
        <v>0.83</v>
      </c>
      <c r="I443" t="n">
        <v>25</v>
      </c>
      <c r="J443" t="n">
        <v>218.92</v>
      </c>
      <c r="K443" t="n">
        <v>55.27</v>
      </c>
      <c r="L443" t="n">
        <v>10.25</v>
      </c>
      <c r="M443" t="n">
        <v>21</v>
      </c>
      <c r="N443" t="n">
        <v>48.4</v>
      </c>
      <c r="O443" t="n">
        <v>27234.57</v>
      </c>
      <c r="P443" t="n">
        <v>334.99</v>
      </c>
      <c r="Q443" t="n">
        <v>2238.31</v>
      </c>
      <c r="R443" t="n">
        <v>107.54</v>
      </c>
      <c r="S443" t="n">
        <v>80.06999999999999</v>
      </c>
      <c r="T443" t="n">
        <v>11605.3</v>
      </c>
      <c r="U443" t="n">
        <v>0.74</v>
      </c>
      <c r="V443" t="n">
        <v>0.87</v>
      </c>
      <c r="W443" t="n">
        <v>6.69</v>
      </c>
      <c r="X443" t="n">
        <v>0.71</v>
      </c>
      <c r="Y443" t="n">
        <v>1</v>
      </c>
      <c r="Z443" t="n">
        <v>10</v>
      </c>
    </row>
    <row r="444">
      <c r="A444" t="n">
        <v>38</v>
      </c>
      <c r="B444" t="n">
        <v>105</v>
      </c>
      <c r="C444" t="inlineStr">
        <is>
          <t xml:space="preserve">CONCLUIDO	</t>
        </is>
      </c>
      <c r="D444" t="n">
        <v>3.0467</v>
      </c>
      <c r="E444" t="n">
        <v>32.82</v>
      </c>
      <c r="F444" t="n">
        <v>29.28</v>
      </c>
      <c r="G444" t="n">
        <v>73.20999999999999</v>
      </c>
      <c r="H444" t="n">
        <v>0.85</v>
      </c>
      <c r="I444" t="n">
        <v>24</v>
      </c>
      <c r="J444" t="n">
        <v>219.33</v>
      </c>
      <c r="K444" t="n">
        <v>55.27</v>
      </c>
      <c r="L444" t="n">
        <v>10.5</v>
      </c>
      <c r="M444" t="n">
        <v>16</v>
      </c>
      <c r="N444" t="n">
        <v>48.56</v>
      </c>
      <c r="O444" t="n">
        <v>27285.35</v>
      </c>
      <c r="P444" t="n">
        <v>331.37</v>
      </c>
      <c r="Q444" t="n">
        <v>2238.32</v>
      </c>
      <c r="R444" t="n">
        <v>105.72</v>
      </c>
      <c r="S444" t="n">
        <v>80.06999999999999</v>
      </c>
      <c r="T444" t="n">
        <v>10702.96</v>
      </c>
      <c r="U444" t="n">
        <v>0.76</v>
      </c>
      <c r="V444" t="n">
        <v>0.88</v>
      </c>
      <c r="W444" t="n">
        <v>6.69</v>
      </c>
      <c r="X444" t="n">
        <v>0.66</v>
      </c>
      <c r="Y444" t="n">
        <v>1</v>
      </c>
      <c r="Z444" t="n">
        <v>10</v>
      </c>
    </row>
    <row r="445">
      <c r="A445" t="n">
        <v>39</v>
      </c>
      <c r="B445" t="n">
        <v>105</v>
      </c>
      <c r="C445" t="inlineStr">
        <is>
          <t xml:space="preserve">CONCLUIDO	</t>
        </is>
      </c>
      <c r="D445" t="n">
        <v>3.0459</v>
      </c>
      <c r="E445" t="n">
        <v>32.83</v>
      </c>
      <c r="F445" t="n">
        <v>29.29</v>
      </c>
      <c r="G445" t="n">
        <v>73.23</v>
      </c>
      <c r="H445" t="n">
        <v>0.87</v>
      </c>
      <c r="I445" t="n">
        <v>24</v>
      </c>
      <c r="J445" t="n">
        <v>219.75</v>
      </c>
      <c r="K445" t="n">
        <v>55.27</v>
      </c>
      <c r="L445" t="n">
        <v>10.75</v>
      </c>
      <c r="M445" t="n">
        <v>9</v>
      </c>
      <c r="N445" t="n">
        <v>48.72</v>
      </c>
      <c r="O445" t="n">
        <v>27336.19</v>
      </c>
      <c r="P445" t="n">
        <v>329.71</v>
      </c>
      <c r="Q445" t="n">
        <v>2238.34</v>
      </c>
      <c r="R445" t="n">
        <v>106.02</v>
      </c>
      <c r="S445" t="n">
        <v>80.06999999999999</v>
      </c>
      <c r="T445" t="n">
        <v>10851.6</v>
      </c>
      <c r="U445" t="n">
        <v>0.76</v>
      </c>
      <c r="V445" t="n">
        <v>0.88</v>
      </c>
      <c r="W445" t="n">
        <v>6.69</v>
      </c>
      <c r="X445" t="n">
        <v>0.67</v>
      </c>
      <c r="Y445" t="n">
        <v>1</v>
      </c>
      <c r="Z445" t="n">
        <v>10</v>
      </c>
    </row>
    <row r="446">
      <c r="A446" t="n">
        <v>40</v>
      </c>
      <c r="B446" t="n">
        <v>105</v>
      </c>
      <c r="C446" t="inlineStr">
        <is>
          <t xml:space="preserve">CONCLUIDO	</t>
        </is>
      </c>
      <c r="D446" t="n">
        <v>3.0537</v>
      </c>
      <c r="E446" t="n">
        <v>32.75</v>
      </c>
      <c r="F446" t="n">
        <v>29.25</v>
      </c>
      <c r="G446" t="n">
        <v>76.3</v>
      </c>
      <c r="H446" t="n">
        <v>0.89</v>
      </c>
      <c r="I446" t="n">
        <v>23</v>
      </c>
      <c r="J446" t="n">
        <v>220.16</v>
      </c>
      <c r="K446" t="n">
        <v>55.27</v>
      </c>
      <c r="L446" t="n">
        <v>11</v>
      </c>
      <c r="M446" t="n">
        <v>9</v>
      </c>
      <c r="N446" t="n">
        <v>48.89</v>
      </c>
      <c r="O446" t="n">
        <v>27387.08</v>
      </c>
      <c r="P446" t="n">
        <v>327.51</v>
      </c>
      <c r="Q446" t="n">
        <v>2238.36</v>
      </c>
      <c r="R446" t="n">
        <v>104.37</v>
      </c>
      <c r="S446" t="n">
        <v>80.06999999999999</v>
      </c>
      <c r="T446" t="n">
        <v>10031.92</v>
      </c>
      <c r="U446" t="n">
        <v>0.77</v>
      </c>
      <c r="V446" t="n">
        <v>0.88</v>
      </c>
      <c r="W446" t="n">
        <v>6.69</v>
      </c>
      <c r="X446" t="n">
        <v>0.62</v>
      </c>
      <c r="Y446" t="n">
        <v>1</v>
      </c>
      <c r="Z446" t="n">
        <v>10</v>
      </c>
    </row>
    <row r="447">
      <c r="A447" t="n">
        <v>41</v>
      </c>
      <c r="B447" t="n">
        <v>105</v>
      </c>
      <c r="C447" t="inlineStr">
        <is>
          <t xml:space="preserve">CONCLUIDO	</t>
        </is>
      </c>
      <c r="D447" t="n">
        <v>3.0529</v>
      </c>
      <c r="E447" t="n">
        <v>32.76</v>
      </c>
      <c r="F447" t="n">
        <v>29.26</v>
      </c>
      <c r="G447" t="n">
        <v>76.31999999999999</v>
      </c>
      <c r="H447" t="n">
        <v>0.91</v>
      </c>
      <c r="I447" t="n">
        <v>23</v>
      </c>
      <c r="J447" t="n">
        <v>220.57</v>
      </c>
      <c r="K447" t="n">
        <v>55.27</v>
      </c>
      <c r="L447" t="n">
        <v>11.25</v>
      </c>
      <c r="M447" t="n">
        <v>6</v>
      </c>
      <c r="N447" t="n">
        <v>49.05</v>
      </c>
      <c r="O447" t="n">
        <v>27438.03</v>
      </c>
      <c r="P447" t="n">
        <v>327.31</v>
      </c>
      <c r="Q447" t="n">
        <v>2238.34</v>
      </c>
      <c r="R447" t="n">
        <v>104.65</v>
      </c>
      <c r="S447" t="n">
        <v>80.06999999999999</v>
      </c>
      <c r="T447" t="n">
        <v>10170.63</v>
      </c>
      <c r="U447" t="n">
        <v>0.77</v>
      </c>
      <c r="V447" t="n">
        <v>0.88</v>
      </c>
      <c r="W447" t="n">
        <v>6.69</v>
      </c>
      <c r="X447" t="n">
        <v>0.63</v>
      </c>
      <c r="Y447" t="n">
        <v>1</v>
      </c>
      <c r="Z447" t="n">
        <v>10</v>
      </c>
    </row>
    <row r="448">
      <c r="A448" t="n">
        <v>42</v>
      </c>
      <c r="B448" t="n">
        <v>105</v>
      </c>
      <c r="C448" t="inlineStr">
        <is>
          <t xml:space="preserve">CONCLUIDO	</t>
        </is>
      </c>
      <c r="D448" t="n">
        <v>3.0519</v>
      </c>
      <c r="E448" t="n">
        <v>32.77</v>
      </c>
      <c r="F448" t="n">
        <v>29.27</v>
      </c>
      <c r="G448" t="n">
        <v>76.34999999999999</v>
      </c>
      <c r="H448" t="n">
        <v>0.92</v>
      </c>
      <c r="I448" t="n">
        <v>23</v>
      </c>
      <c r="J448" t="n">
        <v>220.99</v>
      </c>
      <c r="K448" t="n">
        <v>55.27</v>
      </c>
      <c r="L448" t="n">
        <v>11.5</v>
      </c>
      <c r="M448" t="n">
        <v>4</v>
      </c>
      <c r="N448" t="n">
        <v>49.21</v>
      </c>
      <c r="O448" t="n">
        <v>27489.03</v>
      </c>
      <c r="P448" t="n">
        <v>327.82</v>
      </c>
      <c r="Q448" t="n">
        <v>2238.36</v>
      </c>
      <c r="R448" t="n">
        <v>104.81</v>
      </c>
      <c r="S448" t="n">
        <v>80.06999999999999</v>
      </c>
      <c r="T448" t="n">
        <v>10250.48</v>
      </c>
      <c r="U448" t="n">
        <v>0.76</v>
      </c>
      <c r="V448" t="n">
        <v>0.88</v>
      </c>
      <c r="W448" t="n">
        <v>6.7</v>
      </c>
      <c r="X448" t="n">
        <v>0.64</v>
      </c>
      <c r="Y448" t="n">
        <v>1</v>
      </c>
      <c r="Z448" t="n">
        <v>10</v>
      </c>
    </row>
    <row r="449">
      <c r="A449" t="n">
        <v>43</v>
      </c>
      <c r="B449" t="n">
        <v>105</v>
      </c>
      <c r="C449" t="inlineStr">
        <is>
          <t xml:space="preserve">CONCLUIDO	</t>
        </is>
      </c>
      <c r="D449" t="n">
        <v>3.0518</v>
      </c>
      <c r="E449" t="n">
        <v>32.77</v>
      </c>
      <c r="F449" t="n">
        <v>29.27</v>
      </c>
      <c r="G449" t="n">
        <v>76.36</v>
      </c>
      <c r="H449" t="n">
        <v>0.9399999999999999</v>
      </c>
      <c r="I449" t="n">
        <v>23</v>
      </c>
      <c r="J449" t="n">
        <v>221.4</v>
      </c>
      <c r="K449" t="n">
        <v>55.27</v>
      </c>
      <c r="L449" t="n">
        <v>11.75</v>
      </c>
      <c r="M449" t="n">
        <v>1</v>
      </c>
      <c r="N449" t="n">
        <v>49.38</v>
      </c>
      <c r="O449" t="n">
        <v>27540.09</v>
      </c>
      <c r="P449" t="n">
        <v>328.19</v>
      </c>
      <c r="Q449" t="n">
        <v>2238.46</v>
      </c>
      <c r="R449" t="n">
        <v>104.94</v>
      </c>
      <c r="S449" t="n">
        <v>80.06999999999999</v>
      </c>
      <c r="T449" t="n">
        <v>10317.01</v>
      </c>
      <c r="U449" t="n">
        <v>0.76</v>
      </c>
      <c r="V449" t="n">
        <v>0.88</v>
      </c>
      <c r="W449" t="n">
        <v>6.7</v>
      </c>
      <c r="X449" t="n">
        <v>0.64</v>
      </c>
      <c r="Y449" t="n">
        <v>1</v>
      </c>
      <c r="Z449" t="n">
        <v>10</v>
      </c>
    </row>
    <row r="450">
      <c r="A450" t="n">
        <v>44</v>
      </c>
      <c r="B450" t="n">
        <v>105</v>
      </c>
      <c r="C450" t="inlineStr">
        <is>
          <t xml:space="preserve">CONCLUIDO	</t>
        </is>
      </c>
      <c r="D450" t="n">
        <v>3.0518</v>
      </c>
      <c r="E450" t="n">
        <v>32.77</v>
      </c>
      <c r="F450" t="n">
        <v>29.27</v>
      </c>
      <c r="G450" t="n">
        <v>76.36</v>
      </c>
      <c r="H450" t="n">
        <v>0.96</v>
      </c>
      <c r="I450" t="n">
        <v>23</v>
      </c>
      <c r="J450" t="n">
        <v>221.81</v>
      </c>
      <c r="K450" t="n">
        <v>55.27</v>
      </c>
      <c r="L450" t="n">
        <v>12</v>
      </c>
      <c r="M450" t="n">
        <v>0</v>
      </c>
      <c r="N450" t="n">
        <v>49.54</v>
      </c>
      <c r="O450" t="n">
        <v>27591.21</v>
      </c>
      <c r="P450" t="n">
        <v>328.86</v>
      </c>
      <c r="Q450" t="n">
        <v>2238.46</v>
      </c>
      <c r="R450" t="n">
        <v>104.97</v>
      </c>
      <c r="S450" t="n">
        <v>80.06999999999999</v>
      </c>
      <c r="T450" t="n">
        <v>10331.83</v>
      </c>
      <c r="U450" t="n">
        <v>0.76</v>
      </c>
      <c r="V450" t="n">
        <v>0.88</v>
      </c>
      <c r="W450" t="n">
        <v>6.7</v>
      </c>
      <c r="X450" t="n">
        <v>0.64</v>
      </c>
      <c r="Y450" t="n">
        <v>1</v>
      </c>
      <c r="Z450" t="n">
        <v>10</v>
      </c>
    </row>
    <row r="451">
      <c r="A451" t="n">
        <v>0</v>
      </c>
      <c r="B451" t="n">
        <v>60</v>
      </c>
      <c r="C451" t="inlineStr">
        <is>
          <t xml:space="preserve">CONCLUIDO	</t>
        </is>
      </c>
      <c r="D451" t="n">
        <v>2.1902</v>
      </c>
      <c r="E451" t="n">
        <v>45.66</v>
      </c>
      <c r="F451" t="n">
        <v>36.6</v>
      </c>
      <c r="G451" t="n">
        <v>8.1</v>
      </c>
      <c r="H451" t="n">
        <v>0.14</v>
      </c>
      <c r="I451" t="n">
        <v>271</v>
      </c>
      <c r="J451" t="n">
        <v>124.63</v>
      </c>
      <c r="K451" t="n">
        <v>45</v>
      </c>
      <c r="L451" t="n">
        <v>1</v>
      </c>
      <c r="M451" t="n">
        <v>269</v>
      </c>
      <c r="N451" t="n">
        <v>18.64</v>
      </c>
      <c r="O451" t="n">
        <v>15605.44</v>
      </c>
      <c r="P451" t="n">
        <v>374.68</v>
      </c>
      <c r="Q451" t="n">
        <v>2239.2</v>
      </c>
      <c r="R451" t="n">
        <v>344.16</v>
      </c>
      <c r="S451" t="n">
        <v>80.06999999999999</v>
      </c>
      <c r="T451" t="n">
        <v>128689.15</v>
      </c>
      <c r="U451" t="n">
        <v>0.23</v>
      </c>
      <c r="V451" t="n">
        <v>0.7</v>
      </c>
      <c r="W451" t="n">
        <v>7.09</v>
      </c>
      <c r="X451" t="n">
        <v>7.97</v>
      </c>
      <c r="Y451" t="n">
        <v>1</v>
      </c>
      <c r="Z451" t="n">
        <v>10</v>
      </c>
    </row>
    <row r="452">
      <c r="A452" t="n">
        <v>1</v>
      </c>
      <c r="B452" t="n">
        <v>60</v>
      </c>
      <c r="C452" t="inlineStr">
        <is>
          <t xml:space="preserve">CONCLUIDO	</t>
        </is>
      </c>
      <c r="D452" t="n">
        <v>2.3922</v>
      </c>
      <c r="E452" t="n">
        <v>41.8</v>
      </c>
      <c r="F452" t="n">
        <v>34.51</v>
      </c>
      <c r="G452" t="n">
        <v>10.25</v>
      </c>
      <c r="H452" t="n">
        <v>0.18</v>
      </c>
      <c r="I452" t="n">
        <v>202</v>
      </c>
      <c r="J452" t="n">
        <v>124.96</v>
      </c>
      <c r="K452" t="n">
        <v>45</v>
      </c>
      <c r="L452" t="n">
        <v>1.25</v>
      </c>
      <c r="M452" t="n">
        <v>200</v>
      </c>
      <c r="N452" t="n">
        <v>18.71</v>
      </c>
      <c r="O452" t="n">
        <v>15645.96</v>
      </c>
      <c r="P452" t="n">
        <v>349.2</v>
      </c>
      <c r="Q452" t="n">
        <v>2238.94</v>
      </c>
      <c r="R452" t="n">
        <v>276.05</v>
      </c>
      <c r="S452" t="n">
        <v>80.06999999999999</v>
      </c>
      <c r="T452" t="n">
        <v>94976.19</v>
      </c>
      <c r="U452" t="n">
        <v>0.29</v>
      </c>
      <c r="V452" t="n">
        <v>0.74</v>
      </c>
      <c r="W452" t="n">
        <v>6.98</v>
      </c>
      <c r="X452" t="n">
        <v>5.87</v>
      </c>
      <c r="Y452" t="n">
        <v>1</v>
      </c>
      <c r="Z452" t="n">
        <v>10</v>
      </c>
    </row>
    <row r="453">
      <c r="A453" t="n">
        <v>2</v>
      </c>
      <c r="B453" t="n">
        <v>60</v>
      </c>
      <c r="C453" t="inlineStr">
        <is>
          <t xml:space="preserve">CONCLUIDO	</t>
        </is>
      </c>
      <c r="D453" t="n">
        <v>2.5287</v>
      </c>
      <c r="E453" t="n">
        <v>39.55</v>
      </c>
      <c r="F453" t="n">
        <v>33.3</v>
      </c>
      <c r="G453" t="n">
        <v>12.41</v>
      </c>
      <c r="H453" t="n">
        <v>0.21</v>
      </c>
      <c r="I453" t="n">
        <v>161</v>
      </c>
      <c r="J453" t="n">
        <v>125.29</v>
      </c>
      <c r="K453" t="n">
        <v>45</v>
      </c>
      <c r="L453" t="n">
        <v>1.5</v>
      </c>
      <c r="M453" t="n">
        <v>159</v>
      </c>
      <c r="N453" t="n">
        <v>18.79</v>
      </c>
      <c r="O453" t="n">
        <v>15686.51</v>
      </c>
      <c r="P453" t="n">
        <v>333.19</v>
      </c>
      <c r="Q453" t="n">
        <v>2238.9</v>
      </c>
      <c r="R453" t="n">
        <v>236.65</v>
      </c>
      <c r="S453" t="n">
        <v>80.06999999999999</v>
      </c>
      <c r="T453" t="n">
        <v>75480.19</v>
      </c>
      <c r="U453" t="n">
        <v>0.34</v>
      </c>
      <c r="V453" t="n">
        <v>0.77</v>
      </c>
      <c r="W453" t="n">
        <v>6.91</v>
      </c>
      <c r="X453" t="n">
        <v>4.67</v>
      </c>
      <c r="Y453" t="n">
        <v>1</v>
      </c>
      <c r="Z453" t="n">
        <v>10</v>
      </c>
    </row>
    <row r="454">
      <c r="A454" t="n">
        <v>3</v>
      </c>
      <c r="B454" t="n">
        <v>60</v>
      </c>
      <c r="C454" t="inlineStr">
        <is>
          <t xml:space="preserve">CONCLUIDO	</t>
        </is>
      </c>
      <c r="D454" t="n">
        <v>2.6316</v>
      </c>
      <c r="E454" t="n">
        <v>38</v>
      </c>
      <c r="F454" t="n">
        <v>32.47</v>
      </c>
      <c r="G454" t="n">
        <v>14.65</v>
      </c>
      <c r="H454" t="n">
        <v>0.25</v>
      </c>
      <c r="I454" t="n">
        <v>133</v>
      </c>
      <c r="J454" t="n">
        <v>125.62</v>
      </c>
      <c r="K454" t="n">
        <v>45</v>
      </c>
      <c r="L454" t="n">
        <v>1.75</v>
      </c>
      <c r="M454" t="n">
        <v>131</v>
      </c>
      <c r="N454" t="n">
        <v>18.87</v>
      </c>
      <c r="O454" t="n">
        <v>15727.09</v>
      </c>
      <c r="P454" t="n">
        <v>320.84</v>
      </c>
      <c r="Q454" t="n">
        <v>2239.08</v>
      </c>
      <c r="R454" t="n">
        <v>209.37</v>
      </c>
      <c r="S454" t="n">
        <v>80.06999999999999</v>
      </c>
      <c r="T454" t="n">
        <v>61980.04</v>
      </c>
      <c r="U454" t="n">
        <v>0.38</v>
      </c>
      <c r="V454" t="n">
        <v>0.79</v>
      </c>
      <c r="W454" t="n">
        <v>6.87</v>
      </c>
      <c r="X454" t="n">
        <v>3.84</v>
      </c>
      <c r="Y454" t="n">
        <v>1</v>
      </c>
      <c r="Z454" t="n">
        <v>10</v>
      </c>
    </row>
    <row r="455">
      <c r="A455" t="n">
        <v>4</v>
      </c>
      <c r="B455" t="n">
        <v>60</v>
      </c>
      <c r="C455" t="inlineStr">
        <is>
          <t xml:space="preserve">CONCLUIDO	</t>
        </is>
      </c>
      <c r="D455" t="n">
        <v>2.7122</v>
      </c>
      <c r="E455" t="n">
        <v>36.87</v>
      </c>
      <c r="F455" t="n">
        <v>31.85</v>
      </c>
      <c r="G455" t="n">
        <v>16.91</v>
      </c>
      <c r="H455" t="n">
        <v>0.28</v>
      </c>
      <c r="I455" t="n">
        <v>113</v>
      </c>
      <c r="J455" t="n">
        <v>125.95</v>
      </c>
      <c r="K455" t="n">
        <v>45</v>
      </c>
      <c r="L455" t="n">
        <v>2</v>
      </c>
      <c r="M455" t="n">
        <v>111</v>
      </c>
      <c r="N455" t="n">
        <v>18.95</v>
      </c>
      <c r="O455" t="n">
        <v>15767.7</v>
      </c>
      <c r="P455" t="n">
        <v>310.65</v>
      </c>
      <c r="Q455" t="n">
        <v>2238.75</v>
      </c>
      <c r="R455" t="n">
        <v>189.96</v>
      </c>
      <c r="S455" t="n">
        <v>80.06999999999999</v>
      </c>
      <c r="T455" t="n">
        <v>52375.99</v>
      </c>
      <c r="U455" t="n">
        <v>0.42</v>
      </c>
      <c r="V455" t="n">
        <v>0.8100000000000001</v>
      </c>
      <c r="W455" t="n">
        <v>6.81</v>
      </c>
      <c r="X455" t="n">
        <v>3.22</v>
      </c>
      <c r="Y455" t="n">
        <v>1</v>
      </c>
      <c r="Z455" t="n">
        <v>10</v>
      </c>
    </row>
    <row r="456">
      <c r="A456" t="n">
        <v>5</v>
      </c>
      <c r="B456" t="n">
        <v>60</v>
      </c>
      <c r="C456" t="inlineStr">
        <is>
          <t xml:space="preserve">CONCLUIDO	</t>
        </is>
      </c>
      <c r="D456" t="n">
        <v>2.7734</v>
      </c>
      <c r="E456" t="n">
        <v>36.06</v>
      </c>
      <c r="F456" t="n">
        <v>31.42</v>
      </c>
      <c r="G456" t="n">
        <v>19.24</v>
      </c>
      <c r="H456" t="n">
        <v>0.31</v>
      </c>
      <c r="I456" t="n">
        <v>98</v>
      </c>
      <c r="J456" t="n">
        <v>126.28</v>
      </c>
      <c r="K456" t="n">
        <v>45</v>
      </c>
      <c r="L456" t="n">
        <v>2.25</v>
      </c>
      <c r="M456" t="n">
        <v>96</v>
      </c>
      <c r="N456" t="n">
        <v>19.03</v>
      </c>
      <c r="O456" t="n">
        <v>15808.34</v>
      </c>
      <c r="P456" t="n">
        <v>302.48</v>
      </c>
      <c r="Q456" t="n">
        <v>2238.71</v>
      </c>
      <c r="R456" t="n">
        <v>175.62</v>
      </c>
      <c r="S456" t="n">
        <v>80.06999999999999</v>
      </c>
      <c r="T456" t="n">
        <v>45280.39</v>
      </c>
      <c r="U456" t="n">
        <v>0.46</v>
      </c>
      <c r="V456" t="n">
        <v>0.82</v>
      </c>
      <c r="W456" t="n">
        <v>6.8</v>
      </c>
      <c r="X456" t="n">
        <v>2.79</v>
      </c>
      <c r="Y456" t="n">
        <v>1</v>
      </c>
      <c r="Z456" t="n">
        <v>10</v>
      </c>
    </row>
    <row r="457">
      <c r="A457" t="n">
        <v>6</v>
      </c>
      <c r="B457" t="n">
        <v>60</v>
      </c>
      <c r="C457" t="inlineStr">
        <is>
          <t xml:space="preserve">CONCLUIDO	</t>
        </is>
      </c>
      <c r="D457" t="n">
        <v>2.8249</v>
      </c>
      <c r="E457" t="n">
        <v>35.4</v>
      </c>
      <c r="F457" t="n">
        <v>31.07</v>
      </c>
      <c r="G457" t="n">
        <v>21.68</v>
      </c>
      <c r="H457" t="n">
        <v>0.35</v>
      </c>
      <c r="I457" t="n">
        <v>86</v>
      </c>
      <c r="J457" t="n">
        <v>126.61</v>
      </c>
      <c r="K457" t="n">
        <v>45</v>
      </c>
      <c r="L457" t="n">
        <v>2.5</v>
      </c>
      <c r="M457" t="n">
        <v>84</v>
      </c>
      <c r="N457" t="n">
        <v>19.11</v>
      </c>
      <c r="O457" t="n">
        <v>15849</v>
      </c>
      <c r="P457" t="n">
        <v>295.15</v>
      </c>
      <c r="Q457" t="n">
        <v>2238.55</v>
      </c>
      <c r="R457" t="n">
        <v>164.17</v>
      </c>
      <c r="S457" t="n">
        <v>80.06999999999999</v>
      </c>
      <c r="T457" t="n">
        <v>39618.03</v>
      </c>
      <c r="U457" t="n">
        <v>0.49</v>
      </c>
      <c r="V457" t="n">
        <v>0.83</v>
      </c>
      <c r="W457" t="n">
        <v>6.78</v>
      </c>
      <c r="X457" t="n">
        <v>2.44</v>
      </c>
      <c r="Y457" t="n">
        <v>1</v>
      </c>
      <c r="Z457" t="n">
        <v>10</v>
      </c>
    </row>
    <row r="458">
      <c r="A458" t="n">
        <v>7</v>
      </c>
      <c r="B458" t="n">
        <v>60</v>
      </c>
      <c r="C458" t="inlineStr">
        <is>
          <t xml:space="preserve">CONCLUIDO	</t>
        </is>
      </c>
      <c r="D458" t="n">
        <v>2.8678</v>
      </c>
      <c r="E458" t="n">
        <v>34.87</v>
      </c>
      <c r="F458" t="n">
        <v>30.8</v>
      </c>
      <c r="G458" t="n">
        <v>24.31</v>
      </c>
      <c r="H458" t="n">
        <v>0.38</v>
      </c>
      <c r="I458" t="n">
        <v>76</v>
      </c>
      <c r="J458" t="n">
        <v>126.94</v>
      </c>
      <c r="K458" t="n">
        <v>45</v>
      </c>
      <c r="L458" t="n">
        <v>2.75</v>
      </c>
      <c r="M458" t="n">
        <v>74</v>
      </c>
      <c r="N458" t="n">
        <v>19.19</v>
      </c>
      <c r="O458" t="n">
        <v>15889.69</v>
      </c>
      <c r="P458" t="n">
        <v>287.95</v>
      </c>
      <c r="Q458" t="n">
        <v>2238.47</v>
      </c>
      <c r="R458" t="n">
        <v>155.03</v>
      </c>
      <c r="S458" t="n">
        <v>80.06999999999999</v>
      </c>
      <c r="T458" t="n">
        <v>35098.94</v>
      </c>
      <c r="U458" t="n">
        <v>0.52</v>
      </c>
      <c r="V458" t="n">
        <v>0.83</v>
      </c>
      <c r="W458" t="n">
        <v>6.77</v>
      </c>
      <c r="X458" t="n">
        <v>2.17</v>
      </c>
      <c r="Y458" t="n">
        <v>1</v>
      </c>
      <c r="Z458" t="n">
        <v>10</v>
      </c>
    </row>
    <row r="459">
      <c r="A459" t="n">
        <v>8</v>
      </c>
      <c r="B459" t="n">
        <v>60</v>
      </c>
      <c r="C459" t="inlineStr">
        <is>
          <t xml:space="preserve">CONCLUIDO	</t>
        </is>
      </c>
      <c r="D459" t="n">
        <v>2.8998</v>
      </c>
      <c r="E459" t="n">
        <v>34.48</v>
      </c>
      <c r="F459" t="n">
        <v>30.59</v>
      </c>
      <c r="G459" t="n">
        <v>26.6</v>
      </c>
      <c r="H459" t="n">
        <v>0.42</v>
      </c>
      <c r="I459" t="n">
        <v>69</v>
      </c>
      <c r="J459" t="n">
        <v>127.27</v>
      </c>
      <c r="K459" t="n">
        <v>45</v>
      </c>
      <c r="L459" t="n">
        <v>3</v>
      </c>
      <c r="M459" t="n">
        <v>67</v>
      </c>
      <c r="N459" t="n">
        <v>19.27</v>
      </c>
      <c r="O459" t="n">
        <v>15930.42</v>
      </c>
      <c r="P459" t="n">
        <v>281.92</v>
      </c>
      <c r="Q459" t="n">
        <v>2238.62</v>
      </c>
      <c r="R459" t="n">
        <v>148.17</v>
      </c>
      <c r="S459" t="n">
        <v>80.06999999999999</v>
      </c>
      <c r="T459" t="n">
        <v>31703.45</v>
      </c>
      <c r="U459" t="n">
        <v>0.54</v>
      </c>
      <c r="V459" t="n">
        <v>0.84</v>
      </c>
      <c r="W459" t="n">
        <v>6.76</v>
      </c>
      <c r="X459" t="n">
        <v>1.96</v>
      </c>
      <c r="Y459" t="n">
        <v>1</v>
      </c>
      <c r="Z459" t="n">
        <v>10</v>
      </c>
    </row>
    <row r="460">
      <c r="A460" t="n">
        <v>9</v>
      </c>
      <c r="B460" t="n">
        <v>60</v>
      </c>
      <c r="C460" t="inlineStr">
        <is>
          <t xml:space="preserve">CONCLUIDO	</t>
        </is>
      </c>
      <c r="D460" t="n">
        <v>2.9317</v>
      </c>
      <c r="E460" t="n">
        <v>34.11</v>
      </c>
      <c r="F460" t="n">
        <v>30.39</v>
      </c>
      <c r="G460" t="n">
        <v>29.41</v>
      </c>
      <c r="H460" t="n">
        <v>0.45</v>
      </c>
      <c r="I460" t="n">
        <v>62</v>
      </c>
      <c r="J460" t="n">
        <v>127.6</v>
      </c>
      <c r="K460" t="n">
        <v>45</v>
      </c>
      <c r="L460" t="n">
        <v>3.25</v>
      </c>
      <c r="M460" t="n">
        <v>60</v>
      </c>
      <c r="N460" t="n">
        <v>19.35</v>
      </c>
      <c r="O460" t="n">
        <v>15971.17</v>
      </c>
      <c r="P460" t="n">
        <v>275.58</v>
      </c>
      <c r="Q460" t="n">
        <v>2238.51</v>
      </c>
      <c r="R460" t="n">
        <v>142.11</v>
      </c>
      <c r="S460" t="n">
        <v>80.06999999999999</v>
      </c>
      <c r="T460" t="n">
        <v>28704.74</v>
      </c>
      <c r="U460" t="n">
        <v>0.5600000000000001</v>
      </c>
      <c r="V460" t="n">
        <v>0.84</v>
      </c>
      <c r="W460" t="n">
        <v>6.74</v>
      </c>
      <c r="X460" t="n">
        <v>1.76</v>
      </c>
      <c r="Y460" t="n">
        <v>1</v>
      </c>
      <c r="Z460" t="n">
        <v>10</v>
      </c>
    </row>
    <row r="461">
      <c r="A461" t="n">
        <v>10</v>
      </c>
      <c r="B461" t="n">
        <v>60</v>
      </c>
      <c r="C461" t="inlineStr">
        <is>
          <t xml:space="preserve">CONCLUIDO	</t>
        </is>
      </c>
      <c r="D461" t="n">
        <v>2.9576</v>
      </c>
      <c r="E461" t="n">
        <v>33.81</v>
      </c>
      <c r="F461" t="n">
        <v>30.22</v>
      </c>
      <c r="G461" t="n">
        <v>31.81</v>
      </c>
      <c r="H461" t="n">
        <v>0.48</v>
      </c>
      <c r="I461" t="n">
        <v>57</v>
      </c>
      <c r="J461" t="n">
        <v>127.93</v>
      </c>
      <c r="K461" t="n">
        <v>45</v>
      </c>
      <c r="L461" t="n">
        <v>3.5</v>
      </c>
      <c r="M461" t="n">
        <v>55</v>
      </c>
      <c r="N461" t="n">
        <v>19.43</v>
      </c>
      <c r="O461" t="n">
        <v>16011.95</v>
      </c>
      <c r="P461" t="n">
        <v>269.33</v>
      </c>
      <c r="Q461" t="n">
        <v>2238.46</v>
      </c>
      <c r="R461" t="n">
        <v>136.58</v>
      </c>
      <c r="S461" t="n">
        <v>80.06999999999999</v>
      </c>
      <c r="T461" t="n">
        <v>25967.91</v>
      </c>
      <c r="U461" t="n">
        <v>0.59</v>
      </c>
      <c r="V461" t="n">
        <v>0.85</v>
      </c>
      <c r="W461" t="n">
        <v>6.73</v>
      </c>
      <c r="X461" t="n">
        <v>1.59</v>
      </c>
      <c r="Y461" t="n">
        <v>1</v>
      </c>
      <c r="Z461" t="n">
        <v>10</v>
      </c>
    </row>
    <row r="462">
      <c r="A462" t="n">
        <v>11</v>
      </c>
      <c r="B462" t="n">
        <v>60</v>
      </c>
      <c r="C462" t="inlineStr">
        <is>
          <t xml:space="preserve">CONCLUIDO	</t>
        </is>
      </c>
      <c r="D462" t="n">
        <v>2.9789</v>
      </c>
      <c r="E462" t="n">
        <v>33.57</v>
      </c>
      <c r="F462" t="n">
        <v>30.11</v>
      </c>
      <c r="G462" t="n">
        <v>34.74</v>
      </c>
      <c r="H462" t="n">
        <v>0.52</v>
      </c>
      <c r="I462" t="n">
        <v>52</v>
      </c>
      <c r="J462" t="n">
        <v>128.26</v>
      </c>
      <c r="K462" t="n">
        <v>45</v>
      </c>
      <c r="L462" t="n">
        <v>3.75</v>
      </c>
      <c r="M462" t="n">
        <v>50</v>
      </c>
      <c r="N462" t="n">
        <v>19.51</v>
      </c>
      <c r="O462" t="n">
        <v>16052.76</v>
      </c>
      <c r="P462" t="n">
        <v>263.5</v>
      </c>
      <c r="Q462" t="n">
        <v>2238.45</v>
      </c>
      <c r="R462" t="n">
        <v>132.86</v>
      </c>
      <c r="S462" t="n">
        <v>80.06999999999999</v>
      </c>
      <c r="T462" t="n">
        <v>24132.46</v>
      </c>
      <c r="U462" t="n">
        <v>0.6</v>
      </c>
      <c r="V462" t="n">
        <v>0.85</v>
      </c>
      <c r="W462" t="n">
        <v>6.72</v>
      </c>
      <c r="X462" t="n">
        <v>1.48</v>
      </c>
      <c r="Y462" t="n">
        <v>1</v>
      </c>
      <c r="Z462" t="n">
        <v>10</v>
      </c>
    </row>
    <row r="463">
      <c r="A463" t="n">
        <v>12</v>
      </c>
      <c r="B463" t="n">
        <v>60</v>
      </c>
      <c r="C463" t="inlineStr">
        <is>
          <t xml:space="preserve">CONCLUIDO	</t>
        </is>
      </c>
      <c r="D463" t="n">
        <v>2.9978</v>
      </c>
      <c r="E463" t="n">
        <v>33.36</v>
      </c>
      <c r="F463" t="n">
        <v>30</v>
      </c>
      <c r="G463" t="n">
        <v>37.5</v>
      </c>
      <c r="H463" t="n">
        <v>0.55</v>
      </c>
      <c r="I463" t="n">
        <v>48</v>
      </c>
      <c r="J463" t="n">
        <v>128.59</v>
      </c>
      <c r="K463" t="n">
        <v>45</v>
      </c>
      <c r="L463" t="n">
        <v>4</v>
      </c>
      <c r="M463" t="n">
        <v>46</v>
      </c>
      <c r="N463" t="n">
        <v>19.59</v>
      </c>
      <c r="O463" t="n">
        <v>16093.6</v>
      </c>
      <c r="P463" t="n">
        <v>258.07</v>
      </c>
      <c r="Q463" t="n">
        <v>2238.54</v>
      </c>
      <c r="R463" t="n">
        <v>129.1</v>
      </c>
      <c r="S463" t="n">
        <v>80.06999999999999</v>
      </c>
      <c r="T463" t="n">
        <v>22272.85</v>
      </c>
      <c r="U463" t="n">
        <v>0.62</v>
      </c>
      <c r="V463" t="n">
        <v>0.86</v>
      </c>
      <c r="W463" t="n">
        <v>6.73</v>
      </c>
      <c r="X463" t="n">
        <v>1.37</v>
      </c>
      <c r="Y463" t="n">
        <v>1</v>
      </c>
      <c r="Z463" t="n">
        <v>10</v>
      </c>
    </row>
    <row r="464">
      <c r="A464" t="n">
        <v>13</v>
      </c>
      <c r="B464" t="n">
        <v>60</v>
      </c>
      <c r="C464" t="inlineStr">
        <is>
          <t xml:space="preserve">CONCLUIDO	</t>
        </is>
      </c>
      <c r="D464" t="n">
        <v>3.0191</v>
      </c>
      <c r="E464" t="n">
        <v>33.12</v>
      </c>
      <c r="F464" t="n">
        <v>29.87</v>
      </c>
      <c r="G464" t="n">
        <v>40.73</v>
      </c>
      <c r="H464" t="n">
        <v>0.58</v>
      </c>
      <c r="I464" t="n">
        <v>44</v>
      </c>
      <c r="J464" t="n">
        <v>128.92</v>
      </c>
      <c r="K464" t="n">
        <v>45</v>
      </c>
      <c r="L464" t="n">
        <v>4.25</v>
      </c>
      <c r="M464" t="n">
        <v>38</v>
      </c>
      <c r="N464" t="n">
        <v>19.68</v>
      </c>
      <c r="O464" t="n">
        <v>16134.46</v>
      </c>
      <c r="P464" t="n">
        <v>251.21</v>
      </c>
      <c r="Q464" t="n">
        <v>2238.42</v>
      </c>
      <c r="R464" t="n">
        <v>124.92</v>
      </c>
      <c r="S464" t="n">
        <v>80.06999999999999</v>
      </c>
      <c r="T464" t="n">
        <v>20203.86</v>
      </c>
      <c r="U464" t="n">
        <v>0.64</v>
      </c>
      <c r="V464" t="n">
        <v>0.86</v>
      </c>
      <c r="W464" t="n">
        <v>6.71</v>
      </c>
      <c r="X464" t="n">
        <v>1.24</v>
      </c>
      <c r="Y464" t="n">
        <v>1</v>
      </c>
      <c r="Z464" t="n">
        <v>10</v>
      </c>
    </row>
    <row r="465">
      <c r="A465" t="n">
        <v>14</v>
      </c>
      <c r="B465" t="n">
        <v>60</v>
      </c>
      <c r="C465" t="inlineStr">
        <is>
          <t xml:space="preserve">CONCLUIDO	</t>
        </is>
      </c>
      <c r="D465" t="n">
        <v>3.0361</v>
      </c>
      <c r="E465" t="n">
        <v>32.94</v>
      </c>
      <c r="F465" t="n">
        <v>29.76</v>
      </c>
      <c r="G465" t="n">
        <v>43.55</v>
      </c>
      <c r="H465" t="n">
        <v>0.62</v>
      </c>
      <c r="I465" t="n">
        <v>41</v>
      </c>
      <c r="J465" t="n">
        <v>129.25</v>
      </c>
      <c r="K465" t="n">
        <v>45</v>
      </c>
      <c r="L465" t="n">
        <v>4.5</v>
      </c>
      <c r="M465" t="n">
        <v>29</v>
      </c>
      <c r="N465" t="n">
        <v>19.76</v>
      </c>
      <c r="O465" t="n">
        <v>16175.36</v>
      </c>
      <c r="P465" t="n">
        <v>247</v>
      </c>
      <c r="Q465" t="n">
        <v>2238.5</v>
      </c>
      <c r="R465" t="n">
        <v>120.81</v>
      </c>
      <c r="S465" t="n">
        <v>80.06999999999999</v>
      </c>
      <c r="T465" t="n">
        <v>18159.69</v>
      </c>
      <c r="U465" t="n">
        <v>0.66</v>
      </c>
      <c r="V465" t="n">
        <v>0.86</v>
      </c>
      <c r="W465" t="n">
        <v>6.72</v>
      </c>
      <c r="X465" t="n">
        <v>1.13</v>
      </c>
      <c r="Y465" t="n">
        <v>1</v>
      </c>
      <c r="Z465" t="n">
        <v>10</v>
      </c>
    </row>
    <row r="466">
      <c r="A466" t="n">
        <v>15</v>
      </c>
      <c r="B466" t="n">
        <v>60</v>
      </c>
      <c r="C466" t="inlineStr">
        <is>
          <t xml:space="preserve">CONCLUIDO	</t>
        </is>
      </c>
      <c r="D466" t="n">
        <v>3.0358</v>
      </c>
      <c r="E466" t="n">
        <v>32.94</v>
      </c>
      <c r="F466" t="n">
        <v>29.79</v>
      </c>
      <c r="G466" t="n">
        <v>44.68</v>
      </c>
      <c r="H466" t="n">
        <v>0.65</v>
      </c>
      <c r="I466" t="n">
        <v>40</v>
      </c>
      <c r="J466" t="n">
        <v>129.59</v>
      </c>
      <c r="K466" t="n">
        <v>45</v>
      </c>
      <c r="L466" t="n">
        <v>4.75</v>
      </c>
      <c r="M466" t="n">
        <v>10</v>
      </c>
      <c r="N466" t="n">
        <v>19.84</v>
      </c>
      <c r="O466" t="n">
        <v>16216.29</v>
      </c>
      <c r="P466" t="n">
        <v>245.76</v>
      </c>
      <c r="Q466" t="n">
        <v>2238.51</v>
      </c>
      <c r="R466" t="n">
        <v>121.42</v>
      </c>
      <c r="S466" t="n">
        <v>80.06999999999999</v>
      </c>
      <c r="T466" t="n">
        <v>18470.73</v>
      </c>
      <c r="U466" t="n">
        <v>0.66</v>
      </c>
      <c r="V466" t="n">
        <v>0.86</v>
      </c>
      <c r="W466" t="n">
        <v>6.73</v>
      </c>
      <c r="X466" t="n">
        <v>1.16</v>
      </c>
      <c r="Y466" t="n">
        <v>1</v>
      </c>
      <c r="Z466" t="n">
        <v>10</v>
      </c>
    </row>
    <row r="467">
      <c r="A467" t="n">
        <v>16</v>
      </c>
      <c r="B467" t="n">
        <v>60</v>
      </c>
      <c r="C467" t="inlineStr">
        <is>
          <t xml:space="preserve">CONCLUIDO	</t>
        </is>
      </c>
      <c r="D467" t="n">
        <v>3.0404</v>
      </c>
      <c r="E467" t="n">
        <v>32.89</v>
      </c>
      <c r="F467" t="n">
        <v>29.76</v>
      </c>
      <c r="G467" t="n">
        <v>45.79</v>
      </c>
      <c r="H467" t="n">
        <v>0.68</v>
      </c>
      <c r="I467" t="n">
        <v>39</v>
      </c>
      <c r="J467" t="n">
        <v>129.92</v>
      </c>
      <c r="K467" t="n">
        <v>45</v>
      </c>
      <c r="L467" t="n">
        <v>5</v>
      </c>
      <c r="M467" t="n">
        <v>5</v>
      </c>
      <c r="N467" t="n">
        <v>19.92</v>
      </c>
      <c r="O467" t="n">
        <v>16257.24</v>
      </c>
      <c r="P467" t="n">
        <v>244.06</v>
      </c>
      <c r="Q467" t="n">
        <v>2238.71</v>
      </c>
      <c r="R467" t="n">
        <v>120.27</v>
      </c>
      <c r="S467" t="n">
        <v>80.06999999999999</v>
      </c>
      <c r="T467" t="n">
        <v>17903.39</v>
      </c>
      <c r="U467" t="n">
        <v>0.67</v>
      </c>
      <c r="V467" t="n">
        <v>0.86</v>
      </c>
      <c r="W467" t="n">
        <v>6.74</v>
      </c>
      <c r="X467" t="n">
        <v>1.13</v>
      </c>
      <c r="Y467" t="n">
        <v>1</v>
      </c>
      <c r="Z467" t="n">
        <v>10</v>
      </c>
    </row>
    <row r="468">
      <c r="A468" t="n">
        <v>17</v>
      </c>
      <c r="B468" t="n">
        <v>60</v>
      </c>
      <c r="C468" t="inlineStr">
        <is>
          <t xml:space="preserve">CONCLUIDO	</t>
        </is>
      </c>
      <c r="D468" t="n">
        <v>3.0402</v>
      </c>
      <c r="E468" t="n">
        <v>32.89</v>
      </c>
      <c r="F468" t="n">
        <v>29.76</v>
      </c>
      <c r="G468" t="n">
        <v>45.79</v>
      </c>
      <c r="H468" t="n">
        <v>0.71</v>
      </c>
      <c r="I468" t="n">
        <v>39</v>
      </c>
      <c r="J468" t="n">
        <v>130.25</v>
      </c>
      <c r="K468" t="n">
        <v>45</v>
      </c>
      <c r="L468" t="n">
        <v>5.25</v>
      </c>
      <c r="M468" t="n">
        <v>1</v>
      </c>
      <c r="N468" t="n">
        <v>20</v>
      </c>
      <c r="O468" t="n">
        <v>16298.23</v>
      </c>
      <c r="P468" t="n">
        <v>244.53</v>
      </c>
      <c r="Q468" t="n">
        <v>2238.45</v>
      </c>
      <c r="R468" t="n">
        <v>120.31</v>
      </c>
      <c r="S468" t="n">
        <v>80.06999999999999</v>
      </c>
      <c r="T468" t="n">
        <v>17919.96</v>
      </c>
      <c r="U468" t="n">
        <v>0.67</v>
      </c>
      <c r="V468" t="n">
        <v>0.86</v>
      </c>
      <c r="W468" t="n">
        <v>6.74</v>
      </c>
      <c r="X468" t="n">
        <v>1.14</v>
      </c>
      <c r="Y468" t="n">
        <v>1</v>
      </c>
      <c r="Z468" t="n">
        <v>10</v>
      </c>
    </row>
    <row r="469">
      <c r="A469" t="n">
        <v>18</v>
      </c>
      <c r="B469" t="n">
        <v>60</v>
      </c>
      <c r="C469" t="inlineStr">
        <is>
          <t xml:space="preserve">CONCLUIDO	</t>
        </is>
      </c>
      <c r="D469" t="n">
        <v>3.0403</v>
      </c>
      <c r="E469" t="n">
        <v>32.89</v>
      </c>
      <c r="F469" t="n">
        <v>29.76</v>
      </c>
      <c r="G469" t="n">
        <v>45.79</v>
      </c>
      <c r="H469" t="n">
        <v>0.74</v>
      </c>
      <c r="I469" t="n">
        <v>39</v>
      </c>
      <c r="J469" t="n">
        <v>130.58</v>
      </c>
      <c r="K469" t="n">
        <v>45</v>
      </c>
      <c r="L469" t="n">
        <v>5.5</v>
      </c>
      <c r="M469" t="n">
        <v>0</v>
      </c>
      <c r="N469" t="n">
        <v>20.09</v>
      </c>
      <c r="O469" t="n">
        <v>16339.24</v>
      </c>
      <c r="P469" t="n">
        <v>244.99</v>
      </c>
      <c r="Q469" t="n">
        <v>2238.52</v>
      </c>
      <c r="R469" t="n">
        <v>120.31</v>
      </c>
      <c r="S469" t="n">
        <v>80.06999999999999</v>
      </c>
      <c r="T469" t="n">
        <v>17920</v>
      </c>
      <c r="U469" t="n">
        <v>0.67</v>
      </c>
      <c r="V469" t="n">
        <v>0.86</v>
      </c>
      <c r="W469" t="n">
        <v>6.74</v>
      </c>
      <c r="X469" t="n">
        <v>1.14</v>
      </c>
      <c r="Y469" t="n">
        <v>1</v>
      </c>
      <c r="Z469" t="n">
        <v>10</v>
      </c>
    </row>
    <row r="470">
      <c r="A470" t="n">
        <v>0</v>
      </c>
      <c r="B470" t="n">
        <v>135</v>
      </c>
      <c r="C470" t="inlineStr">
        <is>
          <t xml:space="preserve">CONCLUIDO	</t>
        </is>
      </c>
      <c r="D470" t="n">
        <v>1.3039</v>
      </c>
      <c r="E470" t="n">
        <v>76.69</v>
      </c>
      <c r="F470" t="n">
        <v>45.58</v>
      </c>
      <c r="G470" t="n">
        <v>4.89</v>
      </c>
      <c r="H470" t="n">
        <v>0.07000000000000001</v>
      </c>
      <c r="I470" t="n">
        <v>559</v>
      </c>
      <c r="J470" t="n">
        <v>263.32</v>
      </c>
      <c r="K470" t="n">
        <v>59.89</v>
      </c>
      <c r="L470" t="n">
        <v>1</v>
      </c>
      <c r="M470" t="n">
        <v>557</v>
      </c>
      <c r="N470" t="n">
        <v>67.43000000000001</v>
      </c>
      <c r="O470" t="n">
        <v>32710.1</v>
      </c>
      <c r="P470" t="n">
        <v>769.54</v>
      </c>
      <c r="Q470" t="n">
        <v>2239.7</v>
      </c>
      <c r="R470" t="n">
        <v>639.8099999999999</v>
      </c>
      <c r="S470" t="n">
        <v>80.06999999999999</v>
      </c>
      <c r="T470" t="n">
        <v>275069.73</v>
      </c>
      <c r="U470" t="n">
        <v>0.13</v>
      </c>
      <c r="V470" t="n">
        <v>0.5600000000000001</v>
      </c>
      <c r="W470" t="n">
        <v>7.54</v>
      </c>
      <c r="X470" t="n">
        <v>16.94</v>
      </c>
      <c r="Y470" t="n">
        <v>1</v>
      </c>
      <c r="Z470" t="n">
        <v>10</v>
      </c>
    </row>
    <row r="471">
      <c r="A471" t="n">
        <v>1</v>
      </c>
      <c r="B471" t="n">
        <v>135</v>
      </c>
      <c r="C471" t="inlineStr">
        <is>
          <t xml:space="preserve">CONCLUIDO	</t>
        </is>
      </c>
      <c r="D471" t="n">
        <v>1.5834</v>
      </c>
      <c r="E471" t="n">
        <v>63.16</v>
      </c>
      <c r="F471" t="n">
        <v>40.38</v>
      </c>
      <c r="G471" t="n">
        <v>6.15</v>
      </c>
      <c r="H471" t="n">
        <v>0.08</v>
      </c>
      <c r="I471" t="n">
        <v>394</v>
      </c>
      <c r="J471" t="n">
        <v>263.79</v>
      </c>
      <c r="K471" t="n">
        <v>59.89</v>
      </c>
      <c r="L471" t="n">
        <v>1.25</v>
      </c>
      <c r="M471" t="n">
        <v>392</v>
      </c>
      <c r="N471" t="n">
        <v>67.65000000000001</v>
      </c>
      <c r="O471" t="n">
        <v>32767.75</v>
      </c>
      <c r="P471" t="n">
        <v>680.1900000000001</v>
      </c>
      <c r="Q471" t="n">
        <v>2239.3</v>
      </c>
      <c r="R471" t="n">
        <v>467.82</v>
      </c>
      <c r="S471" t="n">
        <v>80.06999999999999</v>
      </c>
      <c r="T471" t="n">
        <v>189899.67</v>
      </c>
      <c r="U471" t="n">
        <v>0.17</v>
      </c>
      <c r="V471" t="n">
        <v>0.64</v>
      </c>
      <c r="W471" t="n">
        <v>7.3</v>
      </c>
      <c r="X471" t="n">
        <v>11.74</v>
      </c>
      <c r="Y471" t="n">
        <v>1</v>
      </c>
      <c r="Z471" t="n">
        <v>10</v>
      </c>
    </row>
    <row r="472">
      <c r="A472" t="n">
        <v>2</v>
      </c>
      <c r="B472" t="n">
        <v>135</v>
      </c>
      <c r="C472" t="inlineStr">
        <is>
          <t xml:space="preserve">CONCLUIDO	</t>
        </is>
      </c>
      <c r="D472" t="n">
        <v>1.7887</v>
      </c>
      <c r="E472" t="n">
        <v>55.91</v>
      </c>
      <c r="F472" t="n">
        <v>37.63</v>
      </c>
      <c r="G472" t="n">
        <v>7.4</v>
      </c>
      <c r="H472" t="n">
        <v>0.1</v>
      </c>
      <c r="I472" t="n">
        <v>305</v>
      </c>
      <c r="J472" t="n">
        <v>264.25</v>
      </c>
      <c r="K472" t="n">
        <v>59.89</v>
      </c>
      <c r="L472" t="n">
        <v>1.5</v>
      </c>
      <c r="M472" t="n">
        <v>303</v>
      </c>
      <c r="N472" t="n">
        <v>67.87</v>
      </c>
      <c r="O472" t="n">
        <v>32825.49</v>
      </c>
      <c r="P472" t="n">
        <v>632.15</v>
      </c>
      <c r="Q472" t="n">
        <v>2239.53</v>
      </c>
      <c r="R472" t="n">
        <v>377.8</v>
      </c>
      <c r="S472" t="n">
        <v>80.06999999999999</v>
      </c>
      <c r="T472" t="n">
        <v>145336.89</v>
      </c>
      <c r="U472" t="n">
        <v>0.21</v>
      </c>
      <c r="V472" t="n">
        <v>0.68</v>
      </c>
      <c r="W472" t="n">
        <v>7.15</v>
      </c>
      <c r="X472" t="n">
        <v>8.99</v>
      </c>
      <c r="Y472" t="n">
        <v>1</v>
      </c>
      <c r="Z472" t="n">
        <v>10</v>
      </c>
    </row>
    <row r="473">
      <c r="A473" t="n">
        <v>3</v>
      </c>
      <c r="B473" t="n">
        <v>135</v>
      </c>
      <c r="C473" t="inlineStr">
        <is>
          <t xml:space="preserve">CONCLUIDO	</t>
        </is>
      </c>
      <c r="D473" t="n">
        <v>1.9473</v>
      </c>
      <c r="E473" t="n">
        <v>51.35</v>
      </c>
      <c r="F473" t="n">
        <v>35.91</v>
      </c>
      <c r="G473" t="n">
        <v>8.65</v>
      </c>
      <c r="H473" t="n">
        <v>0.12</v>
      </c>
      <c r="I473" t="n">
        <v>249</v>
      </c>
      <c r="J473" t="n">
        <v>264.72</v>
      </c>
      <c r="K473" t="n">
        <v>59.89</v>
      </c>
      <c r="L473" t="n">
        <v>1.75</v>
      </c>
      <c r="M473" t="n">
        <v>247</v>
      </c>
      <c r="N473" t="n">
        <v>68.09</v>
      </c>
      <c r="O473" t="n">
        <v>32883.31</v>
      </c>
      <c r="P473" t="n">
        <v>601.67</v>
      </c>
      <c r="Q473" t="n">
        <v>2239.29</v>
      </c>
      <c r="R473" t="n">
        <v>321.88</v>
      </c>
      <c r="S473" t="n">
        <v>80.06999999999999</v>
      </c>
      <c r="T473" t="n">
        <v>117656.81</v>
      </c>
      <c r="U473" t="n">
        <v>0.25</v>
      </c>
      <c r="V473" t="n">
        <v>0.71</v>
      </c>
      <c r="W473" t="n">
        <v>7.05</v>
      </c>
      <c r="X473" t="n">
        <v>7.27</v>
      </c>
      <c r="Y473" t="n">
        <v>1</v>
      </c>
      <c r="Z473" t="n">
        <v>10</v>
      </c>
    </row>
    <row r="474">
      <c r="A474" t="n">
        <v>4</v>
      </c>
      <c r="B474" t="n">
        <v>135</v>
      </c>
      <c r="C474" t="inlineStr">
        <is>
          <t xml:space="preserve">CONCLUIDO	</t>
        </is>
      </c>
      <c r="D474" t="n">
        <v>2.0751</v>
      </c>
      <c r="E474" t="n">
        <v>48.19</v>
      </c>
      <c r="F474" t="n">
        <v>34.72</v>
      </c>
      <c r="G474" t="n">
        <v>9.92</v>
      </c>
      <c r="H474" t="n">
        <v>0.13</v>
      </c>
      <c r="I474" t="n">
        <v>210</v>
      </c>
      <c r="J474" t="n">
        <v>265.19</v>
      </c>
      <c r="K474" t="n">
        <v>59.89</v>
      </c>
      <c r="L474" t="n">
        <v>2</v>
      </c>
      <c r="M474" t="n">
        <v>208</v>
      </c>
      <c r="N474" t="n">
        <v>68.31</v>
      </c>
      <c r="O474" t="n">
        <v>32941.21</v>
      </c>
      <c r="P474" t="n">
        <v>580.09</v>
      </c>
      <c r="Q474" t="n">
        <v>2239.02</v>
      </c>
      <c r="R474" t="n">
        <v>284.06</v>
      </c>
      <c r="S474" t="n">
        <v>80.06999999999999</v>
      </c>
      <c r="T474" t="n">
        <v>98944.5</v>
      </c>
      <c r="U474" t="n">
        <v>0.28</v>
      </c>
      <c r="V474" t="n">
        <v>0.74</v>
      </c>
      <c r="W474" t="n">
        <v>6.95</v>
      </c>
      <c r="X474" t="n">
        <v>6.09</v>
      </c>
      <c r="Y474" t="n">
        <v>1</v>
      </c>
      <c r="Z474" t="n">
        <v>10</v>
      </c>
    </row>
    <row r="475">
      <c r="A475" t="n">
        <v>5</v>
      </c>
      <c r="B475" t="n">
        <v>135</v>
      </c>
      <c r="C475" t="inlineStr">
        <is>
          <t xml:space="preserve">CONCLUIDO	</t>
        </is>
      </c>
      <c r="D475" t="n">
        <v>2.1749</v>
      </c>
      <c r="E475" t="n">
        <v>45.98</v>
      </c>
      <c r="F475" t="n">
        <v>33.92</v>
      </c>
      <c r="G475" t="n">
        <v>11.18</v>
      </c>
      <c r="H475" t="n">
        <v>0.15</v>
      </c>
      <c r="I475" t="n">
        <v>182</v>
      </c>
      <c r="J475" t="n">
        <v>265.66</v>
      </c>
      <c r="K475" t="n">
        <v>59.89</v>
      </c>
      <c r="L475" t="n">
        <v>2.25</v>
      </c>
      <c r="M475" t="n">
        <v>180</v>
      </c>
      <c r="N475" t="n">
        <v>68.53</v>
      </c>
      <c r="O475" t="n">
        <v>32999.19</v>
      </c>
      <c r="P475" t="n">
        <v>565.27</v>
      </c>
      <c r="Q475" t="n">
        <v>2238.78</v>
      </c>
      <c r="R475" t="n">
        <v>256.74</v>
      </c>
      <c r="S475" t="n">
        <v>80.06999999999999</v>
      </c>
      <c r="T475" t="n">
        <v>85420.61</v>
      </c>
      <c r="U475" t="n">
        <v>0.31</v>
      </c>
      <c r="V475" t="n">
        <v>0.76</v>
      </c>
      <c r="W475" t="n">
        <v>6.95</v>
      </c>
      <c r="X475" t="n">
        <v>5.29</v>
      </c>
      <c r="Y475" t="n">
        <v>1</v>
      </c>
      <c r="Z475" t="n">
        <v>10</v>
      </c>
    </row>
    <row r="476">
      <c r="A476" t="n">
        <v>6</v>
      </c>
      <c r="B476" t="n">
        <v>135</v>
      </c>
      <c r="C476" t="inlineStr">
        <is>
          <t xml:space="preserve">CONCLUIDO	</t>
        </is>
      </c>
      <c r="D476" t="n">
        <v>2.2636</v>
      </c>
      <c r="E476" t="n">
        <v>44.18</v>
      </c>
      <c r="F476" t="n">
        <v>33.23</v>
      </c>
      <c r="G476" t="n">
        <v>12.46</v>
      </c>
      <c r="H476" t="n">
        <v>0.17</v>
      </c>
      <c r="I476" t="n">
        <v>160</v>
      </c>
      <c r="J476" t="n">
        <v>266.13</v>
      </c>
      <c r="K476" t="n">
        <v>59.89</v>
      </c>
      <c r="L476" t="n">
        <v>2.5</v>
      </c>
      <c r="M476" t="n">
        <v>158</v>
      </c>
      <c r="N476" t="n">
        <v>68.75</v>
      </c>
      <c r="O476" t="n">
        <v>33057.26</v>
      </c>
      <c r="P476" t="n">
        <v>552.28</v>
      </c>
      <c r="Q476" t="n">
        <v>2238.74</v>
      </c>
      <c r="R476" t="n">
        <v>234.94</v>
      </c>
      <c r="S476" t="n">
        <v>80.06999999999999</v>
      </c>
      <c r="T476" t="n">
        <v>74632.63</v>
      </c>
      <c r="U476" t="n">
        <v>0.34</v>
      </c>
      <c r="V476" t="n">
        <v>0.77</v>
      </c>
      <c r="W476" t="n">
        <v>6.89</v>
      </c>
      <c r="X476" t="n">
        <v>4.6</v>
      </c>
      <c r="Y476" t="n">
        <v>1</v>
      </c>
      <c r="Z476" t="n">
        <v>10</v>
      </c>
    </row>
    <row r="477">
      <c r="A477" t="n">
        <v>7</v>
      </c>
      <c r="B477" t="n">
        <v>135</v>
      </c>
      <c r="C477" t="inlineStr">
        <is>
          <t xml:space="preserve">CONCLUIDO	</t>
        </is>
      </c>
      <c r="D477" t="n">
        <v>2.3356</v>
      </c>
      <c r="E477" t="n">
        <v>42.82</v>
      </c>
      <c r="F477" t="n">
        <v>32.73</v>
      </c>
      <c r="G477" t="n">
        <v>13.73</v>
      </c>
      <c r="H477" t="n">
        <v>0.18</v>
      </c>
      <c r="I477" t="n">
        <v>143</v>
      </c>
      <c r="J477" t="n">
        <v>266.6</v>
      </c>
      <c r="K477" t="n">
        <v>59.89</v>
      </c>
      <c r="L477" t="n">
        <v>2.75</v>
      </c>
      <c r="M477" t="n">
        <v>141</v>
      </c>
      <c r="N477" t="n">
        <v>68.97</v>
      </c>
      <c r="O477" t="n">
        <v>33115.41</v>
      </c>
      <c r="P477" t="n">
        <v>542.36</v>
      </c>
      <c r="Q477" t="n">
        <v>2238.98</v>
      </c>
      <c r="R477" t="n">
        <v>218.3</v>
      </c>
      <c r="S477" t="n">
        <v>80.06999999999999</v>
      </c>
      <c r="T477" t="n">
        <v>66394.85000000001</v>
      </c>
      <c r="U477" t="n">
        <v>0.37</v>
      </c>
      <c r="V477" t="n">
        <v>0.78</v>
      </c>
      <c r="W477" t="n">
        <v>6.87</v>
      </c>
      <c r="X477" t="n">
        <v>4.1</v>
      </c>
      <c r="Y477" t="n">
        <v>1</v>
      </c>
      <c r="Z477" t="n">
        <v>10</v>
      </c>
    </row>
    <row r="478">
      <c r="A478" t="n">
        <v>8</v>
      </c>
      <c r="B478" t="n">
        <v>135</v>
      </c>
      <c r="C478" t="inlineStr">
        <is>
          <t xml:space="preserve">CONCLUIDO	</t>
        </is>
      </c>
      <c r="D478" t="n">
        <v>2.3975</v>
      </c>
      <c r="E478" t="n">
        <v>41.71</v>
      </c>
      <c r="F478" t="n">
        <v>32.33</v>
      </c>
      <c r="G478" t="n">
        <v>15.04</v>
      </c>
      <c r="H478" t="n">
        <v>0.2</v>
      </c>
      <c r="I478" t="n">
        <v>129</v>
      </c>
      <c r="J478" t="n">
        <v>267.08</v>
      </c>
      <c r="K478" t="n">
        <v>59.89</v>
      </c>
      <c r="L478" t="n">
        <v>3</v>
      </c>
      <c r="M478" t="n">
        <v>127</v>
      </c>
      <c r="N478" t="n">
        <v>69.19</v>
      </c>
      <c r="O478" t="n">
        <v>33173.65</v>
      </c>
      <c r="P478" t="n">
        <v>534.27</v>
      </c>
      <c r="Q478" t="n">
        <v>2238.71</v>
      </c>
      <c r="R478" t="n">
        <v>205.08</v>
      </c>
      <c r="S478" t="n">
        <v>80.06999999999999</v>
      </c>
      <c r="T478" t="n">
        <v>59857.13</v>
      </c>
      <c r="U478" t="n">
        <v>0.39</v>
      </c>
      <c r="V478" t="n">
        <v>0.79</v>
      </c>
      <c r="W478" t="n">
        <v>6.86</v>
      </c>
      <c r="X478" t="n">
        <v>3.7</v>
      </c>
      <c r="Y478" t="n">
        <v>1</v>
      </c>
      <c r="Z478" t="n">
        <v>10</v>
      </c>
    </row>
    <row r="479">
      <c r="A479" t="n">
        <v>9</v>
      </c>
      <c r="B479" t="n">
        <v>135</v>
      </c>
      <c r="C479" t="inlineStr">
        <is>
          <t xml:space="preserve">CONCLUIDO	</t>
        </is>
      </c>
      <c r="D479" t="n">
        <v>2.4492</v>
      </c>
      <c r="E479" t="n">
        <v>40.83</v>
      </c>
      <c r="F479" t="n">
        <v>32.01</v>
      </c>
      <c r="G479" t="n">
        <v>16.28</v>
      </c>
      <c r="H479" t="n">
        <v>0.22</v>
      </c>
      <c r="I479" t="n">
        <v>118</v>
      </c>
      <c r="J479" t="n">
        <v>267.55</v>
      </c>
      <c r="K479" t="n">
        <v>59.89</v>
      </c>
      <c r="L479" t="n">
        <v>3.25</v>
      </c>
      <c r="M479" t="n">
        <v>116</v>
      </c>
      <c r="N479" t="n">
        <v>69.41</v>
      </c>
      <c r="O479" t="n">
        <v>33231.97</v>
      </c>
      <c r="P479" t="n">
        <v>527.45</v>
      </c>
      <c r="Q479" t="n">
        <v>2238.58</v>
      </c>
      <c r="R479" t="n">
        <v>194.78</v>
      </c>
      <c r="S479" t="n">
        <v>80.06999999999999</v>
      </c>
      <c r="T479" t="n">
        <v>54764.01</v>
      </c>
      <c r="U479" t="n">
        <v>0.41</v>
      </c>
      <c r="V479" t="n">
        <v>0.8</v>
      </c>
      <c r="W479" t="n">
        <v>6.84</v>
      </c>
      <c r="X479" t="n">
        <v>3.38</v>
      </c>
      <c r="Y479" t="n">
        <v>1</v>
      </c>
      <c r="Z479" t="n">
        <v>10</v>
      </c>
    </row>
    <row r="480">
      <c r="A480" t="n">
        <v>10</v>
      </c>
      <c r="B480" t="n">
        <v>135</v>
      </c>
      <c r="C480" t="inlineStr">
        <is>
          <t xml:space="preserve">CONCLUIDO	</t>
        </is>
      </c>
      <c r="D480" t="n">
        <v>2.4978</v>
      </c>
      <c r="E480" t="n">
        <v>40.03</v>
      </c>
      <c r="F480" t="n">
        <v>31.72</v>
      </c>
      <c r="G480" t="n">
        <v>17.62</v>
      </c>
      <c r="H480" t="n">
        <v>0.23</v>
      </c>
      <c r="I480" t="n">
        <v>108</v>
      </c>
      <c r="J480" t="n">
        <v>268.02</v>
      </c>
      <c r="K480" t="n">
        <v>59.89</v>
      </c>
      <c r="L480" t="n">
        <v>3.5</v>
      </c>
      <c r="M480" t="n">
        <v>106</v>
      </c>
      <c r="N480" t="n">
        <v>69.64</v>
      </c>
      <c r="O480" t="n">
        <v>33290.38</v>
      </c>
      <c r="P480" t="n">
        <v>520.95</v>
      </c>
      <c r="Q480" t="n">
        <v>2238.73</v>
      </c>
      <c r="R480" t="n">
        <v>185.21</v>
      </c>
      <c r="S480" t="n">
        <v>80.06999999999999</v>
      </c>
      <c r="T480" t="n">
        <v>50028.36</v>
      </c>
      <c r="U480" t="n">
        <v>0.43</v>
      </c>
      <c r="V480" t="n">
        <v>0.8100000000000001</v>
      </c>
      <c r="W480" t="n">
        <v>6.82</v>
      </c>
      <c r="X480" t="n">
        <v>3.09</v>
      </c>
      <c r="Y480" t="n">
        <v>1</v>
      </c>
      <c r="Z480" t="n">
        <v>10</v>
      </c>
    </row>
    <row r="481">
      <c r="A481" t="n">
        <v>11</v>
      </c>
      <c r="B481" t="n">
        <v>135</v>
      </c>
      <c r="C481" t="inlineStr">
        <is>
          <t xml:space="preserve">CONCLUIDO	</t>
        </is>
      </c>
      <c r="D481" t="n">
        <v>2.537</v>
      </c>
      <c r="E481" t="n">
        <v>39.42</v>
      </c>
      <c r="F481" t="n">
        <v>31.51</v>
      </c>
      <c r="G481" t="n">
        <v>18.9</v>
      </c>
      <c r="H481" t="n">
        <v>0.25</v>
      </c>
      <c r="I481" t="n">
        <v>100</v>
      </c>
      <c r="J481" t="n">
        <v>268.5</v>
      </c>
      <c r="K481" t="n">
        <v>59.89</v>
      </c>
      <c r="L481" t="n">
        <v>3.75</v>
      </c>
      <c r="M481" t="n">
        <v>98</v>
      </c>
      <c r="N481" t="n">
        <v>69.86</v>
      </c>
      <c r="O481" t="n">
        <v>33348.87</v>
      </c>
      <c r="P481" t="n">
        <v>516.21</v>
      </c>
      <c r="Q481" t="n">
        <v>2238.49</v>
      </c>
      <c r="R481" t="n">
        <v>178.28</v>
      </c>
      <c r="S481" t="n">
        <v>80.06999999999999</v>
      </c>
      <c r="T481" t="n">
        <v>46599.95</v>
      </c>
      <c r="U481" t="n">
        <v>0.45</v>
      </c>
      <c r="V481" t="n">
        <v>0.8100000000000001</v>
      </c>
      <c r="W481" t="n">
        <v>6.81</v>
      </c>
      <c r="X481" t="n">
        <v>2.88</v>
      </c>
      <c r="Y481" t="n">
        <v>1</v>
      </c>
      <c r="Z481" t="n">
        <v>10</v>
      </c>
    </row>
    <row r="482">
      <c r="A482" t="n">
        <v>12</v>
      </c>
      <c r="B482" t="n">
        <v>135</v>
      </c>
      <c r="C482" t="inlineStr">
        <is>
          <t xml:space="preserve">CONCLUIDO	</t>
        </is>
      </c>
      <c r="D482" t="n">
        <v>2.5747</v>
      </c>
      <c r="E482" t="n">
        <v>38.84</v>
      </c>
      <c r="F482" t="n">
        <v>31.29</v>
      </c>
      <c r="G482" t="n">
        <v>20.18</v>
      </c>
      <c r="H482" t="n">
        <v>0.26</v>
      </c>
      <c r="I482" t="n">
        <v>93</v>
      </c>
      <c r="J482" t="n">
        <v>268.97</v>
      </c>
      <c r="K482" t="n">
        <v>59.89</v>
      </c>
      <c r="L482" t="n">
        <v>4</v>
      </c>
      <c r="M482" t="n">
        <v>91</v>
      </c>
      <c r="N482" t="n">
        <v>70.09</v>
      </c>
      <c r="O482" t="n">
        <v>33407.45</v>
      </c>
      <c r="P482" t="n">
        <v>511.12</v>
      </c>
      <c r="Q482" t="n">
        <v>2238.63</v>
      </c>
      <c r="R482" t="n">
        <v>170.98</v>
      </c>
      <c r="S482" t="n">
        <v>80.06999999999999</v>
      </c>
      <c r="T482" t="n">
        <v>42988.68</v>
      </c>
      <c r="U482" t="n">
        <v>0.47</v>
      </c>
      <c r="V482" t="n">
        <v>0.82</v>
      </c>
      <c r="W482" t="n">
        <v>6.79</v>
      </c>
      <c r="X482" t="n">
        <v>2.66</v>
      </c>
      <c r="Y482" t="n">
        <v>1</v>
      </c>
      <c r="Z482" t="n">
        <v>10</v>
      </c>
    </row>
    <row r="483">
      <c r="A483" t="n">
        <v>13</v>
      </c>
      <c r="B483" t="n">
        <v>135</v>
      </c>
      <c r="C483" t="inlineStr">
        <is>
          <t xml:space="preserve">CONCLUIDO	</t>
        </is>
      </c>
      <c r="D483" t="n">
        <v>2.6051</v>
      </c>
      <c r="E483" t="n">
        <v>38.39</v>
      </c>
      <c r="F483" t="n">
        <v>31.13</v>
      </c>
      <c r="G483" t="n">
        <v>21.47</v>
      </c>
      <c r="H483" t="n">
        <v>0.28</v>
      </c>
      <c r="I483" t="n">
        <v>87</v>
      </c>
      <c r="J483" t="n">
        <v>269.45</v>
      </c>
      <c r="K483" t="n">
        <v>59.89</v>
      </c>
      <c r="L483" t="n">
        <v>4.25</v>
      </c>
      <c r="M483" t="n">
        <v>85</v>
      </c>
      <c r="N483" t="n">
        <v>70.31</v>
      </c>
      <c r="O483" t="n">
        <v>33466.11</v>
      </c>
      <c r="P483" t="n">
        <v>507</v>
      </c>
      <c r="Q483" t="n">
        <v>2238.59</v>
      </c>
      <c r="R483" t="n">
        <v>166.12</v>
      </c>
      <c r="S483" t="n">
        <v>80.06999999999999</v>
      </c>
      <c r="T483" t="n">
        <v>40587.26</v>
      </c>
      <c r="U483" t="n">
        <v>0.48</v>
      </c>
      <c r="V483" t="n">
        <v>0.82</v>
      </c>
      <c r="W483" t="n">
        <v>6.79</v>
      </c>
      <c r="X483" t="n">
        <v>2.5</v>
      </c>
      <c r="Y483" t="n">
        <v>1</v>
      </c>
      <c r="Z483" t="n">
        <v>10</v>
      </c>
    </row>
    <row r="484">
      <c r="A484" t="n">
        <v>14</v>
      </c>
      <c r="B484" t="n">
        <v>135</v>
      </c>
      <c r="C484" t="inlineStr">
        <is>
          <t xml:space="preserve">CONCLUIDO	</t>
        </is>
      </c>
      <c r="D484" t="n">
        <v>2.6414</v>
      </c>
      <c r="E484" t="n">
        <v>37.86</v>
      </c>
      <c r="F484" t="n">
        <v>30.91</v>
      </c>
      <c r="G484" t="n">
        <v>22.9</v>
      </c>
      <c r="H484" t="n">
        <v>0.3</v>
      </c>
      <c r="I484" t="n">
        <v>81</v>
      </c>
      <c r="J484" t="n">
        <v>269.92</v>
      </c>
      <c r="K484" t="n">
        <v>59.89</v>
      </c>
      <c r="L484" t="n">
        <v>4.5</v>
      </c>
      <c r="M484" t="n">
        <v>79</v>
      </c>
      <c r="N484" t="n">
        <v>70.54000000000001</v>
      </c>
      <c r="O484" t="n">
        <v>33524.86</v>
      </c>
      <c r="P484" t="n">
        <v>502</v>
      </c>
      <c r="Q484" t="n">
        <v>2238.61</v>
      </c>
      <c r="R484" t="n">
        <v>159.19</v>
      </c>
      <c r="S484" t="n">
        <v>80.06999999999999</v>
      </c>
      <c r="T484" t="n">
        <v>37153.42</v>
      </c>
      <c r="U484" t="n">
        <v>0.5</v>
      </c>
      <c r="V484" t="n">
        <v>0.83</v>
      </c>
      <c r="W484" t="n">
        <v>6.76</v>
      </c>
      <c r="X484" t="n">
        <v>2.28</v>
      </c>
      <c r="Y484" t="n">
        <v>1</v>
      </c>
      <c r="Z484" t="n">
        <v>10</v>
      </c>
    </row>
    <row r="485">
      <c r="A485" t="n">
        <v>15</v>
      </c>
      <c r="B485" t="n">
        <v>135</v>
      </c>
      <c r="C485" t="inlineStr">
        <is>
          <t xml:space="preserve">CONCLUIDO	</t>
        </is>
      </c>
      <c r="D485" t="n">
        <v>2.6616</v>
      </c>
      <c r="E485" t="n">
        <v>37.57</v>
      </c>
      <c r="F485" t="n">
        <v>30.83</v>
      </c>
      <c r="G485" t="n">
        <v>24.02</v>
      </c>
      <c r="H485" t="n">
        <v>0.31</v>
      </c>
      <c r="I485" t="n">
        <v>77</v>
      </c>
      <c r="J485" t="n">
        <v>270.4</v>
      </c>
      <c r="K485" t="n">
        <v>59.89</v>
      </c>
      <c r="L485" t="n">
        <v>4.75</v>
      </c>
      <c r="M485" t="n">
        <v>75</v>
      </c>
      <c r="N485" t="n">
        <v>70.76000000000001</v>
      </c>
      <c r="O485" t="n">
        <v>33583.7</v>
      </c>
      <c r="P485" t="n">
        <v>498.79</v>
      </c>
      <c r="Q485" t="n">
        <v>2238.65</v>
      </c>
      <c r="R485" t="n">
        <v>155.85</v>
      </c>
      <c r="S485" t="n">
        <v>80.06999999999999</v>
      </c>
      <c r="T485" t="n">
        <v>35503.42</v>
      </c>
      <c r="U485" t="n">
        <v>0.51</v>
      </c>
      <c r="V485" t="n">
        <v>0.83</v>
      </c>
      <c r="W485" t="n">
        <v>6.77</v>
      </c>
      <c r="X485" t="n">
        <v>2.2</v>
      </c>
      <c r="Y485" t="n">
        <v>1</v>
      </c>
      <c r="Z485" t="n">
        <v>10</v>
      </c>
    </row>
    <row r="486">
      <c r="A486" t="n">
        <v>16</v>
      </c>
      <c r="B486" t="n">
        <v>135</v>
      </c>
      <c r="C486" t="inlineStr">
        <is>
          <t xml:space="preserve">CONCLUIDO	</t>
        </is>
      </c>
      <c r="D486" t="n">
        <v>2.6906</v>
      </c>
      <c r="E486" t="n">
        <v>37.17</v>
      </c>
      <c r="F486" t="n">
        <v>30.67</v>
      </c>
      <c r="G486" t="n">
        <v>25.56</v>
      </c>
      <c r="H486" t="n">
        <v>0.33</v>
      </c>
      <c r="I486" t="n">
        <v>72</v>
      </c>
      <c r="J486" t="n">
        <v>270.88</v>
      </c>
      <c r="K486" t="n">
        <v>59.89</v>
      </c>
      <c r="L486" t="n">
        <v>5</v>
      </c>
      <c r="M486" t="n">
        <v>70</v>
      </c>
      <c r="N486" t="n">
        <v>70.98999999999999</v>
      </c>
      <c r="O486" t="n">
        <v>33642.62</v>
      </c>
      <c r="P486" t="n">
        <v>494.63</v>
      </c>
      <c r="Q486" t="n">
        <v>2238.57</v>
      </c>
      <c r="R486" t="n">
        <v>151.16</v>
      </c>
      <c r="S486" t="n">
        <v>80.06999999999999</v>
      </c>
      <c r="T486" t="n">
        <v>33183.54</v>
      </c>
      <c r="U486" t="n">
        <v>0.53</v>
      </c>
      <c r="V486" t="n">
        <v>0.84</v>
      </c>
      <c r="W486" t="n">
        <v>6.76</v>
      </c>
      <c r="X486" t="n">
        <v>2.04</v>
      </c>
      <c r="Y486" t="n">
        <v>1</v>
      </c>
      <c r="Z486" t="n">
        <v>10</v>
      </c>
    </row>
    <row r="487">
      <c r="A487" t="n">
        <v>17</v>
      </c>
      <c r="B487" t="n">
        <v>135</v>
      </c>
      <c r="C487" t="inlineStr">
        <is>
          <t xml:space="preserve">CONCLUIDO	</t>
        </is>
      </c>
      <c r="D487" t="n">
        <v>2.7086</v>
      </c>
      <c r="E487" t="n">
        <v>36.92</v>
      </c>
      <c r="F487" t="n">
        <v>30.58</v>
      </c>
      <c r="G487" t="n">
        <v>26.59</v>
      </c>
      <c r="H487" t="n">
        <v>0.34</v>
      </c>
      <c r="I487" t="n">
        <v>69</v>
      </c>
      <c r="J487" t="n">
        <v>271.36</v>
      </c>
      <c r="K487" t="n">
        <v>59.89</v>
      </c>
      <c r="L487" t="n">
        <v>5.25</v>
      </c>
      <c r="M487" t="n">
        <v>67</v>
      </c>
      <c r="N487" t="n">
        <v>71.22</v>
      </c>
      <c r="O487" t="n">
        <v>33701.64</v>
      </c>
      <c r="P487" t="n">
        <v>491.85</v>
      </c>
      <c r="Q487" t="n">
        <v>2238.53</v>
      </c>
      <c r="R487" t="n">
        <v>148.29</v>
      </c>
      <c r="S487" t="n">
        <v>80.06999999999999</v>
      </c>
      <c r="T487" t="n">
        <v>31763.31</v>
      </c>
      <c r="U487" t="n">
        <v>0.54</v>
      </c>
      <c r="V487" t="n">
        <v>0.84</v>
      </c>
      <c r="W487" t="n">
        <v>6.75</v>
      </c>
      <c r="X487" t="n">
        <v>1.95</v>
      </c>
      <c r="Y487" t="n">
        <v>1</v>
      </c>
      <c r="Z487" t="n">
        <v>10</v>
      </c>
    </row>
    <row r="488">
      <c r="A488" t="n">
        <v>18</v>
      </c>
      <c r="B488" t="n">
        <v>135</v>
      </c>
      <c r="C488" t="inlineStr">
        <is>
          <t xml:space="preserve">CONCLUIDO	</t>
        </is>
      </c>
      <c r="D488" t="n">
        <v>2.7323</v>
      </c>
      <c r="E488" t="n">
        <v>36.6</v>
      </c>
      <c r="F488" t="n">
        <v>30.46</v>
      </c>
      <c r="G488" t="n">
        <v>28.12</v>
      </c>
      <c r="H488" t="n">
        <v>0.36</v>
      </c>
      <c r="I488" t="n">
        <v>65</v>
      </c>
      <c r="J488" t="n">
        <v>271.84</v>
      </c>
      <c r="K488" t="n">
        <v>59.89</v>
      </c>
      <c r="L488" t="n">
        <v>5.5</v>
      </c>
      <c r="M488" t="n">
        <v>63</v>
      </c>
      <c r="N488" t="n">
        <v>71.45</v>
      </c>
      <c r="O488" t="n">
        <v>33760.74</v>
      </c>
      <c r="P488" t="n">
        <v>488.37</v>
      </c>
      <c r="Q488" t="n">
        <v>2238.44</v>
      </c>
      <c r="R488" t="n">
        <v>144.45</v>
      </c>
      <c r="S488" t="n">
        <v>80.06999999999999</v>
      </c>
      <c r="T488" t="n">
        <v>29859.74</v>
      </c>
      <c r="U488" t="n">
        <v>0.55</v>
      </c>
      <c r="V488" t="n">
        <v>0.84</v>
      </c>
      <c r="W488" t="n">
        <v>6.74</v>
      </c>
      <c r="X488" t="n">
        <v>1.83</v>
      </c>
      <c r="Y488" t="n">
        <v>1</v>
      </c>
      <c r="Z488" t="n">
        <v>10</v>
      </c>
    </row>
    <row r="489">
      <c r="A489" t="n">
        <v>19</v>
      </c>
      <c r="B489" t="n">
        <v>135</v>
      </c>
      <c r="C489" t="inlineStr">
        <is>
          <t xml:space="preserve">CONCLUIDO	</t>
        </is>
      </c>
      <c r="D489" t="n">
        <v>2.7495</v>
      </c>
      <c r="E489" t="n">
        <v>36.37</v>
      </c>
      <c r="F489" t="n">
        <v>30.38</v>
      </c>
      <c r="G489" t="n">
        <v>29.4</v>
      </c>
      <c r="H489" t="n">
        <v>0.38</v>
      </c>
      <c r="I489" t="n">
        <v>62</v>
      </c>
      <c r="J489" t="n">
        <v>272.32</v>
      </c>
      <c r="K489" t="n">
        <v>59.89</v>
      </c>
      <c r="L489" t="n">
        <v>5.75</v>
      </c>
      <c r="M489" t="n">
        <v>60</v>
      </c>
      <c r="N489" t="n">
        <v>71.68000000000001</v>
      </c>
      <c r="O489" t="n">
        <v>33820.05</v>
      </c>
      <c r="P489" t="n">
        <v>485.72</v>
      </c>
      <c r="Q489" t="n">
        <v>2238.52</v>
      </c>
      <c r="R489" t="n">
        <v>141.77</v>
      </c>
      <c r="S489" t="n">
        <v>80.06999999999999</v>
      </c>
      <c r="T489" t="n">
        <v>28535.69</v>
      </c>
      <c r="U489" t="n">
        <v>0.5600000000000001</v>
      </c>
      <c r="V489" t="n">
        <v>0.84</v>
      </c>
      <c r="W489" t="n">
        <v>6.74</v>
      </c>
      <c r="X489" t="n">
        <v>1.75</v>
      </c>
      <c r="Y489" t="n">
        <v>1</v>
      </c>
      <c r="Z489" t="n">
        <v>10</v>
      </c>
    </row>
    <row r="490">
      <c r="A490" t="n">
        <v>20</v>
      </c>
      <c r="B490" t="n">
        <v>135</v>
      </c>
      <c r="C490" t="inlineStr">
        <is>
          <t xml:space="preserve">CONCLUIDO	</t>
        </is>
      </c>
      <c r="D490" t="n">
        <v>2.7685</v>
      </c>
      <c r="E490" t="n">
        <v>36.12</v>
      </c>
      <c r="F490" t="n">
        <v>30.29</v>
      </c>
      <c r="G490" t="n">
        <v>30.8</v>
      </c>
      <c r="H490" t="n">
        <v>0.39</v>
      </c>
      <c r="I490" t="n">
        <v>59</v>
      </c>
      <c r="J490" t="n">
        <v>272.8</v>
      </c>
      <c r="K490" t="n">
        <v>59.89</v>
      </c>
      <c r="L490" t="n">
        <v>6</v>
      </c>
      <c r="M490" t="n">
        <v>57</v>
      </c>
      <c r="N490" t="n">
        <v>71.91</v>
      </c>
      <c r="O490" t="n">
        <v>33879.33</v>
      </c>
      <c r="P490" t="n">
        <v>482.52</v>
      </c>
      <c r="Q490" t="n">
        <v>2238.36</v>
      </c>
      <c r="R490" t="n">
        <v>138.89</v>
      </c>
      <c r="S490" t="n">
        <v>80.06999999999999</v>
      </c>
      <c r="T490" t="n">
        <v>27114.24</v>
      </c>
      <c r="U490" t="n">
        <v>0.58</v>
      </c>
      <c r="V490" t="n">
        <v>0.85</v>
      </c>
      <c r="W490" t="n">
        <v>6.73</v>
      </c>
      <c r="X490" t="n">
        <v>1.66</v>
      </c>
      <c r="Y490" t="n">
        <v>1</v>
      </c>
      <c r="Z490" t="n">
        <v>10</v>
      </c>
    </row>
    <row r="491">
      <c r="A491" t="n">
        <v>21</v>
      </c>
      <c r="B491" t="n">
        <v>135</v>
      </c>
      <c r="C491" t="inlineStr">
        <is>
          <t xml:space="preserve">CONCLUIDO	</t>
        </is>
      </c>
      <c r="D491" t="n">
        <v>2.7866</v>
      </c>
      <c r="E491" t="n">
        <v>35.89</v>
      </c>
      <c r="F491" t="n">
        <v>30.2</v>
      </c>
      <c r="G491" t="n">
        <v>32.36</v>
      </c>
      <c r="H491" t="n">
        <v>0.41</v>
      </c>
      <c r="I491" t="n">
        <v>56</v>
      </c>
      <c r="J491" t="n">
        <v>273.28</v>
      </c>
      <c r="K491" t="n">
        <v>59.89</v>
      </c>
      <c r="L491" t="n">
        <v>6.25</v>
      </c>
      <c r="M491" t="n">
        <v>54</v>
      </c>
      <c r="N491" t="n">
        <v>72.14</v>
      </c>
      <c r="O491" t="n">
        <v>33938.7</v>
      </c>
      <c r="P491" t="n">
        <v>479.77</v>
      </c>
      <c r="Q491" t="n">
        <v>2238.5</v>
      </c>
      <c r="R491" t="n">
        <v>135.52</v>
      </c>
      <c r="S491" t="n">
        <v>80.06999999999999</v>
      </c>
      <c r="T491" t="n">
        <v>25442.16</v>
      </c>
      <c r="U491" t="n">
        <v>0.59</v>
      </c>
      <c r="V491" t="n">
        <v>0.85</v>
      </c>
      <c r="W491" t="n">
        <v>6.74</v>
      </c>
      <c r="X491" t="n">
        <v>1.57</v>
      </c>
      <c r="Y491" t="n">
        <v>1</v>
      </c>
      <c r="Z491" t="n">
        <v>10</v>
      </c>
    </row>
    <row r="492">
      <c r="A492" t="n">
        <v>22</v>
      </c>
      <c r="B492" t="n">
        <v>135</v>
      </c>
      <c r="C492" t="inlineStr">
        <is>
          <t xml:space="preserve">CONCLUIDO	</t>
        </is>
      </c>
      <c r="D492" t="n">
        <v>2.8001</v>
      </c>
      <c r="E492" t="n">
        <v>35.71</v>
      </c>
      <c r="F492" t="n">
        <v>30.13</v>
      </c>
      <c r="G492" t="n">
        <v>33.48</v>
      </c>
      <c r="H492" t="n">
        <v>0.42</v>
      </c>
      <c r="I492" t="n">
        <v>54</v>
      </c>
      <c r="J492" t="n">
        <v>273.76</v>
      </c>
      <c r="K492" t="n">
        <v>59.89</v>
      </c>
      <c r="L492" t="n">
        <v>6.5</v>
      </c>
      <c r="M492" t="n">
        <v>52</v>
      </c>
      <c r="N492" t="n">
        <v>72.37</v>
      </c>
      <c r="O492" t="n">
        <v>33998.16</v>
      </c>
      <c r="P492" t="n">
        <v>477.07</v>
      </c>
      <c r="Q492" t="n">
        <v>2238.55</v>
      </c>
      <c r="R492" t="n">
        <v>133.49</v>
      </c>
      <c r="S492" t="n">
        <v>80.06999999999999</v>
      </c>
      <c r="T492" t="n">
        <v>24437.28</v>
      </c>
      <c r="U492" t="n">
        <v>0.6</v>
      </c>
      <c r="V492" t="n">
        <v>0.85</v>
      </c>
      <c r="W492" t="n">
        <v>6.73</v>
      </c>
      <c r="X492" t="n">
        <v>1.5</v>
      </c>
      <c r="Y492" t="n">
        <v>1</v>
      </c>
      <c r="Z492" t="n">
        <v>10</v>
      </c>
    </row>
    <row r="493">
      <c r="A493" t="n">
        <v>23</v>
      </c>
      <c r="B493" t="n">
        <v>135</v>
      </c>
      <c r="C493" t="inlineStr">
        <is>
          <t xml:space="preserve">CONCLUIDO	</t>
        </is>
      </c>
      <c r="D493" t="n">
        <v>2.8107</v>
      </c>
      <c r="E493" t="n">
        <v>35.58</v>
      </c>
      <c r="F493" t="n">
        <v>30.1</v>
      </c>
      <c r="G493" t="n">
        <v>34.73</v>
      </c>
      <c r="H493" t="n">
        <v>0.44</v>
      </c>
      <c r="I493" t="n">
        <v>52</v>
      </c>
      <c r="J493" t="n">
        <v>274.24</v>
      </c>
      <c r="K493" t="n">
        <v>59.89</v>
      </c>
      <c r="L493" t="n">
        <v>6.75</v>
      </c>
      <c r="M493" t="n">
        <v>50</v>
      </c>
      <c r="N493" t="n">
        <v>72.61</v>
      </c>
      <c r="O493" t="n">
        <v>34057.71</v>
      </c>
      <c r="P493" t="n">
        <v>475.02</v>
      </c>
      <c r="Q493" t="n">
        <v>2238.39</v>
      </c>
      <c r="R493" t="n">
        <v>132.52</v>
      </c>
      <c r="S493" t="n">
        <v>80.06999999999999</v>
      </c>
      <c r="T493" t="n">
        <v>23963.68</v>
      </c>
      <c r="U493" t="n">
        <v>0.6</v>
      </c>
      <c r="V493" t="n">
        <v>0.85</v>
      </c>
      <c r="W493" t="n">
        <v>6.72</v>
      </c>
      <c r="X493" t="n">
        <v>1.47</v>
      </c>
      <c r="Y493" t="n">
        <v>1</v>
      </c>
      <c r="Z493" t="n">
        <v>10</v>
      </c>
    </row>
    <row r="494">
      <c r="A494" t="n">
        <v>24</v>
      </c>
      <c r="B494" t="n">
        <v>135</v>
      </c>
      <c r="C494" t="inlineStr">
        <is>
          <t xml:space="preserve">CONCLUIDO	</t>
        </is>
      </c>
      <c r="D494" t="n">
        <v>2.8245</v>
      </c>
      <c r="E494" t="n">
        <v>35.4</v>
      </c>
      <c r="F494" t="n">
        <v>30.02</v>
      </c>
      <c r="G494" t="n">
        <v>36.03</v>
      </c>
      <c r="H494" t="n">
        <v>0.45</v>
      </c>
      <c r="I494" t="n">
        <v>50</v>
      </c>
      <c r="J494" t="n">
        <v>274.73</v>
      </c>
      <c r="K494" t="n">
        <v>59.89</v>
      </c>
      <c r="L494" t="n">
        <v>7</v>
      </c>
      <c r="M494" t="n">
        <v>48</v>
      </c>
      <c r="N494" t="n">
        <v>72.84</v>
      </c>
      <c r="O494" t="n">
        <v>34117.35</v>
      </c>
      <c r="P494" t="n">
        <v>472.54</v>
      </c>
      <c r="Q494" t="n">
        <v>2238.61</v>
      </c>
      <c r="R494" t="n">
        <v>130.31</v>
      </c>
      <c r="S494" t="n">
        <v>80.06999999999999</v>
      </c>
      <c r="T494" t="n">
        <v>22867.67</v>
      </c>
      <c r="U494" t="n">
        <v>0.61</v>
      </c>
      <c r="V494" t="n">
        <v>0.85</v>
      </c>
      <c r="W494" t="n">
        <v>6.71</v>
      </c>
      <c r="X494" t="n">
        <v>1.39</v>
      </c>
      <c r="Y494" t="n">
        <v>1</v>
      </c>
      <c r="Z494" t="n">
        <v>10</v>
      </c>
    </row>
    <row r="495">
      <c r="A495" t="n">
        <v>25</v>
      </c>
      <c r="B495" t="n">
        <v>135</v>
      </c>
      <c r="C495" t="inlineStr">
        <is>
          <t xml:space="preserve">CONCLUIDO	</t>
        </is>
      </c>
      <c r="D495" t="n">
        <v>2.8388</v>
      </c>
      <c r="E495" t="n">
        <v>35.23</v>
      </c>
      <c r="F495" t="n">
        <v>29.95</v>
      </c>
      <c r="G495" t="n">
        <v>37.43</v>
      </c>
      <c r="H495" t="n">
        <v>0.47</v>
      </c>
      <c r="I495" t="n">
        <v>48</v>
      </c>
      <c r="J495" t="n">
        <v>275.21</v>
      </c>
      <c r="K495" t="n">
        <v>59.89</v>
      </c>
      <c r="L495" t="n">
        <v>7.25</v>
      </c>
      <c r="M495" t="n">
        <v>46</v>
      </c>
      <c r="N495" t="n">
        <v>73.08</v>
      </c>
      <c r="O495" t="n">
        <v>34177.09</v>
      </c>
      <c r="P495" t="n">
        <v>469.49</v>
      </c>
      <c r="Q495" t="n">
        <v>2238.53</v>
      </c>
      <c r="R495" t="n">
        <v>127.46</v>
      </c>
      <c r="S495" t="n">
        <v>80.06999999999999</v>
      </c>
      <c r="T495" t="n">
        <v>21450.97</v>
      </c>
      <c r="U495" t="n">
        <v>0.63</v>
      </c>
      <c r="V495" t="n">
        <v>0.86</v>
      </c>
      <c r="W495" t="n">
        <v>6.72</v>
      </c>
      <c r="X495" t="n">
        <v>1.32</v>
      </c>
      <c r="Y495" t="n">
        <v>1</v>
      </c>
      <c r="Z495" t="n">
        <v>10</v>
      </c>
    </row>
    <row r="496">
      <c r="A496" t="n">
        <v>26</v>
      </c>
      <c r="B496" t="n">
        <v>135</v>
      </c>
      <c r="C496" t="inlineStr">
        <is>
          <t xml:space="preserve">CONCLUIDO	</t>
        </is>
      </c>
      <c r="D496" t="n">
        <v>2.849</v>
      </c>
      <c r="E496" t="n">
        <v>35.1</v>
      </c>
      <c r="F496" t="n">
        <v>29.92</v>
      </c>
      <c r="G496" t="n">
        <v>39.03</v>
      </c>
      <c r="H496" t="n">
        <v>0.48</v>
      </c>
      <c r="I496" t="n">
        <v>46</v>
      </c>
      <c r="J496" t="n">
        <v>275.7</v>
      </c>
      <c r="K496" t="n">
        <v>59.89</v>
      </c>
      <c r="L496" t="n">
        <v>7.5</v>
      </c>
      <c r="M496" t="n">
        <v>44</v>
      </c>
      <c r="N496" t="n">
        <v>73.31</v>
      </c>
      <c r="O496" t="n">
        <v>34236.91</v>
      </c>
      <c r="P496" t="n">
        <v>467.92</v>
      </c>
      <c r="Q496" t="n">
        <v>2238.39</v>
      </c>
      <c r="R496" t="n">
        <v>126.78</v>
      </c>
      <c r="S496" t="n">
        <v>80.06999999999999</v>
      </c>
      <c r="T496" t="n">
        <v>21123.7</v>
      </c>
      <c r="U496" t="n">
        <v>0.63</v>
      </c>
      <c r="V496" t="n">
        <v>0.86</v>
      </c>
      <c r="W496" t="n">
        <v>6.71</v>
      </c>
      <c r="X496" t="n">
        <v>1.29</v>
      </c>
      <c r="Y496" t="n">
        <v>1</v>
      </c>
      <c r="Z496" t="n">
        <v>10</v>
      </c>
    </row>
    <row r="497">
      <c r="A497" t="n">
        <v>27</v>
      </c>
      <c r="B497" t="n">
        <v>135</v>
      </c>
      <c r="C497" t="inlineStr">
        <is>
          <t xml:space="preserve">CONCLUIDO	</t>
        </is>
      </c>
      <c r="D497" t="n">
        <v>2.8639</v>
      </c>
      <c r="E497" t="n">
        <v>34.92</v>
      </c>
      <c r="F497" t="n">
        <v>29.84</v>
      </c>
      <c r="G497" t="n">
        <v>40.69</v>
      </c>
      <c r="H497" t="n">
        <v>0.5</v>
      </c>
      <c r="I497" t="n">
        <v>44</v>
      </c>
      <c r="J497" t="n">
        <v>276.18</v>
      </c>
      <c r="K497" t="n">
        <v>59.89</v>
      </c>
      <c r="L497" t="n">
        <v>7.75</v>
      </c>
      <c r="M497" t="n">
        <v>42</v>
      </c>
      <c r="N497" t="n">
        <v>73.55</v>
      </c>
      <c r="O497" t="n">
        <v>34296.82</v>
      </c>
      <c r="P497" t="n">
        <v>464.81</v>
      </c>
      <c r="Q497" t="n">
        <v>2238.44</v>
      </c>
      <c r="R497" t="n">
        <v>124.23</v>
      </c>
      <c r="S497" t="n">
        <v>80.06999999999999</v>
      </c>
      <c r="T497" t="n">
        <v>19859.03</v>
      </c>
      <c r="U497" t="n">
        <v>0.64</v>
      </c>
      <c r="V497" t="n">
        <v>0.86</v>
      </c>
      <c r="W497" t="n">
        <v>6.71</v>
      </c>
      <c r="X497" t="n">
        <v>1.21</v>
      </c>
      <c r="Y497" t="n">
        <v>1</v>
      </c>
      <c r="Z497" t="n">
        <v>10</v>
      </c>
    </row>
    <row r="498">
      <c r="A498" t="n">
        <v>28</v>
      </c>
      <c r="B498" t="n">
        <v>135</v>
      </c>
      <c r="C498" t="inlineStr">
        <is>
          <t xml:space="preserve">CONCLUIDO	</t>
        </is>
      </c>
      <c r="D498" t="n">
        <v>2.8681</v>
      </c>
      <c r="E498" t="n">
        <v>34.87</v>
      </c>
      <c r="F498" t="n">
        <v>29.84</v>
      </c>
      <c r="G498" t="n">
        <v>41.64</v>
      </c>
      <c r="H498" t="n">
        <v>0.51</v>
      </c>
      <c r="I498" t="n">
        <v>43</v>
      </c>
      <c r="J498" t="n">
        <v>276.67</v>
      </c>
      <c r="K498" t="n">
        <v>59.89</v>
      </c>
      <c r="L498" t="n">
        <v>8</v>
      </c>
      <c r="M498" t="n">
        <v>41</v>
      </c>
      <c r="N498" t="n">
        <v>73.78</v>
      </c>
      <c r="O498" t="n">
        <v>34356.83</v>
      </c>
      <c r="P498" t="n">
        <v>463.03</v>
      </c>
      <c r="Q498" t="n">
        <v>2238.42</v>
      </c>
      <c r="R498" t="n">
        <v>124.16</v>
      </c>
      <c r="S498" t="n">
        <v>80.06999999999999</v>
      </c>
      <c r="T498" t="n">
        <v>19826.33</v>
      </c>
      <c r="U498" t="n">
        <v>0.64</v>
      </c>
      <c r="V498" t="n">
        <v>0.86</v>
      </c>
      <c r="W498" t="n">
        <v>6.71</v>
      </c>
      <c r="X498" t="n">
        <v>1.21</v>
      </c>
      <c r="Y498" t="n">
        <v>1</v>
      </c>
      <c r="Z498" t="n">
        <v>10</v>
      </c>
    </row>
    <row r="499">
      <c r="A499" t="n">
        <v>29</v>
      </c>
      <c r="B499" t="n">
        <v>135</v>
      </c>
      <c r="C499" t="inlineStr">
        <is>
          <t xml:space="preserve">CONCLUIDO	</t>
        </is>
      </c>
      <c r="D499" t="n">
        <v>2.8826</v>
      </c>
      <c r="E499" t="n">
        <v>34.69</v>
      </c>
      <c r="F499" t="n">
        <v>29.76</v>
      </c>
      <c r="G499" t="n">
        <v>43.56</v>
      </c>
      <c r="H499" t="n">
        <v>0.53</v>
      </c>
      <c r="I499" t="n">
        <v>41</v>
      </c>
      <c r="J499" t="n">
        <v>277.16</v>
      </c>
      <c r="K499" t="n">
        <v>59.89</v>
      </c>
      <c r="L499" t="n">
        <v>8.25</v>
      </c>
      <c r="M499" t="n">
        <v>39</v>
      </c>
      <c r="N499" t="n">
        <v>74.02</v>
      </c>
      <c r="O499" t="n">
        <v>34416.93</v>
      </c>
      <c r="P499" t="n">
        <v>460.05</v>
      </c>
      <c r="Q499" t="n">
        <v>2238.41</v>
      </c>
      <c r="R499" t="n">
        <v>121.72</v>
      </c>
      <c r="S499" t="n">
        <v>80.06999999999999</v>
      </c>
      <c r="T499" t="n">
        <v>18618.16</v>
      </c>
      <c r="U499" t="n">
        <v>0.66</v>
      </c>
      <c r="V499" t="n">
        <v>0.86</v>
      </c>
      <c r="W499" t="n">
        <v>6.71</v>
      </c>
      <c r="X499" t="n">
        <v>1.14</v>
      </c>
      <c r="Y499" t="n">
        <v>1</v>
      </c>
      <c r="Z499" t="n">
        <v>10</v>
      </c>
    </row>
    <row r="500">
      <c r="A500" t="n">
        <v>30</v>
      </c>
      <c r="B500" t="n">
        <v>135</v>
      </c>
      <c r="C500" t="inlineStr">
        <is>
          <t xml:space="preserve">CONCLUIDO	</t>
        </is>
      </c>
      <c r="D500" t="n">
        <v>2.8873</v>
      </c>
      <c r="E500" t="n">
        <v>34.63</v>
      </c>
      <c r="F500" t="n">
        <v>29.76</v>
      </c>
      <c r="G500" t="n">
        <v>44.64</v>
      </c>
      <c r="H500" t="n">
        <v>0.55</v>
      </c>
      <c r="I500" t="n">
        <v>40</v>
      </c>
      <c r="J500" t="n">
        <v>277.65</v>
      </c>
      <c r="K500" t="n">
        <v>59.89</v>
      </c>
      <c r="L500" t="n">
        <v>8.5</v>
      </c>
      <c r="M500" t="n">
        <v>38</v>
      </c>
      <c r="N500" t="n">
        <v>74.26000000000001</v>
      </c>
      <c r="O500" t="n">
        <v>34477.13</v>
      </c>
      <c r="P500" t="n">
        <v>458.15</v>
      </c>
      <c r="Q500" t="n">
        <v>2238.44</v>
      </c>
      <c r="R500" t="n">
        <v>121.27</v>
      </c>
      <c r="S500" t="n">
        <v>80.06999999999999</v>
      </c>
      <c r="T500" t="n">
        <v>18399.52</v>
      </c>
      <c r="U500" t="n">
        <v>0.66</v>
      </c>
      <c r="V500" t="n">
        <v>0.86</v>
      </c>
      <c r="W500" t="n">
        <v>6.71</v>
      </c>
      <c r="X500" t="n">
        <v>1.13</v>
      </c>
      <c r="Y500" t="n">
        <v>1</v>
      </c>
      <c r="Z500" t="n">
        <v>10</v>
      </c>
    </row>
    <row r="501">
      <c r="A501" t="n">
        <v>31</v>
      </c>
      <c r="B501" t="n">
        <v>135</v>
      </c>
      <c r="C501" t="inlineStr">
        <is>
          <t xml:space="preserve">CONCLUIDO	</t>
        </is>
      </c>
      <c r="D501" t="n">
        <v>2.8953</v>
      </c>
      <c r="E501" t="n">
        <v>34.54</v>
      </c>
      <c r="F501" t="n">
        <v>29.71</v>
      </c>
      <c r="G501" t="n">
        <v>45.71</v>
      </c>
      <c r="H501" t="n">
        <v>0.5600000000000001</v>
      </c>
      <c r="I501" t="n">
        <v>39</v>
      </c>
      <c r="J501" t="n">
        <v>278.13</v>
      </c>
      <c r="K501" t="n">
        <v>59.89</v>
      </c>
      <c r="L501" t="n">
        <v>8.75</v>
      </c>
      <c r="M501" t="n">
        <v>37</v>
      </c>
      <c r="N501" t="n">
        <v>74.5</v>
      </c>
      <c r="O501" t="n">
        <v>34537.41</v>
      </c>
      <c r="P501" t="n">
        <v>456.07</v>
      </c>
      <c r="Q501" t="n">
        <v>2238.38</v>
      </c>
      <c r="R501" t="n">
        <v>119.98</v>
      </c>
      <c r="S501" t="n">
        <v>80.06999999999999</v>
      </c>
      <c r="T501" t="n">
        <v>17755.8</v>
      </c>
      <c r="U501" t="n">
        <v>0.67</v>
      </c>
      <c r="V501" t="n">
        <v>0.86</v>
      </c>
      <c r="W501" t="n">
        <v>6.7</v>
      </c>
      <c r="X501" t="n">
        <v>1.09</v>
      </c>
      <c r="Y501" t="n">
        <v>1</v>
      </c>
      <c r="Z501" t="n">
        <v>10</v>
      </c>
    </row>
    <row r="502">
      <c r="A502" t="n">
        <v>32</v>
      </c>
      <c r="B502" t="n">
        <v>135</v>
      </c>
      <c r="C502" t="inlineStr">
        <is>
          <t xml:space="preserve">CONCLUIDO	</t>
        </is>
      </c>
      <c r="D502" t="n">
        <v>2.9079</v>
      </c>
      <c r="E502" t="n">
        <v>34.39</v>
      </c>
      <c r="F502" t="n">
        <v>29.67</v>
      </c>
      <c r="G502" t="n">
        <v>48.11</v>
      </c>
      <c r="H502" t="n">
        <v>0.58</v>
      </c>
      <c r="I502" t="n">
        <v>37</v>
      </c>
      <c r="J502" t="n">
        <v>278.62</v>
      </c>
      <c r="K502" t="n">
        <v>59.89</v>
      </c>
      <c r="L502" t="n">
        <v>9</v>
      </c>
      <c r="M502" t="n">
        <v>35</v>
      </c>
      <c r="N502" t="n">
        <v>74.73999999999999</v>
      </c>
      <c r="O502" t="n">
        <v>34597.8</v>
      </c>
      <c r="P502" t="n">
        <v>451.99</v>
      </c>
      <c r="Q502" t="n">
        <v>2238.38</v>
      </c>
      <c r="R502" t="n">
        <v>118.28</v>
      </c>
      <c r="S502" t="n">
        <v>80.06999999999999</v>
      </c>
      <c r="T502" t="n">
        <v>16919.23</v>
      </c>
      <c r="U502" t="n">
        <v>0.68</v>
      </c>
      <c r="V502" t="n">
        <v>0.86</v>
      </c>
      <c r="W502" t="n">
        <v>6.71</v>
      </c>
      <c r="X502" t="n">
        <v>1.04</v>
      </c>
      <c r="Y502" t="n">
        <v>1</v>
      </c>
      <c r="Z502" t="n">
        <v>10</v>
      </c>
    </row>
    <row r="503">
      <c r="A503" t="n">
        <v>33</v>
      </c>
      <c r="B503" t="n">
        <v>135</v>
      </c>
      <c r="C503" t="inlineStr">
        <is>
          <t xml:space="preserve">CONCLUIDO	</t>
        </is>
      </c>
      <c r="D503" t="n">
        <v>2.9168</v>
      </c>
      <c r="E503" t="n">
        <v>34.28</v>
      </c>
      <c r="F503" t="n">
        <v>29.61</v>
      </c>
      <c r="G503" t="n">
        <v>49.35</v>
      </c>
      <c r="H503" t="n">
        <v>0.59</v>
      </c>
      <c r="I503" t="n">
        <v>36</v>
      </c>
      <c r="J503" t="n">
        <v>279.11</v>
      </c>
      <c r="K503" t="n">
        <v>59.89</v>
      </c>
      <c r="L503" t="n">
        <v>9.25</v>
      </c>
      <c r="M503" t="n">
        <v>34</v>
      </c>
      <c r="N503" t="n">
        <v>74.98</v>
      </c>
      <c r="O503" t="n">
        <v>34658.27</v>
      </c>
      <c r="P503" t="n">
        <v>451.09</v>
      </c>
      <c r="Q503" t="n">
        <v>2238.35</v>
      </c>
      <c r="R503" t="n">
        <v>116.68</v>
      </c>
      <c r="S503" t="n">
        <v>80.06999999999999</v>
      </c>
      <c r="T503" t="n">
        <v>16124.32</v>
      </c>
      <c r="U503" t="n">
        <v>0.6899999999999999</v>
      </c>
      <c r="V503" t="n">
        <v>0.87</v>
      </c>
      <c r="W503" t="n">
        <v>6.7</v>
      </c>
      <c r="X503" t="n">
        <v>0.98</v>
      </c>
      <c r="Y503" t="n">
        <v>1</v>
      </c>
      <c r="Z503" t="n">
        <v>10</v>
      </c>
    </row>
    <row r="504">
      <c r="A504" t="n">
        <v>34</v>
      </c>
      <c r="B504" t="n">
        <v>135</v>
      </c>
      <c r="C504" t="inlineStr">
        <is>
          <t xml:space="preserve">CONCLUIDO	</t>
        </is>
      </c>
      <c r="D504" t="n">
        <v>2.9235</v>
      </c>
      <c r="E504" t="n">
        <v>34.21</v>
      </c>
      <c r="F504" t="n">
        <v>29.58</v>
      </c>
      <c r="G504" t="n">
        <v>50.71</v>
      </c>
      <c r="H504" t="n">
        <v>0.6</v>
      </c>
      <c r="I504" t="n">
        <v>35</v>
      </c>
      <c r="J504" t="n">
        <v>279.61</v>
      </c>
      <c r="K504" t="n">
        <v>59.89</v>
      </c>
      <c r="L504" t="n">
        <v>9.5</v>
      </c>
      <c r="M504" t="n">
        <v>33</v>
      </c>
      <c r="N504" t="n">
        <v>75.22</v>
      </c>
      <c r="O504" t="n">
        <v>34718.84</v>
      </c>
      <c r="P504" t="n">
        <v>449.23</v>
      </c>
      <c r="Q504" t="n">
        <v>2238.44</v>
      </c>
      <c r="R504" t="n">
        <v>116.19</v>
      </c>
      <c r="S504" t="n">
        <v>80.06999999999999</v>
      </c>
      <c r="T504" t="n">
        <v>15883.35</v>
      </c>
      <c r="U504" t="n">
        <v>0.6899999999999999</v>
      </c>
      <c r="V504" t="n">
        <v>0.87</v>
      </c>
      <c r="W504" t="n">
        <v>6.68</v>
      </c>
      <c r="X504" t="n">
        <v>0.96</v>
      </c>
      <c r="Y504" t="n">
        <v>1</v>
      </c>
      <c r="Z504" t="n">
        <v>10</v>
      </c>
    </row>
    <row r="505">
      <c r="A505" t="n">
        <v>35</v>
      </c>
      <c r="B505" t="n">
        <v>135</v>
      </c>
      <c r="C505" t="inlineStr">
        <is>
          <t xml:space="preserve">CONCLUIDO	</t>
        </is>
      </c>
      <c r="D505" t="n">
        <v>2.9274</v>
      </c>
      <c r="E505" t="n">
        <v>34.16</v>
      </c>
      <c r="F505" t="n">
        <v>29.59</v>
      </c>
      <c r="G505" t="n">
        <v>52.21</v>
      </c>
      <c r="H505" t="n">
        <v>0.62</v>
      </c>
      <c r="I505" t="n">
        <v>34</v>
      </c>
      <c r="J505" t="n">
        <v>280.1</v>
      </c>
      <c r="K505" t="n">
        <v>59.89</v>
      </c>
      <c r="L505" t="n">
        <v>9.75</v>
      </c>
      <c r="M505" t="n">
        <v>32</v>
      </c>
      <c r="N505" t="n">
        <v>75.45999999999999</v>
      </c>
      <c r="O505" t="n">
        <v>34779.51</v>
      </c>
      <c r="P505" t="n">
        <v>447.65</v>
      </c>
      <c r="Q505" t="n">
        <v>2238.34</v>
      </c>
      <c r="R505" t="n">
        <v>115.97</v>
      </c>
      <c r="S505" t="n">
        <v>80.06999999999999</v>
      </c>
      <c r="T505" t="n">
        <v>15776.29</v>
      </c>
      <c r="U505" t="n">
        <v>0.6899999999999999</v>
      </c>
      <c r="V505" t="n">
        <v>0.87</v>
      </c>
      <c r="W505" t="n">
        <v>6.7</v>
      </c>
      <c r="X505" t="n">
        <v>0.96</v>
      </c>
      <c r="Y505" t="n">
        <v>1</v>
      </c>
      <c r="Z505" t="n">
        <v>10</v>
      </c>
    </row>
    <row r="506">
      <c r="A506" t="n">
        <v>36</v>
      </c>
      <c r="B506" t="n">
        <v>135</v>
      </c>
      <c r="C506" t="inlineStr">
        <is>
          <t xml:space="preserve">CONCLUIDO	</t>
        </is>
      </c>
      <c r="D506" t="n">
        <v>2.9365</v>
      </c>
      <c r="E506" t="n">
        <v>34.05</v>
      </c>
      <c r="F506" t="n">
        <v>29.53</v>
      </c>
      <c r="G506" t="n">
        <v>53.7</v>
      </c>
      <c r="H506" t="n">
        <v>0.63</v>
      </c>
      <c r="I506" t="n">
        <v>33</v>
      </c>
      <c r="J506" t="n">
        <v>280.59</v>
      </c>
      <c r="K506" t="n">
        <v>59.89</v>
      </c>
      <c r="L506" t="n">
        <v>10</v>
      </c>
      <c r="M506" t="n">
        <v>31</v>
      </c>
      <c r="N506" t="n">
        <v>75.7</v>
      </c>
      <c r="O506" t="n">
        <v>34840.27</v>
      </c>
      <c r="P506" t="n">
        <v>445.15</v>
      </c>
      <c r="Q506" t="n">
        <v>2238.5</v>
      </c>
      <c r="R506" t="n">
        <v>113.97</v>
      </c>
      <c r="S506" t="n">
        <v>80.06999999999999</v>
      </c>
      <c r="T506" t="n">
        <v>14784.1</v>
      </c>
      <c r="U506" t="n">
        <v>0.7</v>
      </c>
      <c r="V506" t="n">
        <v>0.87</v>
      </c>
      <c r="W506" t="n">
        <v>6.7</v>
      </c>
      <c r="X506" t="n">
        <v>0.91</v>
      </c>
      <c r="Y506" t="n">
        <v>1</v>
      </c>
      <c r="Z506" t="n">
        <v>10</v>
      </c>
    </row>
    <row r="507">
      <c r="A507" t="n">
        <v>37</v>
      </c>
      <c r="B507" t="n">
        <v>135</v>
      </c>
      <c r="C507" t="inlineStr">
        <is>
          <t xml:space="preserve">CONCLUIDO	</t>
        </is>
      </c>
      <c r="D507" t="n">
        <v>2.9429</v>
      </c>
      <c r="E507" t="n">
        <v>33.98</v>
      </c>
      <c r="F507" t="n">
        <v>29.51</v>
      </c>
      <c r="G507" t="n">
        <v>55.33</v>
      </c>
      <c r="H507" t="n">
        <v>0.65</v>
      </c>
      <c r="I507" t="n">
        <v>32</v>
      </c>
      <c r="J507" t="n">
        <v>281.08</v>
      </c>
      <c r="K507" t="n">
        <v>59.89</v>
      </c>
      <c r="L507" t="n">
        <v>10.25</v>
      </c>
      <c r="M507" t="n">
        <v>30</v>
      </c>
      <c r="N507" t="n">
        <v>75.95</v>
      </c>
      <c r="O507" t="n">
        <v>34901.13</v>
      </c>
      <c r="P507" t="n">
        <v>442.77</v>
      </c>
      <c r="Q507" t="n">
        <v>2238.51</v>
      </c>
      <c r="R507" t="n">
        <v>113.34</v>
      </c>
      <c r="S507" t="n">
        <v>80.06999999999999</v>
      </c>
      <c r="T507" t="n">
        <v>14471.05</v>
      </c>
      <c r="U507" t="n">
        <v>0.71</v>
      </c>
      <c r="V507" t="n">
        <v>0.87</v>
      </c>
      <c r="W507" t="n">
        <v>6.69</v>
      </c>
      <c r="X507" t="n">
        <v>0.88</v>
      </c>
      <c r="Y507" t="n">
        <v>1</v>
      </c>
      <c r="Z507" t="n">
        <v>10</v>
      </c>
    </row>
    <row r="508">
      <c r="A508" t="n">
        <v>38</v>
      </c>
      <c r="B508" t="n">
        <v>135</v>
      </c>
      <c r="C508" t="inlineStr">
        <is>
          <t xml:space="preserve">CONCLUIDO	</t>
        </is>
      </c>
      <c r="D508" t="n">
        <v>2.9421</v>
      </c>
      <c r="E508" t="n">
        <v>33.99</v>
      </c>
      <c r="F508" t="n">
        <v>29.52</v>
      </c>
      <c r="G508" t="n">
        <v>55.35</v>
      </c>
      <c r="H508" t="n">
        <v>0.66</v>
      </c>
      <c r="I508" t="n">
        <v>32</v>
      </c>
      <c r="J508" t="n">
        <v>281.58</v>
      </c>
      <c r="K508" t="n">
        <v>59.89</v>
      </c>
      <c r="L508" t="n">
        <v>10.5</v>
      </c>
      <c r="M508" t="n">
        <v>30</v>
      </c>
      <c r="N508" t="n">
        <v>76.19</v>
      </c>
      <c r="O508" t="n">
        <v>34962.08</v>
      </c>
      <c r="P508" t="n">
        <v>441.79</v>
      </c>
      <c r="Q508" t="n">
        <v>2238.39</v>
      </c>
      <c r="R508" t="n">
        <v>113.7</v>
      </c>
      <c r="S508" t="n">
        <v>80.06999999999999</v>
      </c>
      <c r="T508" t="n">
        <v>14650.43</v>
      </c>
      <c r="U508" t="n">
        <v>0.7</v>
      </c>
      <c r="V508" t="n">
        <v>0.87</v>
      </c>
      <c r="W508" t="n">
        <v>6.69</v>
      </c>
      <c r="X508" t="n">
        <v>0.89</v>
      </c>
      <c r="Y508" t="n">
        <v>1</v>
      </c>
      <c r="Z508" t="n">
        <v>10</v>
      </c>
    </row>
    <row r="509">
      <c r="A509" t="n">
        <v>39</v>
      </c>
      <c r="B509" t="n">
        <v>135</v>
      </c>
      <c r="C509" t="inlineStr">
        <is>
          <t xml:space="preserve">CONCLUIDO	</t>
        </is>
      </c>
      <c r="D509" t="n">
        <v>2.9501</v>
      </c>
      <c r="E509" t="n">
        <v>33.9</v>
      </c>
      <c r="F509" t="n">
        <v>29.48</v>
      </c>
      <c r="G509" t="n">
        <v>57.05</v>
      </c>
      <c r="H509" t="n">
        <v>0.68</v>
      </c>
      <c r="I509" t="n">
        <v>31</v>
      </c>
      <c r="J509" t="n">
        <v>282.07</v>
      </c>
      <c r="K509" t="n">
        <v>59.89</v>
      </c>
      <c r="L509" t="n">
        <v>10.75</v>
      </c>
      <c r="M509" t="n">
        <v>29</v>
      </c>
      <c r="N509" t="n">
        <v>76.44</v>
      </c>
      <c r="O509" t="n">
        <v>35023.13</v>
      </c>
      <c r="P509" t="n">
        <v>439.04</v>
      </c>
      <c r="Q509" t="n">
        <v>2238.35</v>
      </c>
      <c r="R509" t="n">
        <v>112.14</v>
      </c>
      <c r="S509" t="n">
        <v>80.06999999999999</v>
      </c>
      <c r="T509" t="n">
        <v>13875.15</v>
      </c>
      <c r="U509" t="n">
        <v>0.71</v>
      </c>
      <c r="V509" t="n">
        <v>0.87</v>
      </c>
      <c r="W509" t="n">
        <v>6.69</v>
      </c>
      <c r="X509" t="n">
        <v>0.85</v>
      </c>
      <c r="Y509" t="n">
        <v>1</v>
      </c>
      <c r="Z509" t="n">
        <v>10</v>
      </c>
    </row>
    <row r="510">
      <c r="A510" t="n">
        <v>40</v>
      </c>
      <c r="B510" t="n">
        <v>135</v>
      </c>
      <c r="C510" t="inlineStr">
        <is>
          <t xml:space="preserve">CONCLUIDO	</t>
        </is>
      </c>
      <c r="D510" t="n">
        <v>2.9558</v>
      </c>
      <c r="E510" t="n">
        <v>33.83</v>
      </c>
      <c r="F510" t="n">
        <v>29.46</v>
      </c>
      <c r="G510" t="n">
        <v>58.92</v>
      </c>
      <c r="H510" t="n">
        <v>0.6899999999999999</v>
      </c>
      <c r="I510" t="n">
        <v>30</v>
      </c>
      <c r="J510" t="n">
        <v>282.57</v>
      </c>
      <c r="K510" t="n">
        <v>59.89</v>
      </c>
      <c r="L510" t="n">
        <v>11</v>
      </c>
      <c r="M510" t="n">
        <v>28</v>
      </c>
      <c r="N510" t="n">
        <v>76.68000000000001</v>
      </c>
      <c r="O510" t="n">
        <v>35084.28</v>
      </c>
      <c r="P510" t="n">
        <v>437.95</v>
      </c>
      <c r="Q510" t="n">
        <v>2238.36</v>
      </c>
      <c r="R510" t="n">
        <v>111.68</v>
      </c>
      <c r="S510" t="n">
        <v>80.06999999999999</v>
      </c>
      <c r="T510" t="n">
        <v>13650.51</v>
      </c>
      <c r="U510" t="n">
        <v>0.72</v>
      </c>
      <c r="V510" t="n">
        <v>0.87</v>
      </c>
      <c r="W510" t="n">
        <v>6.69</v>
      </c>
      <c r="X510" t="n">
        <v>0.83</v>
      </c>
      <c r="Y510" t="n">
        <v>1</v>
      </c>
      <c r="Z510" t="n">
        <v>10</v>
      </c>
    </row>
    <row r="511">
      <c r="A511" t="n">
        <v>41</v>
      </c>
      <c r="B511" t="n">
        <v>135</v>
      </c>
      <c r="C511" t="inlineStr">
        <is>
          <t xml:space="preserve">CONCLUIDO	</t>
        </is>
      </c>
      <c r="D511" t="n">
        <v>2.9624</v>
      </c>
      <c r="E511" t="n">
        <v>33.76</v>
      </c>
      <c r="F511" t="n">
        <v>29.44</v>
      </c>
      <c r="G511" t="n">
        <v>60.9</v>
      </c>
      <c r="H511" t="n">
        <v>0.71</v>
      </c>
      <c r="I511" t="n">
        <v>29</v>
      </c>
      <c r="J511" t="n">
        <v>283.06</v>
      </c>
      <c r="K511" t="n">
        <v>59.89</v>
      </c>
      <c r="L511" t="n">
        <v>11.25</v>
      </c>
      <c r="M511" t="n">
        <v>27</v>
      </c>
      <c r="N511" t="n">
        <v>76.93000000000001</v>
      </c>
      <c r="O511" t="n">
        <v>35145.53</v>
      </c>
      <c r="P511" t="n">
        <v>435.81</v>
      </c>
      <c r="Q511" t="n">
        <v>2238.52</v>
      </c>
      <c r="R511" t="n">
        <v>110.69</v>
      </c>
      <c r="S511" t="n">
        <v>80.06999999999999</v>
      </c>
      <c r="T511" t="n">
        <v>13161.18</v>
      </c>
      <c r="U511" t="n">
        <v>0.72</v>
      </c>
      <c r="V511" t="n">
        <v>0.87</v>
      </c>
      <c r="W511" t="n">
        <v>6.7</v>
      </c>
      <c r="X511" t="n">
        <v>0.8100000000000001</v>
      </c>
      <c r="Y511" t="n">
        <v>1</v>
      </c>
      <c r="Z511" t="n">
        <v>10</v>
      </c>
    </row>
    <row r="512">
      <c r="A512" t="n">
        <v>42</v>
      </c>
      <c r="B512" t="n">
        <v>135</v>
      </c>
      <c r="C512" t="inlineStr">
        <is>
          <t xml:space="preserve">CONCLUIDO	</t>
        </is>
      </c>
      <c r="D512" t="n">
        <v>2.9691</v>
      </c>
      <c r="E512" t="n">
        <v>33.68</v>
      </c>
      <c r="F512" t="n">
        <v>29.41</v>
      </c>
      <c r="G512" t="n">
        <v>63.02</v>
      </c>
      <c r="H512" t="n">
        <v>0.72</v>
      </c>
      <c r="I512" t="n">
        <v>28</v>
      </c>
      <c r="J512" t="n">
        <v>283.56</v>
      </c>
      <c r="K512" t="n">
        <v>59.89</v>
      </c>
      <c r="L512" t="n">
        <v>11.5</v>
      </c>
      <c r="M512" t="n">
        <v>26</v>
      </c>
      <c r="N512" t="n">
        <v>77.18000000000001</v>
      </c>
      <c r="O512" t="n">
        <v>35206.88</v>
      </c>
      <c r="P512" t="n">
        <v>432.72</v>
      </c>
      <c r="Q512" t="n">
        <v>2238.41</v>
      </c>
      <c r="R512" t="n">
        <v>110.08</v>
      </c>
      <c r="S512" t="n">
        <v>80.06999999999999</v>
      </c>
      <c r="T512" t="n">
        <v>12862.93</v>
      </c>
      <c r="U512" t="n">
        <v>0.73</v>
      </c>
      <c r="V512" t="n">
        <v>0.87</v>
      </c>
      <c r="W512" t="n">
        <v>6.69</v>
      </c>
      <c r="X512" t="n">
        <v>0.78</v>
      </c>
      <c r="Y512" t="n">
        <v>1</v>
      </c>
      <c r="Z512" t="n">
        <v>10</v>
      </c>
    </row>
    <row r="513">
      <c r="A513" t="n">
        <v>43</v>
      </c>
      <c r="B513" t="n">
        <v>135</v>
      </c>
      <c r="C513" t="inlineStr">
        <is>
          <t xml:space="preserve">CONCLUIDO	</t>
        </is>
      </c>
      <c r="D513" t="n">
        <v>2.9714</v>
      </c>
      <c r="E513" t="n">
        <v>33.65</v>
      </c>
      <c r="F513" t="n">
        <v>29.39</v>
      </c>
      <c r="G513" t="n">
        <v>62.97</v>
      </c>
      <c r="H513" t="n">
        <v>0.74</v>
      </c>
      <c r="I513" t="n">
        <v>28</v>
      </c>
      <c r="J513" t="n">
        <v>284.06</v>
      </c>
      <c r="K513" t="n">
        <v>59.89</v>
      </c>
      <c r="L513" t="n">
        <v>11.75</v>
      </c>
      <c r="M513" t="n">
        <v>26</v>
      </c>
      <c r="N513" t="n">
        <v>77.42</v>
      </c>
      <c r="O513" t="n">
        <v>35268.32</v>
      </c>
      <c r="P513" t="n">
        <v>431.4</v>
      </c>
      <c r="Q513" t="n">
        <v>2238.37</v>
      </c>
      <c r="R513" t="n">
        <v>109.51</v>
      </c>
      <c r="S513" t="n">
        <v>80.06999999999999</v>
      </c>
      <c r="T513" t="n">
        <v>12577.99</v>
      </c>
      <c r="U513" t="n">
        <v>0.73</v>
      </c>
      <c r="V513" t="n">
        <v>0.87</v>
      </c>
      <c r="W513" t="n">
        <v>6.68</v>
      </c>
      <c r="X513" t="n">
        <v>0.76</v>
      </c>
      <c r="Y513" t="n">
        <v>1</v>
      </c>
      <c r="Z513" t="n">
        <v>10</v>
      </c>
    </row>
    <row r="514">
      <c r="A514" t="n">
        <v>44</v>
      </c>
      <c r="B514" t="n">
        <v>135</v>
      </c>
      <c r="C514" t="inlineStr">
        <is>
          <t xml:space="preserve">CONCLUIDO	</t>
        </is>
      </c>
      <c r="D514" t="n">
        <v>2.9759</v>
      </c>
      <c r="E514" t="n">
        <v>33.6</v>
      </c>
      <c r="F514" t="n">
        <v>29.38</v>
      </c>
      <c r="G514" t="n">
        <v>65.3</v>
      </c>
      <c r="H514" t="n">
        <v>0.75</v>
      </c>
      <c r="I514" t="n">
        <v>27</v>
      </c>
      <c r="J514" t="n">
        <v>284.56</v>
      </c>
      <c r="K514" t="n">
        <v>59.89</v>
      </c>
      <c r="L514" t="n">
        <v>12</v>
      </c>
      <c r="M514" t="n">
        <v>25</v>
      </c>
      <c r="N514" t="n">
        <v>77.67</v>
      </c>
      <c r="O514" t="n">
        <v>35329.87</v>
      </c>
      <c r="P514" t="n">
        <v>430</v>
      </c>
      <c r="Q514" t="n">
        <v>2238.3</v>
      </c>
      <c r="R514" t="n">
        <v>109.35</v>
      </c>
      <c r="S514" t="n">
        <v>80.06999999999999</v>
      </c>
      <c r="T514" t="n">
        <v>12503.07</v>
      </c>
      <c r="U514" t="n">
        <v>0.73</v>
      </c>
      <c r="V514" t="n">
        <v>0.87</v>
      </c>
      <c r="W514" t="n">
        <v>6.68</v>
      </c>
      <c r="X514" t="n">
        <v>0.76</v>
      </c>
      <c r="Y514" t="n">
        <v>1</v>
      </c>
      <c r="Z514" t="n">
        <v>10</v>
      </c>
    </row>
    <row r="515">
      <c r="A515" t="n">
        <v>45</v>
      </c>
      <c r="B515" t="n">
        <v>135</v>
      </c>
      <c r="C515" t="inlineStr">
        <is>
          <t xml:space="preserve">CONCLUIDO	</t>
        </is>
      </c>
      <c r="D515" t="n">
        <v>2.9839</v>
      </c>
      <c r="E515" t="n">
        <v>33.51</v>
      </c>
      <c r="F515" t="n">
        <v>29.35</v>
      </c>
      <c r="G515" t="n">
        <v>67.72</v>
      </c>
      <c r="H515" t="n">
        <v>0.77</v>
      </c>
      <c r="I515" t="n">
        <v>26</v>
      </c>
      <c r="J515" t="n">
        <v>285.06</v>
      </c>
      <c r="K515" t="n">
        <v>59.89</v>
      </c>
      <c r="L515" t="n">
        <v>12.25</v>
      </c>
      <c r="M515" t="n">
        <v>24</v>
      </c>
      <c r="N515" t="n">
        <v>77.92</v>
      </c>
      <c r="O515" t="n">
        <v>35391.51</v>
      </c>
      <c r="P515" t="n">
        <v>426.41</v>
      </c>
      <c r="Q515" t="n">
        <v>2238.32</v>
      </c>
      <c r="R515" t="n">
        <v>107.93</v>
      </c>
      <c r="S515" t="n">
        <v>80.06999999999999</v>
      </c>
      <c r="T515" t="n">
        <v>11797.8</v>
      </c>
      <c r="U515" t="n">
        <v>0.74</v>
      </c>
      <c r="V515" t="n">
        <v>0.87</v>
      </c>
      <c r="W515" t="n">
        <v>6.68</v>
      </c>
      <c r="X515" t="n">
        <v>0.72</v>
      </c>
      <c r="Y515" t="n">
        <v>1</v>
      </c>
      <c r="Z515" t="n">
        <v>10</v>
      </c>
    </row>
    <row r="516">
      <c r="A516" t="n">
        <v>46</v>
      </c>
      <c r="B516" t="n">
        <v>135</v>
      </c>
      <c r="C516" t="inlineStr">
        <is>
          <t xml:space="preserve">CONCLUIDO	</t>
        </is>
      </c>
      <c r="D516" t="n">
        <v>2.9851</v>
      </c>
      <c r="E516" t="n">
        <v>33.5</v>
      </c>
      <c r="F516" t="n">
        <v>29.33</v>
      </c>
      <c r="G516" t="n">
        <v>67.69</v>
      </c>
      <c r="H516" t="n">
        <v>0.78</v>
      </c>
      <c r="I516" t="n">
        <v>26</v>
      </c>
      <c r="J516" t="n">
        <v>285.56</v>
      </c>
      <c r="K516" t="n">
        <v>59.89</v>
      </c>
      <c r="L516" t="n">
        <v>12.5</v>
      </c>
      <c r="M516" t="n">
        <v>24</v>
      </c>
      <c r="N516" t="n">
        <v>78.17</v>
      </c>
      <c r="O516" t="n">
        <v>35453.26</v>
      </c>
      <c r="P516" t="n">
        <v>425.63</v>
      </c>
      <c r="Q516" t="n">
        <v>2238.32</v>
      </c>
      <c r="R516" t="n">
        <v>107.69</v>
      </c>
      <c r="S516" t="n">
        <v>80.06999999999999</v>
      </c>
      <c r="T516" t="n">
        <v>11677.99</v>
      </c>
      <c r="U516" t="n">
        <v>0.74</v>
      </c>
      <c r="V516" t="n">
        <v>0.87</v>
      </c>
      <c r="W516" t="n">
        <v>6.68</v>
      </c>
      <c r="X516" t="n">
        <v>0.7</v>
      </c>
      <c r="Y516" t="n">
        <v>1</v>
      </c>
      <c r="Z516" t="n">
        <v>10</v>
      </c>
    </row>
    <row r="517">
      <c r="A517" t="n">
        <v>47</v>
      </c>
      <c r="B517" t="n">
        <v>135</v>
      </c>
      <c r="C517" t="inlineStr">
        <is>
          <t xml:space="preserve">CONCLUIDO	</t>
        </is>
      </c>
      <c r="D517" t="n">
        <v>2.9918</v>
      </c>
      <c r="E517" t="n">
        <v>33.42</v>
      </c>
      <c r="F517" t="n">
        <v>29.31</v>
      </c>
      <c r="G517" t="n">
        <v>70.34</v>
      </c>
      <c r="H517" t="n">
        <v>0.79</v>
      </c>
      <c r="I517" t="n">
        <v>25</v>
      </c>
      <c r="J517" t="n">
        <v>286.06</v>
      </c>
      <c r="K517" t="n">
        <v>59.89</v>
      </c>
      <c r="L517" t="n">
        <v>12.75</v>
      </c>
      <c r="M517" t="n">
        <v>23</v>
      </c>
      <c r="N517" t="n">
        <v>78.42</v>
      </c>
      <c r="O517" t="n">
        <v>35515.1</v>
      </c>
      <c r="P517" t="n">
        <v>422.37</v>
      </c>
      <c r="Q517" t="n">
        <v>2238.33</v>
      </c>
      <c r="R517" t="n">
        <v>106.88</v>
      </c>
      <c r="S517" t="n">
        <v>80.06999999999999</v>
      </c>
      <c r="T517" t="n">
        <v>11278.07</v>
      </c>
      <c r="U517" t="n">
        <v>0.75</v>
      </c>
      <c r="V517" t="n">
        <v>0.88</v>
      </c>
      <c r="W517" t="n">
        <v>6.68</v>
      </c>
      <c r="X517" t="n">
        <v>0.68</v>
      </c>
      <c r="Y517" t="n">
        <v>1</v>
      </c>
      <c r="Z517" t="n">
        <v>10</v>
      </c>
    </row>
    <row r="518">
      <c r="A518" t="n">
        <v>48</v>
      </c>
      <c r="B518" t="n">
        <v>135</v>
      </c>
      <c r="C518" t="inlineStr">
        <is>
          <t xml:space="preserve">CONCLUIDO	</t>
        </is>
      </c>
      <c r="D518" t="n">
        <v>2.9911</v>
      </c>
      <c r="E518" t="n">
        <v>33.43</v>
      </c>
      <c r="F518" t="n">
        <v>29.32</v>
      </c>
      <c r="G518" t="n">
        <v>70.36</v>
      </c>
      <c r="H518" t="n">
        <v>0.8100000000000001</v>
      </c>
      <c r="I518" t="n">
        <v>25</v>
      </c>
      <c r="J518" t="n">
        <v>286.56</v>
      </c>
      <c r="K518" t="n">
        <v>59.89</v>
      </c>
      <c r="L518" t="n">
        <v>13</v>
      </c>
      <c r="M518" t="n">
        <v>23</v>
      </c>
      <c r="N518" t="n">
        <v>78.68000000000001</v>
      </c>
      <c r="O518" t="n">
        <v>35577.18</v>
      </c>
      <c r="P518" t="n">
        <v>420.89</v>
      </c>
      <c r="Q518" t="n">
        <v>2238.37</v>
      </c>
      <c r="R518" t="n">
        <v>106.92</v>
      </c>
      <c r="S518" t="n">
        <v>80.06999999999999</v>
      </c>
      <c r="T518" t="n">
        <v>11295.67</v>
      </c>
      <c r="U518" t="n">
        <v>0.75</v>
      </c>
      <c r="V518" t="n">
        <v>0.88</v>
      </c>
      <c r="W518" t="n">
        <v>6.69</v>
      </c>
      <c r="X518" t="n">
        <v>0.6899999999999999</v>
      </c>
      <c r="Y518" t="n">
        <v>1</v>
      </c>
      <c r="Z518" t="n">
        <v>10</v>
      </c>
    </row>
    <row r="519">
      <c r="A519" t="n">
        <v>49</v>
      </c>
      <c r="B519" t="n">
        <v>135</v>
      </c>
      <c r="C519" t="inlineStr">
        <is>
          <t xml:space="preserve">CONCLUIDO	</t>
        </is>
      </c>
      <c r="D519" t="n">
        <v>2.9992</v>
      </c>
      <c r="E519" t="n">
        <v>33.34</v>
      </c>
      <c r="F519" t="n">
        <v>29.28</v>
      </c>
      <c r="G519" t="n">
        <v>73.19</v>
      </c>
      <c r="H519" t="n">
        <v>0.82</v>
      </c>
      <c r="I519" t="n">
        <v>24</v>
      </c>
      <c r="J519" t="n">
        <v>287.07</v>
      </c>
      <c r="K519" t="n">
        <v>59.89</v>
      </c>
      <c r="L519" t="n">
        <v>13.25</v>
      </c>
      <c r="M519" t="n">
        <v>22</v>
      </c>
      <c r="N519" t="n">
        <v>78.93000000000001</v>
      </c>
      <c r="O519" t="n">
        <v>35639.23</v>
      </c>
      <c r="P519" t="n">
        <v>418.98</v>
      </c>
      <c r="Q519" t="n">
        <v>2238.37</v>
      </c>
      <c r="R519" t="n">
        <v>105.73</v>
      </c>
      <c r="S519" t="n">
        <v>80.06999999999999</v>
      </c>
      <c r="T519" t="n">
        <v>10709.02</v>
      </c>
      <c r="U519" t="n">
        <v>0.76</v>
      </c>
      <c r="V519" t="n">
        <v>0.88</v>
      </c>
      <c r="W519" t="n">
        <v>6.68</v>
      </c>
      <c r="X519" t="n">
        <v>0.65</v>
      </c>
      <c r="Y519" t="n">
        <v>1</v>
      </c>
      <c r="Z519" t="n">
        <v>10</v>
      </c>
    </row>
    <row r="520">
      <c r="A520" t="n">
        <v>50</v>
      </c>
      <c r="B520" t="n">
        <v>135</v>
      </c>
      <c r="C520" t="inlineStr">
        <is>
          <t xml:space="preserve">CONCLUIDO	</t>
        </is>
      </c>
      <c r="D520" t="n">
        <v>3.0057</v>
      </c>
      <c r="E520" t="n">
        <v>33.27</v>
      </c>
      <c r="F520" t="n">
        <v>29.25</v>
      </c>
      <c r="G520" t="n">
        <v>76.31999999999999</v>
      </c>
      <c r="H520" t="n">
        <v>0.84</v>
      </c>
      <c r="I520" t="n">
        <v>23</v>
      </c>
      <c r="J520" t="n">
        <v>287.57</v>
      </c>
      <c r="K520" t="n">
        <v>59.89</v>
      </c>
      <c r="L520" t="n">
        <v>13.5</v>
      </c>
      <c r="M520" t="n">
        <v>21</v>
      </c>
      <c r="N520" t="n">
        <v>79.18000000000001</v>
      </c>
      <c r="O520" t="n">
        <v>35701.38</v>
      </c>
      <c r="P520" t="n">
        <v>414.55</v>
      </c>
      <c r="Q520" t="n">
        <v>2238.33</v>
      </c>
      <c r="R520" t="n">
        <v>105.15</v>
      </c>
      <c r="S520" t="n">
        <v>80.06999999999999</v>
      </c>
      <c r="T520" t="n">
        <v>10422.9</v>
      </c>
      <c r="U520" t="n">
        <v>0.76</v>
      </c>
      <c r="V520" t="n">
        <v>0.88</v>
      </c>
      <c r="W520" t="n">
        <v>6.68</v>
      </c>
      <c r="X520" t="n">
        <v>0.63</v>
      </c>
      <c r="Y520" t="n">
        <v>1</v>
      </c>
      <c r="Z520" t="n">
        <v>10</v>
      </c>
    </row>
    <row r="521">
      <c r="A521" t="n">
        <v>51</v>
      </c>
      <c r="B521" t="n">
        <v>135</v>
      </c>
      <c r="C521" t="inlineStr">
        <is>
          <t xml:space="preserve">CONCLUIDO	</t>
        </is>
      </c>
      <c r="D521" t="n">
        <v>3.0061</v>
      </c>
      <c r="E521" t="n">
        <v>33.27</v>
      </c>
      <c r="F521" t="n">
        <v>29.25</v>
      </c>
      <c r="G521" t="n">
        <v>76.3</v>
      </c>
      <c r="H521" t="n">
        <v>0.85</v>
      </c>
      <c r="I521" t="n">
        <v>23</v>
      </c>
      <c r="J521" t="n">
        <v>288.08</v>
      </c>
      <c r="K521" t="n">
        <v>59.89</v>
      </c>
      <c r="L521" t="n">
        <v>13.75</v>
      </c>
      <c r="M521" t="n">
        <v>21</v>
      </c>
      <c r="N521" t="n">
        <v>79.44</v>
      </c>
      <c r="O521" t="n">
        <v>35763.64</v>
      </c>
      <c r="P521" t="n">
        <v>414.79</v>
      </c>
      <c r="Q521" t="n">
        <v>2238.41</v>
      </c>
      <c r="R521" t="n">
        <v>104.79</v>
      </c>
      <c r="S521" t="n">
        <v>80.06999999999999</v>
      </c>
      <c r="T521" t="n">
        <v>10241.02</v>
      </c>
      <c r="U521" t="n">
        <v>0.76</v>
      </c>
      <c r="V521" t="n">
        <v>0.88</v>
      </c>
      <c r="W521" t="n">
        <v>6.68</v>
      </c>
      <c r="X521" t="n">
        <v>0.62</v>
      </c>
      <c r="Y521" t="n">
        <v>1</v>
      </c>
      <c r="Z521" t="n">
        <v>10</v>
      </c>
    </row>
    <row r="522">
      <c r="A522" t="n">
        <v>52</v>
      </c>
      <c r="B522" t="n">
        <v>135</v>
      </c>
      <c r="C522" t="inlineStr">
        <is>
          <t xml:space="preserve">CONCLUIDO	</t>
        </is>
      </c>
      <c r="D522" t="n">
        <v>3.006</v>
      </c>
      <c r="E522" t="n">
        <v>33.27</v>
      </c>
      <c r="F522" t="n">
        <v>29.25</v>
      </c>
      <c r="G522" t="n">
        <v>76.31</v>
      </c>
      <c r="H522" t="n">
        <v>0.86</v>
      </c>
      <c r="I522" t="n">
        <v>23</v>
      </c>
      <c r="J522" t="n">
        <v>288.58</v>
      </c>
      <c r="K522" t="n">
        <v>59.89</v>
      </c>
      <c r="L522" t="n">
        <v>14</v>
      </c>
      <c r="M522" t="n">
        <v>21</v>
      </c>
      <c r="N522" t="n">
        <v>79.69</v>
      </c>
      <c r="O522" t="n">
        <v>35826</v>
      </c>
      <c r="P522" t="n">
        <v>413.25</v>
      </c>
      <c r="Q522" t="n">
        <v>2238.34</v>
      </c>
      <c r="R522" t="n">
        <v>104.97</v>
      </c>
      <c r="S522" t="n">
        <v>80.06999999999999</v>
      </c>
      <c r="T522" t="n">
        <v>10333.58</v>
      </c>
      <c r="U522" t="n">
        <v>0.76</v>
      </c>
      <c r="V522" t="n">
        <v>0.88</v>
      </c>
      <c r="W522" t="n">
        <v>6.67</v>
      </c>
      <c r="X522" t="n">
        <v>0.62</v>
      </c>
      <c r="Y522" t="n">
        <v>1</v>
      </c>
      <c r="Z522" t="n">
        <v>10</v>
      </c>
    </row>
    <row r="523">
      <c r="A523" t="n">
        <v>53</v>
      </c>
      <c r="B523" t="n">
        <v>135</v>
      </c>
      <c r="C523" t="inlineStr">
        <is>
          <t xml:space="preserve">CONCLUIDO	</t>
        </is>
      </c>
      <c r="D523" t="n">
        <v>3.013</v>
      </c>
      <c r="E523" t="n">
        <v>33.19</v>
      </c>
      <c r="F523" t="n">
        <v>29.22</v>
      </c>
      <c r="G523" t="n">
        <v>79.7</v>
      </c>
      <c r="H523" t="n">
        <v>0.88</v>
      </c>
      <c r="I523" t="n">
        <v>22</v>
      </c>
      <c r="J523" t="n">
        <v>289.09</v>
      </c>
      <c r="K523" t="n">
        <v>59.89</v>
      </c>
      <c r="L523" t="n">
        <v>14.25</v>
      </c>
      <c r="M523" t="n">
        <v>20</v>
      </c>
      <c r="N523" t="n">
        <v>79.95</v>
      </c>
      <c r="O523" t="n">
        <v>35888.47</v>
      </c>
      <c r="P523" t="n">
        <v>410.36</v>
      </c>
      <c r="Q523" t="n">
        <v>2238.32</v>
      </c>
      <c r="R523" t="n">
        <v>104.15</v>
      </c>
      <c r="S523" t="n">
        <v>80.06999999999999</v>
      </c>
      <c r="T523" t="n">
        <v>9927.209999999999</v>
      </c>
      <c r="U523" t="n">
        <v>0.77</v>
      </c>
      <c r="V523" t="n">
        <v>0.88</v>
      </c>
      <c r="W523" t="n">
        <v>6.67</v>
      </c>
      <c r="X523" t="n">
        <v>0.6</v>
      </c>
      <c r="Y523" t="n">
        <v>1</v>
      </c>
      <c r="Z523" t="n">
        <v>10</v>
      </c>
    </row>
    <row r="524">
      <c r="A524" t="n">
        <v>54</v>
      </c>
      <c r="B524" t="n">
        <v>135</v>
      </c>
      <c r="C524" t="inlineStr">
        <is>
          <t xml:space="preserve">CONCLUIDO	</t>
        </is>
      </c>
      <c r="D524" t="n">
        <v>3.011</v>
      </c>
      <c r="E524" t="n">
        <v>33.21</v>
      </c>
      <c r="F524" t="n">
        <v>29.25</v>
      </c>
      <c r="G524" t="n">
        <v>79.76000000000001</v>
      </c>
      <c r="H524" t="n">
        <v>0.89</v>
      </c>
      <c r="I524" t="n">
        <v>22</v>
      </c>
      <c r="J524" t="n">
        <v>289.6</v>
      </c>
      <c r="K524" t="n">
        <v>59.89</v>
      </c>
      <c r="L524" t="n">
        <v>14.5</v>
      </c>
      <c r="M524" t="n">
        <v>20</v>
      </c>
      <c r="N524" t="n">
        <v>80.20999999999999</v>
      </c>
      <c r="O524" t="n">
        <v>35951.04</v>
      </c>
      <c r="P524" t="n">
        <v>408.66</v>
      </c>
      <c r="Q524" t="n">
        <v>2238.5</v>
      </c>
      <c r="R524" t="n">
        <v>104.6</v>
      </c>
      <c r="S524" t="n">
        <v>80.06999999999999</v>
      </c>
      <c r="T524" t="n">
        <v>10149.85</v>
      </c>
      <c r="U524" t="n">
        <v>0.77</v>
      </c>
      <c r="V524" t="n">
        <v>0.88</v>
      </c>
      <c r="W524" t="n">
        <v>6.68</v>
      </c>
      <c r="X524" t="n">
        <v>0.62</v>
      </c>
      <c r="Y524" t="n">
        <v>1</v>
      </c>
      <c r="Z524" t="n">
        <v>10</v>
      </c>
    </row>
    <row r="525">
      <c r="A525" t="n">
        <v>55</v>
      </c>
      <c r="B525" t="n">
        <v>135</v>
      </c>
      <c r="C525" t="inlineStr">
        <is>
          <t xml:space="preserve">CONCLUIDO	</t>
        </is>
      </c>
      <c r="D525" t="n">
        <v>3.0219</v>
      </c>
      <c r="E525" t="n">
        <v>33.09</v>
      </c>
      <c r="F525" t="n">
        <v>29.18</v>
      </c>
      <c r="G525" t="n">
        <v>83.36</v>
      </c>
      <c r="H525" t="n">
        <v>0.91</v>
      </c>
      <c r="I525" t="n">
        <v>21</v>
      </c>
      <c r="J525" t="n">
        <v>290.1</v>
      </c>
      <c r="K525" t="n">
        <v>59.89</v>
      </c>
      <c r="L525" t="n">
        <v>14.75</v>
      </c>
      <c r="M525" t="n">
        <v>19</v>
      </c>
      <c r="N525" t="n">
        <v>80.47</v>
      </c>
      <c r="O525" t="n">
        <v>36013.72</v>
      </c>
      <c r="P525" t="n">
        <v>406.61</v>
      </c>
      <c r="Q525" t="n">
        <v>2238.35</v>
      </c>
      <c r="R525" t="n">
        <v>102.53</v>
      </c>
      <c r="S525" t="n">
        <v>80.06999999999999</v>
      </c>
      <c r="T525" t="n">
        <v>9120.299999999999</v>
      </c>
      <c r="U525" t="n">
        <v>0.78</v>
      </c>
      <c r="V525" t="n">
        <v>0.88</v>
      </c>
      <c r="W525" t="n">
        <v>6.67</v>
      </c>
      <c r="X525" t="n">
        <v>0.55</v>
      </c>
      <c r="Y525" t="n">
        <v>1</v>
      </c>
      <c r="Z525" t="n">
        <v>10</v>
      </c>
    </row>
    <row r="526">
      <c r="A526" t="n">
        <v>56</v>
      </c>
      <c r="B526" t="n">
        <v>135</v>
      </c>
      <c r="C526" t="inlineStr">
        <is>
          <t xml:space="preserve">CONCLUIDO	</t>
        </is>
      </c>
      <c r="D526" t="n">
        <v>3.0196</v>
      </c>
      <c r="E526" t="n">
        <v>33.12</v>
      </c>
      <c r="F526" t="n">
        <v>29.2</v>
      </c>
      <c r="G526" t="n">
        <v>83.43000000000001</v>
      </c>
      <c r="H526" t="n">
        <v>0.92</v>
      </c>
      <c r="I526" t="n">
        <v>21</v>
      </c>
      <c r="J526" t="n">
        <v>290.61</v>
      </c>
      <c r="K526" t="n">
        <v>59.89</v>
      </c>
      <c r="L526" t="n">
        <v>15</v>
      </c>
      <c r="M526" t="n">
        <v>19</v>
      </c>
      <c r="N526" t="n">
        <v>80.73</v>
      </c>
      <c r="O526" t="n">
        <v>36076.5</v>
      </c>
      <c r="P526" t="n">
        <v>402.08</v>
      </c>
      <c r="Q526" t="n">
        <v>2238.31</v>
      </c>
      <c r="R526" t="n">
        <v>103.56</v>
      </c>
      <c r="S526" t="n">
        <v>80.06999999999999</v>
      </c>
      <c r="T526" t="n">
        <v>9635.799999999999</v>
      </c>
      <c r="U526" t="n">
        <v>0.77</v>
      </c>
      <c r="V526" t="n">
        <v>0.88</v>
      </c>
      <c r="W526" t="n">
        <v>6.67</v>
      </c>
      <c r="X526" t="n">
        <v>0.58</v>
      </c>
      <c r="Y526" t="n">
        <v>1</v>
      </c>
      <c r="Z526" t="n">
        <v>10</v>
      </c>
    </row>
    <row r="527">
      <c r="A527" t="n">
        <v>57</v>
      </c>
      <c r="B527" t="n">
        <v>135</v>
      </c>
      <c r="C527" t="inlineStr">
        <is>
          <t xml:space="preserve">CONCLUIDO	</t>
        </is>
      </c>
      <c r="D527" t="n">
        <v>3.0259</v>
      </c>
      <c r="E527" t="n">
        <v>33.05</v>
      </c>
      <c r="F527" t="n">
        <v>29.18</v>
      </c>
      <c r="G527" t="n">
        <v>87.55</v>
      </c>
      <c r="H527" t="n">
        <v>0.93</v>
      </c>
      <c r="I527" t="n">
        <v>20</v>
      </c>
      <c r="J527" t="n">
        <v>291.12</v>
      </c>
      <c r="K527" t="n">
        <v>59.89</v>
      </c>
      <c r="L527" t="n">
        <v>15.25</v>
      </c>
      <c r="M527" t="n">
        <v>17</v>
      </c>
      <c r="N527" t="n">
        <v>80.98999999999999</v>
      </c>
      <c r="O527" t="n">
        <v>36139.39</v>
      </c>
      <c r="P527" t="n">
        <v>401.43</v>
      </c>
      <c r="Q527" t="n">
        <v>2238.42</v>
      </c>
      <c r="R527" t="n">
        <v>102.64</v>
      </c>
      <c r="S527" t="n">
        <v>80.06999999999999</v>
      </c>
      <c r="T527" t="n">
        <v>9181.58</v>
      </c>
      <c r="U527" t="n">
        <v>0.78</v>
      </c>
      <c r="V527" t="n">
        <v>0.88</v>
      </c>
      <c r="W527" t="n">
        <v>6.68</v>
      </c>
      <c r="X527" t="n">
        <v>0.5600000000000001</v>
      </c>
      <c r="Y527" t="n">
        <v>1</v>
      </c>
      <c r="Z527" t="n">
        <v>10</v>
      </c>
    </row>
    <row r="528">
      <c r="A528" t="n">
        <v>58</v>
      </c>
      <c r="B528" t="n">
        <v>135</v>
      </c>
      <c r="C528" t="inlineStr">
        <is>
          <t xml:space="preserve">CONCLUIDO	</t>
        </is>
      </c>
      <c r="D528" t="n">
        <v>3.0274</v>
      </c>
      <c r="E528" t="n">
        <v>33.03</v>
      </c>
      <c r="F528" t="n">
        <v>29.17</v>
      </c>
      <c r="G528" t="n">
        <v>87.5</v>
      </c>
      <c r="H528" t="n">
        <v>0.95</v>
      </c>
      <c r="I528" t="n">
        <v>20</v>
      </c>
      <c r="J528" t="n">
        <v>291.63</v>
      </c>
      <c r="K528" t="n">
        <v>59.89</v>
      </c>
      <c r="L528" t="n">
        <v>15.5</v>
      </c>
      <c r="M528" t="n">
        <v>18</v>
      </c>
      <c r="N528" t="n">
        <v>81.25</v>
      </c>
      <c r="O528" t="n">
        <v>36202.38</v>
      </c>
      <c r="P528" t="n">
        <v>399.18</v>
      </c>
      <c r="Q528" t="n">
        <v>2238.31</v>
      </c>
      <c r="R528" t="n">
        <v>102.6</v>
      </c>
      <c r="S528" t="n">
        <v>80.06999999999999</v>
      </c>
      <c r="T528" t="n">
        <v>9160.049999999999</v>
      </c>
      <c r="U528" t="n">
        <v>0.78</v>
      </c>
      <c r="V528" t="n">
        <v>0.88</v>
      </c>
      <c r="W528" t="n">
        <v>6.66</v>
      </c>
      <c r="X528" t="n">
        <v>0.54</v>
      </c>
      <c r="Y528" t="n">
        <v>1</v>
      </c>
      <c r="Z528" t="n">
        <v>10</v>
      </c>
    </row>
    <row r="529">
      <c r="A529" t="n">
        <v>59</v>
      </c>
      <c r="B529" t="n">
        <v>135</v>
      </c>
      <c r="C529" t="inlineStr">
        <is>
          <t xml:space="preserve">CONCLUIDO	</t>
        </is>
      </c>
      <c r="D529" t="n">
        <v>3.028</v>
      </c>
      <c r="E529" t="n">
        <v>33.02</v>
      </c>
      <c r="F529" t="n">
        <v>29.16</v>
      </c>
      <c r="G529" t="n">
        <v>87.48</v>
      </c>
      <c r="H529" t="n">
        <v>0.96</v>
      </c>
      <c r="I529" t="n">
        <v>20</v>
      </c>
      <c r="J529" t="n">
        <v>292.15</v>
      </c>
      <c r="K529" t="n">
        <v>59.89</v>
      </c>
      <c r="L529" t="n">
        <v>15.75</v>
      </c>
      <c r="M529" t="n">
        <v>16</v>
      </c>
      <c r="N529" t="n">
        <v>81.51000000000001</v>
      </c>
      <c r="O529" t="n">
        <v>36265.48</v>
      </c>
      <c r="P529" t="n">
        <v>398.13</v>
      </c>
      <c r="Q529" t="n">
        <v>2238.41</v>
      </c>
      <c r="R529" t="n">
        <v>101.83</v>
      </c>
      <c r="S529" t="n">
        <v>80.06999999999999</v>
      </c>
      <c r="T529" t="n">
        <v>8777.799999999999</v>
      </c>
      <c r="U529" t="n">
        <v>0.79</v>
      </c>
      <c r="V529" t="n">
        <v>0.88</v>
      </c>
      <c r="W529" t="n">
        <v>6.68</v>
      </c>
      <c r="X529" t="n">
        <v>0.53</v>
      </c>
      <c r="Y529" t="n">
        <v>1</v>
      </c>
      <c r="Z529" t="n">
        <v>10</v>
      </c>
    </row>
    <row r="530">
      <c r="A530" t="n">
        <v>60</v>
      </c>
      <c r="B530" t="n">
        <v>135</v>
      </c>
      <c r="C530" t="inlineStr">
        <is>
          <t xml:space="preserve">CONCLUIDO	</t>
        </is>
      </c>
      <c r="D530" t="n">
        <v>3.0323</v>
      </c>
      <c r="E530" t="n">
        <v>32.98</v>
      </c>
      <c r="F530" t="n">
        <v>29.16</v>
      </c>
      <c r="G530" t="n">
        <v>92.09999999999999</v>
      </c>
      <c r="H530" t="n">
        <v>0.97</v>
      </c>
      <c r="I530" t="n">
        <v>19</v>
      </c>
      <c r="J530" t="n">
        <v>292.66</v>
      </c>
      <c r="K530" t="n">
        <v>59.89</v>
      </c>
      <c r="L530" t="n">
        <v>16</v>
      </c>
      <c r="M530" t="n">
        <v>14</v>
      </c>
      <c r="N530" t="n">
        <v>81.77</v>
      </c>
      <c r="O530" t="n">
        <v>36328.69</v>
      </c>
      <c r="P530" t="n">
        <v>397.89</v>
      </c>
      <c r="Q530" t="n">
        <v>2238.39</v>
      </c>
      <c r="R530" t="n">
        <v>102</v>
      </c>
      <c r="S530" t="n">
        <v>80.06999999999999</v>
      </c>
      <c r="T530" t="n">
        <v>8867.65</v>
      </c>
      <c r="U530" t="n">
        <v>0.79</v>
      </c>
      <c r="V530" t="n">
        <v>0.88</v>
      </c>
      <c r="W530" t="n">
        <v>6.68</v>
      </c>
      <c r="X530" t="n">
        <v>0.54</v>
      </c>
      <c r="Y530" t="n">
        <v>1</v>
      </c>
      <c r="Z530" t="n">
        <v>10</v>
      </c>
    </row>
    <row r="531">
      <c r="A531" t="n">
        <v>61</v>
      </c>
      <c r="B531" t="n">
        <v>135</v>
      </c>
      <c r="C531" t="inlineStr">
        <is>
          <t xml:space="preserve">CONCLUIDO	</t>
        </is>
      </c>
      <c r="D531" t="n">
        <v>3.0324</v>
      </c>
      <c r="E531" t="n">
        <v>32.98</v>
      </c>
      <c r="F531" t="n">
        <v>29.16</v>
      </c>
      <c r="G531" t="n">
        <v>92.09</v>
      </c>
      <c r="H531" t="n">
        <v>0.99</v>
      </c>
      <c r="I531" t="n">
        <v>19</v>
      </c>
      <c r="J531" t="n">
        <v>293.17</v>
      </c>
      <c r="K531" t="n">
        <v>59.89</v>
      </c>
      <c r="L531" t="n">
        <v>16.25</v>
      </c>
      <c r="M531" t="n">
        <v>13</v>
      </c>
      <c r="N531" t="n">
        <v>82.03</v>
      </c>
      <c r="O531" t="n">
        <v>36392.01</v>
      </c>
      <c r="P531" t="n">
        <v>398.71</v>
      </c>
      <c r="Q531" t="n">
        <v>2238.4</v>
      </c>
      <c r="R531" t="n">
        <v>101.82</v>
      </c>
      <c r="S531" t="n">
        <v>80.06999999999999</v>
      </c>
      <c r="T531" t="n">
        <v>8774.93</v>
      </c>
      <c r="U531" t="n">
        <v>0.79</v>
      </c>
      <c r="V531" t="n">
        <v>0.88</v>
      </c>
      <c r="W531" t="n">
        <v>6.68</v>
      </c>
      <c r="X531" t="n">
        <v>0.54</v>
      </c>
      <c r="Y531" t="n">
        <v>1</v>
      </c>
      <c r="Z531" t="n">
        <v>10</v>
      </c>
    </row>
    <row r="532">
      <c r="A532" t="n">
        <v>62</v>
      </c>
      <c r="B532" t="n">
        <v>135</v>
      </c>
      <c r="C532" t="inlineStr">
        <is>
          <t xml:space="preserve">CONCLUIDO	</t>
        </is>
      </c>
      <c r="D532" t="n">
        <v>3.0334</v>
      </c>
      <c r="E532" t="n">
        <v>32.97</v>
      </c>
      <c r="F532" t="n">
        <v>29.15</v>
      </c>
      <c r="G532" t="n">
        <v>92.06</v>
      </c>
      <c r="H532" t="n">
        <v>1</v>
      </c>
      <c r="I532" t="n">
        <v>19</v>
      </c>
      <c r="J532" t="n">
        <v>293.69</v>
      </c>
      <c r="K532" t="n">
        <v>59.89</v>
      </c>
      <c r="L532" t="n">
        <v>16.5</v>
      </c>
      <c r="M532" t="n">
        <v>9</v>
      </c>
      <c r="N532" t="n">
        <v>82.3</v>
      </c>
      <c r="O532" t="n">
        <v>36455.44</v>
      </c>
      <c r="P532" t="n">
        <v>395.36</v>
      </c>
      <c r="Q532" t="n">
        <v>2238.55</v>
      </c>
      <c r="R532" t="n">
        <v>101.38</v>
      </c>
      <c r="S532" t="n">
        <v>80.06999999999999</v>
      </c>
      <c r="T532" t="n">
        <v>8555.74</v>
      </c>
      <c r="U532" t="n">
        <v>0.79</v>
      </c>
      <c r="V532" t="n">
        <v>0.88</v>
      </c>
      <c r="W532" t="n">
        <v>6.68</v>
      </c>
      <c r="X532" t="n">
        <v>0.52</v>
      </c>
      <c r="Y532" t="n">
        <v>1</v>
      </c>
      <c r="Z532" t="n">
        <v>10</v>
      </c>
    </row>
    <row r="533">
      <c r="A533" t="n">
        <v>63</v>
      </c>
      <c r="B533" t="n">
        <v>135</v>
      </c>
      <c r="C533" t="inlineStr">
        <is>
          <t xml:space="preserve">CONCLUIDO	</t>
        </is>
      </c>
      <c r="D533" t="n">
        <v>3.0418</v>
      </c>
      <c r="E533" t="n">
        <v>32.88</v>
      </c>
      <c r="F533" t="n">
        <v>29.11</v>
      </c>
      <c r="G533" t="n">
        <v>97.04000000000001</v>
      </c>
      <c r="H533" t="n">
        <v>1.01</v>
      </c>
      <c r="I533" t="n">
        <v>18</v>
      </c>
      <c r="J533" t="n">
        <v>294.2</v>
      </c>
      <c r="K533" t="n">
        <v>59.89</v>
      </c>
      <c r="L533" t="n">
        <v>16.75</v>
      </c>
      <c r="M533" t="n">
        <v>9</v>
      </c>
      <c r="N533" t="n">
        <v>82.56</v>
      </c>
      <c r="O533" t="n">
        <v>36518.97</v>
      </c>
      <c r="P533" t="n">
        <v>391.3</v>
      </c>
      <c r="Q533" t="n">
        <v>2238.41</v>
      </c>
      <c r="R533" t="n">
        <v>99.98</v>
      </c>
      <c r="S533" t="n">
        <v>80.06999999999999</v>
      </c>
      <c r="T533" t="n">
        <v>7863.4</v>
      </c>
      <c r="U533" t="n">
        <v>0.8</v>
      </c>
      <c r="V533" t="n">
        <v>0.88</v>
      </c>
      <c r="W533" t="n">
        <v>6.68</v>
      </c>
      <c r="X533" t="n">
        <v>0.49</v>
      </c>
      <c r="Y533" t="n">
        <v>1</v>
      </c>
      <c r="Z533" t="n">
        <v>10</v>
      </c>
    </row>
    <row r="534">
      <c r="A534" t="n">
        <v>64</v>
      </c>
      <c r="B534" t="n">
        <v>135</v>
      </c>
      <c r="C534" t="inlineStr">
        <is>
          <t xml:space="preserve">CONCLUIDO	</t>
        </is>
      </c>
      <c r="D534" t="n">
        <v>3.0423</v>
      </c>
      <c r="E534" t="n">
        <v>32.87</v>
      </c>
      <c r="F534" t="n">
        <v>29.11</v>
      </c>
      <c r="G534" t="n">
        <v>97.02</v>
      </c>
      <c r="H534" t="n">
        <v>1.03</v>
      </c>
      <c r="I534" t="n">
        <v>18</v>
      </c>
      <c r="J534" t="n">
        <v>294.72</v>
      </c>
      <c r="K534" t="n">
        <v>59.89</v>
      </c>
      <c r="L534" t="n">
        <v>17</v>
      </c>
      <c r="M534" t="n">
        <v>6</v>
      </c>
      <c r="N534" t="n">
        <v>82.83</v>
      </c>
      <c r="O534" t="n">
        <v>36582.62</v>
      </c>
      <c r="P534" t="n">
        <v>392.26</v>
      </c>
      <c r="Q534" t="n">
        <v>2238.38</v>
      </c>
      <c r="R534" t="n">
        <v>99.97</v>
      </c>
      <c r="S534" t="n">
        <v>80.06999999999999</v>
      </c>
      <c r="T534" t="n">
        <v>7856.98</v>
      </c>
      <c r="U534" t="n">
        <v>0.8</v>
      </c>
      <c r="V534" t="n">
        <v>0.88</v>
      </c>
      <c r="W534" t="n">
        <v>6.68</v>
      </c>
      <c r="X534" t="n">
        <v>0.48</v>
      </c>
      <c r="Y534" t="n">
        <v>1</v>
      </c>
      <c r="Z534" t="n">
        <v>10</v>
      </c>
    </row>
    <row r="535">
      <c r="A535" t="n">
        <v>65</v>
      </c>
      <c r="B535" t="n">
        <v>135</v>
      </c>
      <c r="C535" t="inlineStr">
        <is>
          <t xml:space="preserve">CONCLUIDO	</t>
        </is>
      </c>
      <c r="D535" t="n">
        <v>3.0414</v>
      </c>
      <c r="E535" t="n">
        <v>32.88</v>
      </c>
      <c r="F535" t="n">
        <v>29.12</v>
      </c>
      <c r="G535" t="n">
        <v>97.06</v>
      </c>
      <c r="H535" t="n">
        <v>1.04</v>
      </c>
      <c r="I535" t="n">
        <v>18</v>
      </c>
      <c r="J535" t="n">
        <v>295.23</v>
      </c>
      <c r="K535" t="n">
        <v>59.89</v>
      </c>
      <c r="L535" t="n">
        <v>17.25</v>
      </c>
      <c r="M535" t="n">
        <v>6</v>
      </c>
      <c r="N535" t="n">
        <v>83.09999999999999</v>
      </c>
      <c r="O535" t="n">
        <v>36646.38</v>
      </c>
      <c r="P535" t="n">
        <v>392.38</v>
      </c>
      <c r="Q535" t="n">
        <v>2238.42</v>
      </c>
      <c r="R535" t="n">
        <v>100.25</v>
      </c>
      <c r="S535" t="n">
        <v>80.06999999999999</v>
      </c>
      <c r="T535" t="n">
        <v>7995.91</v>
      </c>
      <c r="U535" t="n">
        <v>0.8</v>
      </c>
      <c r="V535" t="n">
        <v>0.88</v>
      </c>
      <c r="W535" t="n">
        <v>6.68</v>
      </c>
      <c r="X535" t="n">
        <v>0.49</v>
      </c>
      <c r="Y535" t="n">
        <v>1</v>
      </c>
      <c r="Z535" t="n">
        <v>10</v>
      </c>
    </row>
    <row r="536">
      <c r="A536" t="n">
        <v>66</v>
      </c>
      <c r="B536" t="n">
        <v>135</v>
      </c>
      <c r="C536" t="inlineStr">
        <is>
          <t xml:space="preserve">CONCLUIDO	</t>
        </is>
      </c>
      <c r="D536" t="n">
        <v>3.0395</v>
      </c>
      <c r="E536" t="n">
        <v>32.9</v>
      </c>
      <c r="F536" t="n">
        <v>29.14</v>
      </c>
      <c r="G536" t="n">
        <v>97.12</v>
      </c>
      <c r="H536" t="n">
        <v>1.05</v>
      </c>
      <c r="I536" t="n">
        <v>18</v>
      </c>
      <c r="J536" t="n">
        <v>295.75</v>
      </c>
      <c r="K536" t="n">
        <v>59.89</v>
      </c>
      <c r="L536" t="n">
        <v>17.5</v>
      </c>
      <c r="M536" t="n">
        <v>5</v>
      </c>
      <c r="N536" t="n">
        <v>83.36</v>
      </c>
      <c r="O536" t="n">
        <v>36710.24</v>
      </c>
      <c r="P536" t="n">
        <v>392.65</v>
      </c>
      <c r="Q536" t="n">
        <v>2238.44</v>
      </c>
      <c r="R536" t="n">
        <v>100.79</v>
      </c>
      <c r="S536" t="n">
        <v>80.06999999999999</v>
      </c>
      <c r="T536" t="n">
        <v>8265.33</v>
      </c>
      <c r="U536" t="n">
        <v>0.79</v>
      </c>
      <c r="V536" t="n">
        <v>0.88</v>
      </c>
      <c r="W536" t="n">
        <v>6.68</v>
      </c>
      <c r="X536" t="n">
        <v>0.51</v>
      </c>
      <c r="Y536" t="n">
        <v>1</v>
      </c>
      <c r="Z536" t="n">
        <v>10</v>
      </c>
    </row>
    <row r="537">
      <c r="A537" t="n">
        <v>67</v>
      </c>
      <c r="B537" t="n">
        <v>135</v>
      </c>
      <c r="C537" t="inlineStr">
        <is>
          <t xml:space="preserve">CONCLUIDO	</t>
        </is>
      </c>
      <c r="D537" t="n">
        <v>3.0393</v>
      </c>
      <c r="E537" t="n">
        <v>32.9</v>
      </c>
      <c r="F537" t="n">
        <v>29.14</v>
      </c>
      <c r="G537" t="n">
        <v>97.13</v>
      </c>
      <c r="H537" t="n">
        <v>1.07</v>
      </c>
      <c r="I537" t="n">
        <v>18</v>
      </c>
      <c r="J537" t="n">
        <v>296.27</v>
      </c>
      <c r="K537" t="n">
        <v>59.89</v>
      </c>
      <c r="L537" t="n">
        <v>17.75</v>
      </c>
      <c r="M537" t="n">
        <v>4</v>
      </c>
      <c r="N537" t="n">
        <v>83.63</v>
      </c>
      <c r="O537" t="n">
        <v>36774.22</v>
      </c>
      <c r="P537" t="n">
        <v>394</v>
      </c>
      <c r="Q537" t="n">
        <v>2238.46</v>
      </c>
      <c r="R537" t="n">
        <v>101.05</v>
      </c>
      <c r="S537" t="n">
        <v>80.06999999999999</v>
      </c>
      <c r="T537" t="n">
        <v>8398.27</v>
      </c>
      <c r="U537" t="n">
        <v>0.79</v>
      </c>
      <c r="V537" t="n">
        <v>0.88</v>
      </c>
      <c r="W537" t="n">
        <v>6.68</v>
      </c>
      <c r="X537" t="n">
        <v>0.51</v>
      </c>
      <c r="Y537" t="n">
        <v>1</v>
      </c>
      <c r="Z537" t="n">
        <v>10</v>
      </c>
    </row>
    <row r="538">
      <c r="A538" t="n">
        <v>68</v>
      </c>
      <c r="B538" t="n">
        <v>135</v>
      </c>
      <c r="C538" t="inlineStr">
        <is>
          <t xml:space="preserve">CONCLUIDO	</t>
        </is>
      </c>
      <c r="D538" t="n">
        <v>3.0402</v>
      </c>
      <c r="E538" t="n">
        <v>32.89</v>
      </c>
      <c r="F538" t="n">
        <v>29.13</v>
      </c>
      <c r="G538" t="n">
        <v>97.09999999999999</v>
      </c>
      <c r="H538" t="n">
        <v>1.08</v>
      </c>
      <c r="I538" t="n">
        <v>18</v>
      </c>
      <c r="J538" t="n">
        <v>296.79</v>
      </c>
      <c r="K538" t="n">
        <v>59.89</v>
      </c>
      <c r="L538" t="n">
        <v>18</v>
      </c>
      <c r="M538" t="n">
        <v>3</v>
      </c>
      <c r="N538" t="n">
        <v>83.90000000000001</v>
      </c>
      <c r="O538" t="n">
        <v>36838.32</v>
      </c>
      <c r="P538" t="n">
        <v>393.97</v>
      </c>
      <c r="Q538" t="n">
        <v>2238.62</v>
      </c>
      <c r="R538" t="n">
        <v>100.65</v>
      </c>
      <c r="S538" t="n">
        <v>80.06999999999999</v>
      </c>
      <c r="T538" t="n">
        <v>8197.82</v>
      </c>
      <c r="U538" t="n">
        <v>0.8</v>
      </c>
      <c r="V538" t="n">
        <v>0.88</v>
      </c>
      <c r="W538" t="n">
        <v>6.68</v>
      </c>
      <c r="X538" t="n">
        <v>0.5</v>
      </c>
      <c r="Y538" t="n">
        <v>1</v>
      </c>
      <c r="Z538" t="n">
        <v>10</v>
      </c>
    </row>
    <row r="539">
      <c r="A539" t="n">
        <v>69</v>
      </c>
      <c r="B539" t="n">
        <v>135</v>
      </c>
      <c r="C539" t="inlineStr">
        <is>
          <t xml:space="preserve">CONCLUIDO	</t>
        </is>
      </c>
      <c r="D539" t="n">
        <v>3.0385</v>
      </c>
      <c r="E539" t="n">
        <v>32.91</v>
      </c>
      <c r="F539" t="n">
        <v>29.15</v>
      </c>
      <c r="G539" t="n">
        <v>97.16</v>
      </c>
      <c r="H539" t="n">
        <v>1.09</v>
      </c>
      <c r="I539" t="n">
        <v>18</v>
      </c>
      <c r="J539" t="n">
        <v>297.31</v>
      </c>
      <c r="K539" t="n">
        <v>59.89</v>
      </c>
      <c r="L539" t="n">
        <v>18.25</v>
      </c>
      <c r="M539" t="n">
        <v>0</v>
      </c>
      <c r="N539" t="n">
        <v>84.17</v>
      </c>
      <c r="O539" t="n">
        <v>36902.52</v>
      </c>
      <c r="P539" t="n">
        <v>394.83</v>
      </c>
      <c r="Q539" t="n">
        <v>2238.4</v>
      </c>
      <c r="R539" t="n">
        <v>101.02</v>
      </c>
      <c r="S539" t="n">
        <v>80.06999999999999</v>
      </c>
      <c r="T539" t="n">
        <v>8381.610000000001</v>
      </c>
      <c r="U539" t="n">
        <v>0.79</v>
      </c>
      <c r="V539" t="n">
        <v>0.88</v>
      </c>
      <c r="W539" t="n">
        <v>6.69</v>
      </c>
      <c r="X539" t="n">
        <v>0.52</v>
      </c>
      <c r="Y539" t="n">
        <v>1</v>
      </c>
      <c r="Z539" t="n">
        <v>10</v>
      </c>
    </row>
    <row r="540">
      <c r="A540" t="n">
        <v>0</v>
      </c>
      <c r="B540" t="n">
        <v>80</v>
      </c>
      <c r="C540" t="inlineStr">
        <is>
          <t xml:space="preserve">CONCLUIDO	</t>
        </is>
      </c>
      <c r="D540" t="n">
        <v>1.9239</v>
      </c>
      <c r="E540" t="n">
        <v>51.98</v>
      </c>
      <c r="F540" t="n">
        <v>38.7</v>
      </c>
      <c r="G540" t="n">
        <v>6.83</v>
      </c>
      <c r="H540" t="n">
        <v>0.11</v>
      </c>
      <c r="I540" t="n">
        <v>340</v>
      </c>
      <c r="J540" t="n">
        <v>159.12</v>
      </c>
      <c r="K540" t="n">
        <v>50.28</v>
      </c>
      <c r="L540" t="n">
        <v>1</v>
      </c>
      <c r="M540" t="n">
        <v>338</v>
      </c>
      <c r="N540" t="n">
        <v>27.84</v>
      </c>
      <c r="O540" t="n">
        <v>19859.16</v>
      </c>
      <c r="P540" t="n">
        <v>469.85</v>
      </c>
      <c r="Q540" t="n">
        <v>2239.35</v>
      </c>
      <c r="R540" t="n">
        <v>412.97</v>
      </c>
      <c r="S540" t="n">
        <v>80.06999999999999</v>
      </c>
      <c r="T540" t="n">
        <v>162746.51</v>
      </c>
      <c r="U540" t="n">
        <v>0.19</v>
      </c>
      <c r="V540" t="n">
        <v>0.66</v>
      </c>
      <c r="W540" t="n">
        <v>7.2</v>
      </c>
      <c r="X540" t="n">
        <v>10.06</v>
      </c>
      <c r="Y540" t="n">
        <v>1</v>
      </c>
      <c r="Z540" t="n">
        <v>10</v>
      </c>
    </row>
    <row r="541">
      <c r="A541" t="n">
        <v>1</v>
      </c>
      <c r="B541" t="n">
        <v>80</v>
      </c>
      <c r="C541" t="inlineStr">
        <is>
          <t xml:space="preserve">CONCLUIDO	</t>
        </is>
      </c>
      <c r="D541" t="n">
        <v>2.1556</v>
      </c>
      <c r="E541" t="n">
        <v>46.39</v>
      </c>
      <c r="F541" t="n">
        <v>35.98</v>
      </c>
      <c r="G541" t="n">
        <v>8.6</v>
      </c>
      <c r="H541" t="n">
        <v>0.14</v>
      </c>
      <c r="I541" t="n">
        <v>251</v>
      </c>
      <c r="J541" t="n">
        <v>159.48</v>
      </c>
      <c r="K541" t="n">
        <v>50.28</v>
      </c>
      <c r="L541" t="n">
        <v>1.25</v>
      </c>
      <c r="M541" t="n">
        <v>249</v>
      </c>
      <c r="N541" t="n">
        <v>27.95</v>
      </c>
      <c r="O541" t="n">
        <v>19902.91</v>
      </c>
      <c r="P541" t="n">
        <v>433.67</v>
      </c>
      <c r="Q541" t="n">
        <v>2238.73</v>
      </c>
      <c r="R541" t="n">
        <v>324.38</v>
      </c>
      <c r="S541" t="n">
        <v>80.06999999999999</v>
      </c>
      <c r="T541" t="n">
        <v>118895.06</v>
      </c>
      <c r="U541" t="n">
        <v>0.25</v>
      </c>
      <c r="V541" t="n">
        <v>0.71</v>
      </c>
      <c r="W541" t="n">
        <v>7.05</v>
      </c>
      <c r="X541" t="n">
        <v>7.35</v>
      </c>
      <c r="Y541" t="n">
        <v>1</v>
      </c>
      <c r="Z541" t="n">
        <v>10</v>
      </c>
    </row>
    <row r="542">
      <c r="A542" t="n">
        <v>2</v>
      </c>
      <c r="B542" t="n">
        <v>80</v>
      </c>
      <c r="C542" t="inlineStr">
        <is>
          <t xml:space="preserve">CONCLUIDO	</t>
        </is>
      </c>
      <c r="D542" t="n">
        <v>2.3175</v>
      </c>
      <c r="E542" t="n">
        <v>43.15</v>
      </c>
      <c r="F542" t="n">
        <v>34.41</v>
      </c>
      <c r="G542" t="n">
        <v>10.38</v>
      </c>
      <c r="H542" t="n">
        <v>0.17</v>
      </c>
      <c r="I542" t="n">
        <v>199</v>
      </c>
      <c r="J542" t="n">
        <v>159.83</v>
      </c>
      <c r="K542" t="n">
        <v>50.28</v>
      </c>
      <c r="L542" t="n">
        <v>1.5</v>
      </c>
      <c r="M542" t="n">
        <v>197</v>
      </c>
      <c r="N542" t="n">
        <v>28.05</v>
      </c>
      <c r="O542" t="n">
        <v>19946.71</v>
      </c>
      <c r="P542" t="n">
        <v>411.83</v>
      </c>
      <c r="Q542" t="n">
        <v>2238.85</v>
      </c>
      <c r="R542" t="n">
        <v>273.63</v>
      </c>
      <c r="S542" t="n">
        <v>80.06999999999999</v>
      </c>
      <c r="T542" t="n">
        <v>93782.37</v>
      </c>
      <c r="U542" t="n">
        <v>0.29</v>
      </c>
      <c r="V542" t="n">
        <v>0.75</v>
      </c>
      <c r="W542" t="n">
        <v>6.95</v>
      </c>
      <c r="X542" t="n">
        <v>5.78</v>
      </c>
      <c r="Y542" t="n">
        <v>1</v>
      </c>
      <c r="Z542" t="n">
        <v>10</v>
      </c>
    </row>
    <row r="543">
      <c r="A543" t="n">
        <v>3</v>
      </c>
      <c r="B543" t="n">
        <v>80</v>
      </c>
      <c r="C543" t="inlineStr">
        <is>
          <t xml:space="preserve">CONCLUIDO	</t>
        </is>
      </c>
      <c r="D543" t="n">
        <v>2.4398</v>
      </c>
      <c r="E543" t="n">
        <v>40.99</v>
      </c>
      <c r="F543" t="n">
        <v>33.38</v>
      </c>
      <c r="G543" t="n">
        <v>12.21</v>
      </c>
      <c r="H543" t="n">
        <v>0.19</v>
      </c>
      <c r="I543" t="n">
        <v>164</v>
      </c>
      <c r="J543" t="n">
        <v>160.19</v>
      </c>
      <c r="K543" t="n">
        <v>50.28</v>
      </c>
      <c r="L543" t="n">
        <v>1.75</v>
      </c>
      <c r="M543" t="n">
        <v>162</v>
      </c>
      <c r="N543" t="n">
        <v>28.16</v>
      </c>
      <c r="O543" t="n">
        <v>19990.53</v>
      </c>
      <c r="P543" t="n">
        <v>396.53</v>
      </c>
      <c r="Q543" t="n">
        <v>2238.57</v>
      </c>
      <c r="R543" t="n">
        <v>239.42</v>
      </c>
      <c r="S543" t="n">
        <v>80.06999999999999</v>
      </c>
      <c r="T543" t="n">
        <v>76849.77</v>
      </c>
      <c r="U543" t="n">
        <v>0.33</v>
      </c>
      <c r="V543" t="n">
        <v>0.77</v>
      </c>
      <c r="W543" t="n">
        <v>6.91</v>
      </c>
      <c r="X543" t="n">
        <v>4.75</v>
      </c>
      <c r="Y543" t="n">
        <v>1</v>
      </c>
      <c r="Z543" t="n">
        <v>10</v>
      </c>
    </row>
    <row r="544">
      <c r="A544" t="n">
        <v>4</v>
      </c>
      <c r="B544" t="n">
        <v>80</v>
      </c>
      <c r="C544" t="inlineStr">
        <is>
          <t xml:space="preserve">CONCLUIDO	</t>
        </is>
      </c>
      <c r="D544" t="n">
        <v>2.537</v>
      </c>
      <c r="E544" t="n">
        <v>39.42</v>
      </c>
      <c r="F544" t="n">
        <v>32.61</v>
      </c>
      <c r="G544" t="n">
        <v>14.08</v>
      </c>
      <c r="H544" t="n">
        <v>0.22</v>
      </c>
      <c r="I544" t="n">
        <v>139</v>
      </c>
      <c r="J544" t="n">
        <v>160.54</v>
      </c>
      <c r="K544" t="n">
        <v>50.28</v>
      </c>
      <c r="L544" t="n">
        <v>2</v>
      </c>
      <c r="M544" t="n">
        <v>137</v>
      </c>
      <c r="N544" t="n">
        <v>28.26</v>
      </c>
      <c r="O544" t="n">
        <v>20034.4</v>
      </c>
      <c r="P544" t="n">
        <v>384.55</v>
      </c>
      <c r="Q544" t="n">
        <v>2238.68</v>
      </c>
      <c r="R544" t="n">
        <v>213.98</v>
      </c>
      <c r="S544" t="n">
        <v>80.06999999999999</v>
      </c>
      <c r="T544" t="n">
        <v>64258.97</v>
      </c>
      <c r="U544" t="n">
        <v>0.37</v>
      </c>
      <c r="V544" t="n">
        <v>0.79</v>
      </c>
      <c r="W544" t="n">
        <v>6.88</v>
      </c>
      <c r="X544" t="n">
        <v>3.98</v>
      </c>
      <c r="Y544" t="n">
        <v>1</v>
      </c>
      <c r="Z544" t="n">
        <v>10</v>
      </c>
    </row>
    <row r="545">
      <c r="A545" t="n">
        <v>5</v>
      </c>
      <c r="B545" t="n">
        <v>80</v>
      </c>
      <c r="C545" t="inlineStr">
        <is>
          <t xml:space="preserve">CONCLUIDO	</t>
        </is>
      </c>
      <c r="D545" t="n">
        <v>2.6101</v>
      </c>
      <c r="E545" t="n">
        <v>38.31</v>
      </c>
      <c r="F545" t="n">
        <v>32.09</v>
      </c>
      <c r="G545" t="n">
        <v>15.91</v>
      </c>
      <c r="H545" t="n">
        <v>0.25</v>
      </c>
      <c r="I545" t="n">
        <v>121</v>
      </c>
      <c r="J545" t="n">
        <v>160.9</v>
      </c>
      <c r="K545" t="n">
        <v>50.28</v>
      </c>
      <c r="L545" t="n">
        <v>2.25</v>
      </c>
      <c r="M545" t="n">
        <v>119</v>
      </c>
      <c r="N545" t="n">
        <v>28.37</v>
      </c>
      <c r="O545" t="n">
        <v>20078.3</v>
      </c>
      <c r="P545" t="n">
        <v>375.08</v>
      </c>
      <c r="Q545" t="n">
        <v>2238.77</v>
      </c>
      <c r="R545" t="n">
        <v>197.76</v>
      </c>
      <c r="S545" t="n">
        <v>80.06999999999999</v>
      </c>
      <c r="T545" t="n">
        <v>56234.63</v>
      </c>
      <c r="U545" t="n">
        <v>0.4</v>
      </c>
      <c r="V545" t="n">
        <v>0.8</v>
      </c>
      <c r="W545" t="n">
        <v>6.82</v>
      </c>
      <c r="X545" t="n">
        <v>3.46</v>
      </c>
      <c r="Y545" t="n">
        <v>1</v>
      </c>
      <c r="Z545" t="n">
        <v>10</v>
      </c>
    </row>
    <row r="546">
      <c r="A546" t="n">
        <v>6</v>
      </c>
      <c r="B546" t="n">
        <v>80</v>
      </c>
      <c r="C546" t="inlineStr">
        <is>
          <t xml:space="preserve">CONCLUIDO	</t>
        </is>
      </c>
      <c r="D546" t="n">
        <v>2.6698</v>
      </c>
      <c r="E546" t="n">
        <v>37.46</v>
      </c>
      <c r="F546" t="n">
        <v>31.68</v>
      </c>
      <c r="G546" t="n">
        <v>17.77</v>
      </c>
      <c r="H546" t="n">
        <v>0.27</v>
      </c>
      <c r="I546" t="n">
        <v>107</v>
      </c>
      <c r="J546" t="n">
        <v>161.26</v>
      </c>
      <c r="K546" t="n">
        <v>50.28</v>
      </c>
      <c r="L546" t="n">
        <v>2.5</v>
      </c>
      <c r="M546" t="n">
        <v>105</v>
      </c>
      <c r="N546" t="n">
        <v>28.48</v>
      </c>
      <c r="O546" t="n">
        <v>20122.23</v>
      </c>
      <c r="P546" t="n">
        <v>367.46</v>
      </c>
      <c r="Q546" t="n">
        <v>2238.6</v>
      </c>
      <c r="R546" t="n">
        <v>184.05</v>
      </c>
      <c r="S546" t="n">
        <v>80.06999999999999</v>
      </c>
      <c r="T546" t="n">
        <v>49454.22</v>
      </c>
      <c r="U546" t="n">
        <v>0.44</v>
      </c>
      <c r="V546" t="n">
        <v>0.8100000000000001</v>
      </c>
      <c r="W546" t="n">
        <v>6.82</v>
      </c>
      <c r="X546" t="n">
        <v>3.05</v>
      </c>
      <c r="Y546" t="n">
        <v>1</v>
      </c>
      <c r="Z546" t="n">
        <v>10</v>
      </c>
    </row>
    <row r="547">
      <c r="A547" t="n">
        <v>7</v>
      </c>
      <c r="B547" t="n">
        <v>80</v>
      </c>
      <c r="C547" t="inlineStr">
        <is>
          <t xml:space="preserve">CONCLUIDO	</t>
        </is>
      </c>
      <c r="D547" t="n">
        <v>2.7237</v>
      </c>
      <c r="E547" t="n">
        <v>36.72</v>
      </c>
      <c r="F547" t="n">
        <v>31.33</v>
      </c>
      <c r="G547" t="n">
        <v>19.79</v>
      </c>
      <c r="H547" t="n">
        <v>0.3</v>
      </c>
      <c r="I547" t="n">
        <v>95</v>
      </c>
      <c r="J547" t="n">
        <v>161.61</v>
      </c>
      <c r="K547" t="n">
        <v>50.28</v>
      </c>
      <c r="L547" t="n">
        <v>2.75</v>
      </c>
      <c r="M547" t="n">
        <v>93</v>
      </c>
      <c r="N547" t="n">
        <v>28.58</v>
      </c>
      <c r="O547" t="n">
        <v>20166.2</v>
      </c>
      <c r="P547" t="n">
        <v>360.07</v>
      </c>
      <c r="Q547" t="n">
        <v>2238.73</v>
      </c>
      <c r="R547" t="n">
        <v>172.42</v>
      </c>
      <c r="S547" t="n">
        <v>80.06999999999999</v>
      </c>
      <c r="T547" t="n">
        <v>43696.86</v>
      </c>
      <c r="U547" t="n">
        <v>0.46</v>
      </c>
      <c r="V547" t="n">
        <v>0.82</v>
      </c>
      <c r="W547" t="n">
        <v>6.8</v>
      </c>
      <c r="X547" t="n">
        <v>2.7</v>
      </c>
      <c r="Y547" t="n">
        <v>1</v>
      </c>
      <c r="Z547" t="n">
        <v>10</v>
      </c>
    </row>
    <row r="548">
      <c r="A548" t="n">
        <v>8</v>
      </c>
      <c r="B548" t="n">
        <v>80</v>
      </c>
      <c r="C548" t="inlineStr">
        <is>
          <t xml:space="preserve">CONCLUIDO	</t>
        </is>
      </c>
      <c r="D548" t="n">
        <v>2.7619</v>
      </c>
      <c r="E548" t="n">
        <v>36.21</v>
      </c>
      <c r="F548" t="n">
        <v>31.11</v>
      </c>
      <c r="G548" t="n">
        <v>21.71</v>
      </c>
      <c r="H548" t="n">
        <v>0.33</v>
      </c>
      <c r="I548" t="n">
        <v>86</v>
      </c>
      <c r="J548" t="n">
        <v>161.97</v>
      </c>
      <c r="K548" t="n">
        <v>50.28</v>
      </c>
      <c r="L548" t="n">
        <v>3</v>
      </c>
      <c r="M548" t="n">
        <v>84</v>
      </c>
      <c r="N548" t="n">
        <v>28.69</v>
      </c>
      <c r="O548" t="n">
        <v>20210.21</v>
      </c>
      <c r="P548" t="n">
        <v>355.2</v>
      </c>
      <c r="Q548" t="n">
        <v>2238.75</v>
      </c>
      <c r="R548" t="n">
        <v>165.71</v>
      </c>
      <c r="S548" t="n">
        <v>80.06999999999999</v>
      </c>
      <c r="T548" t="n">
        <v>40386.28</v>
      </c>
      <c r="U548" t="n">
        <v>0.48</v>
      </c>
      <c r="V548" t="n">
        <v>0.82</v>
      </c>
      <c r="W548" t="n">
        <v>6.78</v>
      </c>
      <c r="X548" t="n">
        <v>2.48</v>
      </c>
      <c r="Y548" t="n">
        <v>1</v>
      </c>
      <c r="Z548" t="n">
        <v>10</v>
      </c>
    </row>
    <row r="549">
      <c r="A549" t="n">
        <v>9</v>
      </c>
      <c r="B549" t="n">
        <v>80</v>
      </c>
      <c r="C549" t="inlineStr">
        <is>
          <t xml:space="preserve">CONCLUIDO	</t>
        </is>
      </c>
      <c r="D549" t="n">
        <v>2.8025</v>
      </c>
      <c r="E549" t="n">
        <v>35.68</v>
      </c>
      <c r="F549" t="n">
        <v>30.84</v>
      </c>
      <c r="G549" t="n">
        <v>23.73</v>
      </c>
      <c r="H549" t="n">
        <v>0.35</v>
      </c>
      <c r="I549" t="n">
        <v>78</v>
      </c>
      <c r="J549" t="n">
        <v>162.33</v>
      </c>
      <c r="K549" t="n">
        <v>50.28</v>
      </c>
      <c r="L549" t="n">
        <v>3.25</v>
      </c>
      <c r="M549" t="n">
        <v>76</v>
      </c>
      <c r="N549" t="n">
        <v>28.8</v>
      </c>
      <c r="O549" t="n">
        <v>20254.26</v>
      </c>
      <c r="P549" t="n">
        <v>348.69</v>
      </c>
      <c r="Q549" t="n">
        <v>2238.78</v>
      </c>
      <c r="R549" t="n">
        <v>156.56</v>
      </c>
      <c r="S549" t="n">
        <v>80.06999999999999</v>
      </c>
      <c r="T549" t="n">
        <v>35849.7</v>
      </c>
      <c r="U549" t="n">
        <v>0.51</v>
      </c>
      <c r="V549" t="n">
        <v>0.83</v>
      </c>
      <c r="W549" t="n">
        <v>6.77</v>
      </c>
      <c r="X549" t="n">
        <v>2.21</v>
      </c>
      <c r="Y549" t="n">
        <v>1</v>
      </c>
      <c r="Z549" t="n">
        <v>10</v>
      </c>
    </row>
    <row r="550">
      <c r="A550" t="n">
        <v>10</v>
      </c>
      <c r="B550" t="n">
        <v>80</v>
      </c>
      <c r="C550" t="inlineStr">
        <is>
          <t xml:space="preserve">CONCLUIDO	</t>
        </is>
      </c>
      <c r="D550" t="n">
        <v>2.8295</v>
      </c>
      <c r="E550" t="n">
        <v>35.34</v>
      </c>
      <c r="F550" t="n">
        <v>30.7</v>
      </c>
      <c r="G550" t="n">
        <v>25.58</v>
      </c>
      <c r="H550" t="n">
        <v>0.38</v>
      </c>
      <c r="I550" t="n">
        <v>72</v>
      </c>
      <c r="J550" t="n">
        <v>162.68</v>
      </c>
      <c r="K550" t="n">
        <v>50.28</v>
      </c>
      <c r="L550" t="n">
        <v>3.5</v>
      </c>
      <c r="M550" t="n">
        <v>70</v>
      </c>
      <c r="N550" t="n">
        <v>28.9</v>
      </c>
      <c r="O550" t="n">
        <v>20298.34</v>
      </c>
      <c r="P550" t="n">
        <v>343.93</v>
      </c>
      <c r="Q550" t="n">
        <v>2238.68</v>
      </c>
      <c r="R550" t="n">
        <v>151.92</v>
      </c>
      <c r="S550" t="n">
        <v>80.06999999999999</v>
      </c>
      <c r="T550" t="n">
        <v>33560.33</v>
      </c>
      <c r="U550" t="n">
        <v>0.53</v>
      </c>
      <c r="V550" t="n">
        <v>0.84</v>
      </c>
      <c r="W550" t="n">
        <v>6.76</v>
      </c>
      <c r="X550" t="n">
        <v>2.07</v>
      </c>
      <c r="Y550" t="n">
        <v>1</v>
      </c>
      <c r="Z550" t="n">
        <v>10</v>
      </c>
    </row>
    <row r="551">
      <c r="A551" t="n">
        <v>11</v>
      </c>
      <c r="B551" t="n">
        <v>80</v>
      </c>
      <c r="C551" t="inlineStr">
        <is>
          <t xml:space="preserve">CONCLUIDO	</t>
        </is>
      </c>
      <c r="D551" t="n">
        <v>2.8618</v>
      </c>
      <c r="E551" t="n">
        <v>34.94</v>
      </c>
      <c r="F551" t="n">
        <v>30.49</v>
      </c>
      <c r="G551" t="n">
        <v>27.72</v>
      </c>
      <c r="H551" t="n">
        <v>0.41</v>
      </c>
      <c r="I551" t="n">
        <v>66</v>
      </c>
      <c r="J551" t="n">
        <v>163.04</v>
      </c>
      <c r="K551" t="n">
        <v>50.28</v>
      </c>
      <c r="L551" t="n">
        <v>3.75</v>
      </c>
      <c r="M551" t="n">
        <v>64</v>
      </c>
      <c r="N551" t="n">
        <v>29.01</v>
      </c>
      <c r="O551" t="n">
        <v>20342.46</v>
      </c>
      <c r="P551" t="n">
        <v>338.59</v>
      </c>
      <c r="Q551" t="n">
        <v>2238.49</v>
      </c>
      <c r="R551" t="n">
        <v>145.25</v>
      </c>
      <c r="S551" t="n">
        <v>80.06999999999999</v>
      </c>
      <c r="T551" t="n">
        <v>30255.13</v>
      </c>
      <c r="U551" t="n">
        <v>0.55</v>
      </c>
      <c r="V551" t="n">
        <v>0.84</v>
      </c>
      <c r="W551" t="n">
        <v>6.75</v>
      </c>
      <c r="X551" t="n">
        <v>1.86</v>
      </c>
      <c r="Y551" t="n">
        <v>1</v>
      </c>
      <c r="Z551" t="n">
        <v>10</v>
      </c>
    </row>
    <row r="552">
      <c r="A552" t="n">
        <v>12</v>
      </c>
      <c r="B552" t="n">
        <v>80</v>
      </c>
      <c r="C552" t="inlineStr">
        <is>
          <t xml:space="preserve">CONCLUIDO	</t>
        </is>
      </c>
      <c r="D552" t="n">
        <v>2.8871</v>
      </c>
      <c r="E552" t="n">
        <v>34.64</v>
      </c>
      <c r="F552" t="n">
        <v>30.35</v>
      </c>
      <c r="G552" t="n">
        <v>29.85</v>
      </c>
      <c r="H552" t="n">
        <v>0.43</v>
      </c>
      <c r="I552" t="n">
        <v>61</v>
      </c>
      <c r="J552" t="n">
        <v>163.4</v>
      </c>
      <c r="K552" t="n">
        <v>50.28</v>
      </c>
      <c r="L552" t="n">
        <v>4</v>
      </c>
      <c r="M552" t="n">
        <v>59</v>
      </c>
      <c r="N552" t="n">
        <v>29.12</v>
      </c>
      <c r="O552" t="n">
        <v>20386.62</v>
      </c>
      <c r="P552" t="n">
        <v>333.87</v>
      </c>
      <c r="Q552" t="n">
        <v>2238.53</v>
      </c>
      <c r="R552" t="n">
        <v>140.64</v>
      </c>
      <c r="S552" t="n">
        <v>80.06999999999999</v>
      </c>
      <c r="T552" t="n">
        <v>27978.88</v>
      </c>
      <c r="U552" t="n">
        <v>0.57</v>
      </c>
      <c r="V552" t="n">
        <v>0.85</v>
      </c>
      <c r="W552" t="n">
        <v>6.73</v>
      </c>
      <c r="X552" t="n">
        <v>1.72</v>
      </c>
      <c r="Y552" t="n">
        <v>1</v>
      </c>
      <c r="Z552" t="n">
        <v>10</v>
      </c>
    </row>
    <row r="553">
      <c r="A553" t="n">
        <v>13</v>
      </c>
      <c r="B553" t="n">
        <v>80</v>
      </c>
      <c r="C553" t="inlineStr">
        <is>
          <t xml:space="preserve">CONCLUIDO	</t>
        </is>
      </c>
      <c r="D553" t="n">
        <v>2.9079</v>
      </c>
      <c r="E553" t="n">
        <v>34.39</v>
      </c>
      <c r="F553" t="n">
        <v>30.23</v>
      </c>
      <c r="G553" t="n">
        <v>31.82</v>
      </c>
      <c r="H553" t="n">
        <v>0.46</v>
      </c>
      <c r="I553" t="n">
        <v>57</v>
      </c>
      <c r="J553" t="n">
        <v>163.76</v>
      </c>
      <c r="K553" t="n">
        <v>50.28</v>
      </c>
      <c r="L553" t="n">
        <v>4.25</v>
      </c>
      <c r="M553" t="n">
        <v>55</v>
      </c>
      <c r="N553" t="n">
        <v>29.23</v>
      </c>
      <c r="O553" t="n">
        <v>20430.81</v>
      </c>
      <c r="P553" t="n">
        <v>329.18</v>
      </c>
      <c r="Q553" t="n">
        <v>2238.35</v>
      </c>
      <c r="R553" t="n">
        <v>136.83</v>
      </c>
      <c r="S553" t="n">
        <v>80.06999999999999</v>
      </c>
      <c r="T553" t="n">
        <v>26090.48</v>
      </c>
      <c r="U553" t="n">
        <v>0.59</v>
      </c>
      <c r="V553" t="n">
        <v>0.85</v>
      </c>
      <c r="W553" t="n">
        <v>6.73</v>
      </c>
      <c r="X553" t="n">
        <v>1.6</v>
      </c>
      <c r="Y553" t="n">
        <v>1</v>
      </c>
      <c r="Z553" t="n">
        <v>10</v>
      </c>
    </row>
    <row r="554">
      <c r="A554" t="n">
        <v>14</v>
      </c>
      <c r="B554" t="n">
        <v>80</v>
      </c>
      <c r="C554" t="inlineStr">
        <is>
          <t xml:space="preserve">CONCLUIDO	</t>
        </is>
      </c>
      <c r="D554" t="n">
        <v>2.9263</v>
      </c>
      <c r="E554" t="n">
        <v>34.17</v>
      </c>
      <c r="F554" t="n">
        <v>30.14</v>
      </c>
      <c r="G554" t="n">
        <v>34.12</v>
      </c>
      <c r="H554" t="n">
        <v>0.49</v>
      </c>
      <c r="I554" t="n">
        <v>53</v>
      </c>
      <c r="J554" t="n">
        <v>164.12</v>
      </c>
      <c r="K554" t="n">
        <v>50.28</v>
      </c>
      <c r="L554" t="n">
        <v>4.5</v>
      </c>
      <c r="M554" t="n">
        <v>51</v>
      </c>
      <c r="N554" t="n">
        <v>29.34</v>
      </c>
      <c r="O554" t="n">
        <v>20475.04</v>
      </c>
      <c r="P554" t="n">
        <v>324.54</v>
      </c>
      <c r="Q554" t="n">
        <v>2238.4</v>
      </c>
      <c r="R554" t="n">
        <v>133.55</v>
      </c>
      <c r="S554" t="n">
        <v>80.06999999999999</v>
      </c>
      <c r="T554" t="n">
        <v>24470.2</v>
      </c>
      <c r="U554" t="n">
        <v>0.6</v>
      </c>
      <c r="V554" t="n">
        <v>0.85</v>
      </c>
      <c r="W554" t="n">
        <v>6.74</v>
      </c>
      <c r="X554" t="n">
        <v>1.51</v>
      </c>
      <c r="Y554" t="n">
        <v>1</v>
      </c>
      <c r="Z554" t="n">
        <v>10</v>
      </c>
    </row>
    <row r="555">
      <c r="A555" t="n">
        <v>15</v>
      </c>
      <c r="B555" t="n">
        <v>80</v>
      </c>
      <c r="C555" t="inlineStr">
        <is>
          <t xml:space="preserve">CONCLUIDO	</t>
        </is>
      </c>
      <c r="D555" t="n">
        <v>2.9438</v>
      </c>
      <c r="E555" t="n">
        <v>33.97</v>
      </c>
      <c r="F555" t="n">
        <v>30.03</v>
      </c>
      <c r="G555" t="n">
        <v>36.04</v>
      </c>
      <c r="H555" t="n">
        <v>0.51</v>
      </c>
      <c r="I555" t="n">
        <v>50</v>
      </c>
      <c r="J555" t="n">
        <v>164.48</v>
      </c>
      <c r="K555" t="n">
        <v>50.28</v>
      </c>
      <c r="L555" t="n">
        <v>4.75</v>
      </c>
      <c r="M555" t="n">
        <v>48</v>
      </c>
      <c r="N555" t="n">
        <v>29.45</v>
      </c>
      <c r="O555" t="n">
        <v>20519.3</v>
      </c>
      <c r="P555" t="n">
        <v>320.92</v>
      </c>
      <c r="Q555" t="n">
        <v>2238.43</v>
      </c>
      <c r="R555" t="n">
        <v>130.37</v>
      </c>
      <c r="S555" t="n">
        <v>80.06999999999999</v>
      </c>
      <c r="T555" t="n">
        <v>22895.57</v>
      </c>
      <c r="U555" t="n">
        <v>0.61</v>
      </c>
      <c r="V555" t="n">
        <v>0.85</v>
      </c>
      <c r="W555" t="n">
        <v>6.72</v>
      </c>
      <c r="X555" t="n">
        <v>1.41</v>
      </c>
      <c r="Y555" t="n">
        <v>1</v>
      </c>
      <c r="Z555" t="n">
        <v>10</v>
      </c>
    </row>
    <row r="556">
      <c r="A556" t="n">
        <v>16</v>
      </c>
      <c r="B556" t="n">
        <v>80</v>
      </c>
      <c r="C556" t="inlineStr">
        <is>
          <t xml:space="preserve">CONCLUIDO	</t>
        </is>
      </c>
      <c r="D556" t="n">
        <v>2.9597</v>
      </c>
      <c r="E556" t="n">
        <v>33.79</v>
      </c>
      <c r="F556" t="n">
        <v>29.95</v>
      </c>
      <c r="G556" t="n">
        <v>38.23</v>
      </c>
      <c r="H556" t="n">
        <v>0.54</v>
      </c>
      <c r="I556" t="n">
        <v>47</v>
      </c>
      <c r="J556" t="n">
        <v>164.83</v>
      </c>
      <c r="K556" t="n">
        <v>50.28</v>
      </c>
      <c r="L556" t="n">
        <v>5</v>
      </c>
      <c r="M556" t="n">
        <v>45</v>
      </c>
      <c r="N556" t="n">
        <v>29.55</v>
      </c>
      <c r="O556" t="n">
        <v>20563.61</v>
      </c>
      <c r="P556" t="n">
        <v>316.29</v>
      </c>
      <c r="Q556" t="n">
        <v>2238.37</v>
      </c>
      <c r="R556" t="n">
        <v>127.27</v>
      </c>
      <c r="S556" t="n">
        <v>80.06999999999999</v>
      </c>
      <c r="T556" t="n">
        <v>21360.61</v>
      </c>
      <c r="U556" t="n">
        <v>0.63</v>
      </c>
      <c r="V556" t="n">
        <v>0.86</v>
      </c>
      <c r="W556" t="n">
        <v>6.73</v>
      </c>
      <c r="X556" t="n">
        <v>1.32</v>
      </c>
      <c r="Y556" t="n">
        <v>1</v>
      </c>
      <c r="Z556" t="n">
        <v>10</v>
      </c>
    </row>
    <row r="557">
      <c r="A557" t="n">
        <v>17</v>
      </c>
      <c r="B557" t="n">
        <v>80</v>
      </c>
      <c r="C557" t="inlineStr">
        <is>
          <t xml:space="preserve">CONCLUIDO	</t>
        </is>
      </c>
      <c r="D557" t="n">
        <v>2.977</v>
      </c>
      <c r="E557" t="n">
        <v>33.59</v>
      </c>
      <c r="F557" t="n">
        <v>29.85</v>
      </c>
      <c r="G557" t="n">
        <v>40.7</v>
      </c>
      <c r="H557" t="n">
        <v>0.5600000000000001</v>
      </c>
      <c r="I557" t="n">
        <v>44</v>
      </c>
      <c r="J557" t="n">
        <v>165.19</v>
      </c>
      <c r="K557" t="n">
        <v>50.28</v>
      </c>
      <c r="L557" t="n">
        <v>5.25</v>
      </c>
      <c r="M557" t="n">
        <v>42</v>
      </c>
      <c r="N557" t="n">
        <v>29.66</v>
      </c>
      <c r="O557" t="n">
        <v>20607.95</v>
      </c>
      <c r="P557" t="n">
        <v>310.86</v>
      </c>
      <c r="Q557" t="n">
        <v>2238.36</v>
      </c>
      <c r="R557" t="n">
        <v>124.57</v>
      </c>
      <c r="S557" t="n">
        <v>80.06999999999999</v>
      </c>
      <c r="T557" t="n">
        <v>20026.9</v>
      </c>
      <c r="U557" t="n">
        <v>0.64</v>
      </c>
      <c r="V557" t="n">
        <v>0.86</v>
      </c>
      <c r="W557" t="n">
        <v>6.71</v>
      </c>
      <c r="X557" t="n">
        <v>1.22</v>
      </c>
      <c r="Y557" t="n">
        <v>1</v>
      </c>
      <c r="Z557" t="n">
        <v>10</v>
      </c>
    </row>
    <row r="558">
      <c r="A558" t="n">
        <v>18</v>
      </c>
      <c r="B558" t="n">
        <v>80</v>
      </c>
      <c r="C558" t="inlineStr">
        <is>
          <t xml:space="preserve">CONCLUIDO	</t>
        </is>
      </c>
      <c r="D558" t="n">
        <v>2.9933</v>
      </c>
      <c r="E558" t="n">
        <v>33.41</v>
      </c>
      <c r="F558" t="n">
        <v>29.76</v>
      </c>
      <c r="G558" t="n">
        <v>43.55</v>
      </c>
      <c r="H558" t="n">
        <v>0.59</v>
      </c>
      <c r="I558" t="n">
        <v>41</v>
      </c>
      <c r="J558" t="n">
        <v>165.55</v>
      </c>
      <c r="K558" t="n">
        <v>50.28</v>
      </c>
      <c r="L558" t="n">
        <v>5.5</v>
      </c>
      <c r="M558" t="n">
        <v>39</v>
      </c>
      <c r="N558" t="n">
        <v>29.77</v>
      </c>
      <c r="O558" t="n">
        <v>20652.33</v>
      </c>
      <c r="P558" t="n">
        <v>306.9</v>
      </c>
      <c r="Q558" t="n">
        <v>2238.4</v>
      </c>
      <c r="R558" t="n">
        <v>121.53</v>
      </c>
      <c r="S558" t="n">
        <v>80.06999999999999</v>
      </c>
      <c r="T558" t="n">
        <v>18523.8</v>
      </c>
      <c r="U558" t="n">
        <v>0.66</v>
      </c>
      <c r="V558" t="n">
        <v>0.86</v>
      </c>
      <c r="W558" t="n">
        <v>6.71</v>
      </c>
      <c r="X558" t="n">
        <v>1.14</v>
      </c>
      <c r="Y558" t="n">
        <v>1</v>
      </c>
      <c r="Z558" t="n">
        <v>10</v>
      </c>
    </row>
    <row r="559">
      <c r="A559" t="n">
        <v>19</v>
      </c>
      <c r="B559" t="n">
        <v>80</v>
      </c>
      <c r="C559" t="inlineStr">
        <is>
          <t xml:space="preserve">CONCLUIDO	</t>
        </is>
      </c>
      <c r="D559" t="n">
        <v>3.0021</v>
      </c>
      <c r="E559" t="n">
        <v>33.31</v>
      </c>
      <c r="F559" t="n">
        <v>29.73</v>
      </c>
      <c r="G559" t="n">
        <v>45.74</v>
      </c>
      <c r="H559" t="n">
        <v>0.61</v>
      </c>
      <c r="I559" t="n">
        <v>39</v>
      </c>
      <c r="J559" t="n">
        <v>165.91</v>
      </c>
      <c r="K559" t="n">
        <v>50.28</v>
      </c>
      <c r="L559" t="n">
        <v>5.75</v>
      </c>
      <c r="M559" t="n">
        <v>37</v>
      </c>
      <c r="N559" t="n">
        <v>29.88</v>
      </c>
      <c r="O559" t="n">
        <v>20696.74</v>
      </c>
      <c r="P559" t="n">
        <v>303.4</v>
      </c>
      <c r="Q559" t="n">
        <v>2238.31</v>
      </c>
      <c r="R559" t="n">
        <v>120.16</v>
      </c>
      <c r="S559" t="n">
        <v>80.06999999999999</v>
      </c>
      <c r="T559" t="n">
        <v>17849.59</v>
      </c>
      <c r="U559" t="n">
        <v>0.67</v>
      </c>
      <c r="V559" t="n">
        <v>0.86</v>
      </c>
      <c r="W559" t="n">
        <v>6.71</v>
      </c>
      <c r="X559" t="n">
        <v>1.1</v>
      </c>
      <c r="Y559" t="n">
        <v>1</v>
      </c>
      <c r="Z559" t="n">
        <v>10</v>
      </c>
    </row>
    <row r="560">
      <c r="A560" t="n">
        <v>20</v>
      </c>
      <c r="B560" t="n">
        <v>80</v>
      </c>
      <c r="C560" t="inlineStr">
        <is>
          <t xml:space="preserve">CONCLUIDO	</t>
        </is>
      </c>
      <c r="D560" t="n">
        <v>3.0138</v>
      </c>
      <c r="E560" t="n">
        <v>33.18</v>
      </c>
      <c r="F560" t="n">
        <v>29.66</v>
      </c>
      <c r="G560" t="n">
        <v>48.1</v>
      </c>
      <c r="H560" t="n">
        <v>0.64</v>
      </c>
      <c r="I560" t="n">
        <v>37</v>
      </c>
      <c r="J560" t="n">
        <v>166.27</v>
      </c>
      <c r="K560" t="n">
        <v>50.28</v>
      </c>
      <c r="L560" t="n">
        <v>6</v>
      </c>
      <c r="M560" t="n">
        <v>35</v>
      </c>
      <c r="N560" t="n">
        <v>29.99</v>
      </c>
      <c r="O560" t="n">
        <v>20741.2</v>
      </c>
      <c r="P560" t="n">
        <v>298.58</v>
      </c>
      <c r="Q560" t="n">
        <v>2238.44</v>
      </c>
      <c r="R560" t="n">
        <v>118.26</v>
      </c>
      <c r="S560" t="n">
        <v>80.06999999999999</v>
      </c>
      <c r="T560" t="n">
        <v>16909.36</v>
      </c>
      <c r="U560" t="n">
        <v>0.68</v>
      </c>
      <c r="V560" t="n">
        <v>0.86</v>
      </c>
      <c r="W560" t="n">
        <v>6.7</v>
      </c>
      <c r="X560" t="n">
        <v>1.04</v>
      </c>
      <c r="Y560" t="n">
        <v>1</v>
      </c>
      <c r="Z560" t="n">
        <v>10</v>
      </c>
    </row>
    <row r="561">
      <c r="A561" t="n">
        <v>21</v>
      </c>
      <c r="B561" t="n">
        <v>80</v>
      </c>
      <c r="C561" t="inlineStr">
        <is>
          <t xml:space="preserve">CONCLUIDO	</t>
        </is>
      </c>
      <c r="D561" t="n">
        <v>3.0241</v>
      </c>
      <c r="E561" t="n">
        <v>33.07</v>
      </c>
      <c r="F561" t="n">
        <v>29.62</v>
      </c>
      <c r="G561" t="n">
        <v>50.77</v>
      </c>
      <c r="H561" t="n">
        <v>0.66</v>
      </c>
      <c r="I561" t="n">
        <v>35</v>
      </c>
      <c r="J561" t="n">
        <v>166.64</v>
      </c>
      <c r="K561" t="n">
        <v>50.28</v>
      </c>
      <c r="L561" t="n">
        <v>6.25</v>
      </c>
      <c r="M561" t="n">
        <v>32</v>
      </c>
      <c r="N561" t="n">
        <v>30.11</v>
      </c>
      <c r="O561" t="n">
        <v>20785.69</v>
      </c>
      <c r="P561" t="n">
        <v>294.34</v>
      </c>
      <c r="Q561" t="n">
        <v>2238.43</v>
      </c>
      <c r="R561" t="n">
        <v>116.95</v>
      </c>
      <c r="S561" t="n">
        <v>80.06999999999999</v>
      </c>
      <c r="T561" t="n">
        <v>16260.65</v>
      </c>
      <c r="U561" t="n">
        <v>0.68</v>
      </c>
      <c r="V561" t="n">
        <v>0.87</v>
      </c>
      <c r="W561" t="n">
        <v>6.69</v>
      </c>
      <c r="X561" t="n">
        <v>0.99</v>
      </c>
      <c r="Y561" t="n">
        <v>1</v>
      </c>
      <c r="Z561" t="n">
        <v>10</v>
      </c>
    </row>
    <row r="562">
      <c r="A562" t="n">
        <v>22</v>
      </c>
      <c r="B562" t="n">
        <v>80</v>
      </c>
      <c r="C562" t="inlineStr">
        <is>
          <t xml:space="preserve">CONCLUIDO	</t>
        </is>
      </c>
      <c r="D562" t="n">
        <v>3.0385</v>
      </c>
      <c r="E562" t="n">
        <v>32.91</v>
      </c>
      <c r="F562" t="n">
        <v>29.52</v>
      </c>
      <c r="G562" t="n">
        <v>53.68</v>
      </c>
      <c r="H562" t="n">
        <v>0.6899999999999999</v>
      </c>
      <c r="I562" t="n">
        <v>33</v>
      </c>
      <c r="J562" t="n">
        <v>167</v>
      </c>
      <c r="K562" t="n">
        <v>50.28</v>
      </c>
      <c r="L562" t="n">
        <v>6.5</v>
      </c>
      <c r="M562" t="n">
        <v>30</v>
      </c>
      <c r="N562" t="n">
        <v>30.22</v>
      </c>
      <c r="O562" t="n">
        <v>20830.22</v>
      </c>
      <c r="P562" t="n">
        <v>289.14</v>
      </c>
      <c r="Q562" t="n">
        <v>2238.43</v>
      </c>
      <c r="R562" t="n">
        <v>113.89</v>
      </c>
      <c r="S562" t="n">
        <v>80.06999999999999</v>
      </c>
      <c r="T562" t="n">
        <v>14740.74</v>
      </c>
      <c r="U562" t="n">
        <v>0.7</v>
      </c>
      <c r="V562" t="n">
        <v>0.87</v>
      </c>
      <c r="W562" t="n">
        <v>6.69</v>
      </c>
      <c r="X562" t="n">
        <v>0.9</v>
      </c>
      <c r="Y562" t="n">
        <v>1</v>
      </c>
      <c r="Z562" t="n">
        <v>10</v>
      </c>
    </row>
    <row r="563">
      <c r="A563" t="n">
        <v>23</v>
      </c>
      <c r="B563" t="n">
        <v>80</v>
      </c>
      <c r="C563" t="inlineStr">
        <is>
          <t xml:space="preserve">CONCLUIDO	</t>
        </is>
      </c>
      <c r="D563" t="n">
        <v>3.0427</v>
      </c>
      <c r="E563" t="n">
        <v>32.87</v>
      </c>
      <c r="F563" t="n">
        <v>29.51</v>
      </c>
      <c r="G563" t="n">
        <v>55.33</v>
      </c>
      <c r="H563" t="n">
        <v>0.71</v>
      </c>
      <c r="I563" t="n">
        <v>32</v>
      </c>
      <c r="J563" t="n">
        <v>167.36</v>
      </c>
      <c r="K563" t="n">
        <v>50.28</v>
      </c>
      <c r="L563" t="n">
        <v>6.75</v>
      </c>
      <c r="M563" t="n">
        <v>24</v>
      </c>
      <c r="N563" t="n">
        <v>30.33</v>
      </c>
      <c r="O563" t="n">
        <v>20874.78</v>
      </c>
      <c r="P563" t="n">
        <v>285.89</v>
      </c>
      <c r="Q563" t="n">
        <v>2238.46</v>
      </c>
      <c r="R563" t="n">
        <v>113.07</v>
      </c>
      <c r="S563" t="n">
        <v>80.06999999999999</v>
      </c>
      <c r="T563" t="n">
        <v>14339.42</v>
      </c>
      <c r="U563" t="n">
        <v>0.71</v>
      </c>
      <c r="V563" t="n">
        <v>0.87</v>
      </c>
      <c r="W563" t="n">
        <v>6.7</v>
      </c>
      <c r="X563" t="n">
        <v>0.88</v>
      </c>
      <c r="Y563" t="n">
        <v>1</v>
      </c>
      <c r="Z563" t="n">
        <v>10</v>
      </c>
    </row>
    <row r="564">
      <c r="A564" t="n">
        <v>24</v>
      </c>
      <c r="B564" t="n">
        <v>80</v>
      </c>
      <c r="C564" t="inlineStr">
        <is>
          <t xml:space="preserve">CONCLUIDO	</t>
        </is>
      </c>
      <c r="D564" t="n">
        <v>3.0453</v>
      </c>
      <c r="E564" t="n">
        <v>32.84</v>
      </c>
      <c r="F564" t="n">
        <v>29.51</v>
      </c>
      <c r="G564" t="n">
        <v>57.12</v>
      </c>
      <c r="H564" t="n">
        <v>0.74</v>
      </c>
      <c r="I564" t="n">
        <v>31</v>
      </c>
      <c r="J564" t="n">
        <v>167.72</v>
      </c>
      <c r="K564" t="n">
        <v>50.28</v>
      </c>
      <c r="L564" t="n">
        <v>7</v>
      </c>
      <c r="M564" t="n">
        <v>16</v>
      </c>
      <c r="N564" t="n">
        <v>30.44</v>
      </c>
      <c r="O564" t="n">
        <v>20919.39</v>
      </c>
      <c r="P564" t="n">
        <v>283.58</v>
      </c>
      <c r="Q564" t="n">
        <v>2238.43</v>
      </c>
      <c r="R564" t="n">
        <v>113.02</v>
      </c>
      <c r="S564" t="n">
        <v>80.06999999999999</v>
      </c>
      <c r="T564" t="n">
        <v>14315.9</v>
      </c>
      <c r="U564" t="n">
        <v>0.71</v>
      </c>
      <c r="V564" t="n">
        <v>0.87</v>
      </c>
      <c r="W564" t="n">
        <v>6.71</v>
      </c>
      <c r="X564" t="n">
        <v>0.89</v>
      </c>
      <c r="Y564" t="n">
        <v>1</v>
      </c>
      <c r="Z564" t="n">
        <v>10</v>
      </c>
    </row>
    <row r="565">
      <c r="A565" t="n">
        <v>25</v>
      </c>
      <c r="B565" t="n">
        <v>80</v>
      </c>
      <c r="C565" t="inlineStr">
        <is>
          <t xml:space="preserve">CONCLUIDO	</t>
        </is>
      </c>
      <c r="D565" t="n">
        <v>3.0516</v>
      </c>
      <c r="E565" t="n">
        <v>32.77</v>
      </c>
      <c r="F565" t="n">
        <v>29.48</v>
      </c>
      <c r="G565" t="n">
        <v>58.96</v>
      </c>
      <c r="H565" t="n">
        <v>0.76</v>
      </c>
      <c r="I565" t="n">
        <v>30</v>
      </c>
      <c r="J565" t="n">
        <v>168.08</v>
      </c>
      <c r="K565" t="n">
        <v>50.28</v>
      </c>
      <c r="L565" t="n">
        <v>7.25</v>
      </c>
      <c r="M565" t="n">
        <v>9</v>
      </c>
      <c r="N565" t="n">
        <v>30.55</v>
      </c>
      <c r="O565" t="n">
        <v>20964.03</v>
      </c>
      <c r="P565" t="n">
        <v>282.46</v>
      </c>
      <c r="Q565" t="n">
        <v>2238.45</v>
      </c>
      <c r="R565" t="n">
        <v>111.65</v>
      </c>
      <c r="S565" t="n">
        <v>80.06999999999999</v>
      </c>
      <c r="T565" t="n">
        <v>13639.5</v>
      </c>
      <c r="U565" t="n">
        <v>0.72</v>
      </c>
      <c r="V565" t="n">
        <v>0.87</v>
      </c>
      <c r="W565" t="n">
        <v>6.71</v>
      </c>
      <c r="X565" t="n">
        <v>0.85</v>
      </c>
      <c r="Y565" t="n">
        <v>1</v>
      </c>
      <c r="Z565" t="n">
        <v>10</v>
      </c>
    </row>
    <row r="566">
      <c r="A566" t="n">
        <v>26</v>
      </c>
      <c r="B566" t="n">
        <v>80</v>
      </c>
      <c r="C566" t="inlineStr">
        <is>
          <t xml:space="preserve">CONCLUIDO	</t>
        </is>
      </c>
      <c r="D566" t="n">
        <v>3.049</v>
      </c>
      <c r="E566" t="n">
        <v>32.8</v>
      </c>
      <c r="F566" t="n">
        <v>29.51</v>
      </c>
      <c r="G566" t="n">
        <v>59.01</v>
      </c>
      <c r="H566" t="n">
        <v>0.79</v>
      </c>
      <c r="I566" t="n">
        <v>30</v>
      </c>
      <c r="J566" t="n">
        <v>168.44</v>
      </c>
      <c r="K566" t="n">
        <v>50.28</v>
      </c>
      <c r="L566" t="n">
        <v>7.5</v>
      </c>
      <c r="M566" t="n">
        <v>6</v>
      </c>
      <c r="N566" t="n">
        <v>30.66</v>
      </c>
      <c r="O566" t="n">
        <v>21008.71</v>
      </c>
      <c r="P566" t="n">
        <v>282.17</v>
      </c>
      <c r="Q566" t="n">
        <v>2238.42</v>
      </c>
      <c r="R566" t="n">
        <v>112.3</v>
      </c>
      <c r="S566" t="n">
        <v>80.06999999999999</v>
      </c>
      <c r="T566" t="n">
        <v>13962.66</v>
      </c>
      <c r="U566" t="n">
        <v>0.71</v>
      </c>
      <c r="V566" t="n">
        <v>0.87</v>
      </c>
      <c r="W566" t="n">
        <v>6.72</v>
      </c>
      <c r="X566" t="n">
        <v>0.88</v>
      </c>
      <c r="Y566" t="n">
        <v>1</v>
      </c>
      <c r="Z566" t="n">
        <v>10</v>
      </c>
    </row>
    <row r="567">
      <c r="A567" t="n">
        <v>27</v>
      </c>
      <c r="B567" t="n">
        <v>80</v>
      </c>
      <c r="C567" t="inlineStr">
        <is>
          <t xml:space="preserve">CONCLUIDO	</t>
        </is>
      </c>
      <c r="D567" t="n">
        <v>3.0495</v>
      </c>
      <c r="E567" t="n">
        <v>32.79</v>
      </c>
      <c r="F567" t="n">
        <v>29.5</v>
      </c>
      <c r="G567" t="n">
        <v>59</v>
      </c>
      <c r="H567" t="n">
        <v>0.8100000000000001</v>
      </c>
      <c r="I567" t="n">
        <v>30</v>
      </c>
      <c r="J567" t="n">
        <v>168.81</v>
      </c>
      <c r="K567" t="n">
        <v>50.28</v>
      </c>
      <c r="L567" t="n">
        <v>7.75</v>
      </c>
      <c r="M567" t="n">
        <v>2</v>
      </c>
      <c r="N567" t="n">
        <v>30.78</v>
      </c>
      <c r="O567" t="n">
        <v>21053.43</v>
      </c>
      <c r="P567" t="n">
        <v>280.63</v>
      </c>
      <c r="Q567" t="n">
        <v>2238.42</v>
      </c>
      <c r="R567" t="n">
        <v>112.13</v>
      </c>
      <c r="S567" t="n">
        <v>80.06999999999999</v>
      </c>
      <c r="T567" t="n">
        <v>13874.8</v>
      </c>
      <c r="U567" t="n">
        <v>0.71</v>
      </c>
      <c r="V567" t="n">
        <v>0.87</v>
      </c>
      <c r="W567" t="n">
        <v>6.72</v>
      </c>
      <c r="X567" t="n">
        <v>0.87</v>
      </c>
      <c r="Y567" t="n">
        <v>1</v>
      </c>
      <c r="Z567" t="n">
        <v>10</v>
      </c>
    </row>
    <row r="568">
      <c r="A568" t="n">
        <v>28</v>
      </c>
      <c r="B568" t="n">
        <v>80</v>
      </c>
      <c r="C568" t="inlineStr">
        <is>
          <t xml:space="preserve">CONCLUIDO	</t>
        </is>
      </c>
      <c r="D568" t="n">
        <v>3.0503</v>
      </c>
      <c r="E568" t="n">
        <v>32.78</v>
      </c>
      <c r="F568" t="n">
        <v>29.49</v>
      </c>
      <c r="G568" t="n">
        <v>58.98</v>
      </c>
      <c r="H568" t="n">
        <v>0.84</v>
      </c>
      <c r="I568" t="n">
        <v>30</v>
      </c>
      <c r="J568" t="n">
        <v>169.17</v>
      </c>
      <c r="K568" t="n">
        <v>50.28</v>
      </c>
      <c r="L568" t="n">
        <v>8</v>
      </c>
      <c r="M568" t="n">
        <v>1</v>
      </c>
      <c r="N568" t="n">
        <v>30.89</v>
      </c>
      <c r="O568" t="n">
        <v>21098.19</v>
      </c>
      <c r="P568" t="n">
        <v>280.78</v>
      </c>
      <c r="Q568" t="n">
        <v>2238.5</v>
      </c>
      <c r="R568" t="n">
        <v>111.6</v>
      </c>
      <c r="S568" t="n">
        <v>80.06999999999999</v>
      </c>
      <c r="T568" t="n">
        <v>13612.96</v>
      </c>
      <c r="U568" t="n">
        <v>0.72</v>
      </c>
      <c r="V568" t="n">
        <v>0.87</v>
      </c>
      <c r="W568" t="n">
        <v>6.73</v>
      </c>
      <c r="X568" t="n">
        <v>0.86</v>
      </c>
      <c r="Y568" t="n">
        <v>1</v>
      </c>
      <c r="Z568" t="n">
        <v>10</v>
      </c>
    </row>
    <row r="569">
      <c r="A569" t="n">
        <v>29</v>
      </c>
      <c r="B569" t="n">
        <v>80</v>
      </c>
      <c r="C569" t="inlineStr">
        <is>
          <t xml:space="preserve">CONCLUIDO	</t>
        </is>
      </c>
      <c r="D569" t="n">
        <v>3.0567</v>
      </c>
      <c r="E569" t="n">
        <v>32.72</v>
      </c>
      <c r="F569" t="n">
        <v>29.46</v>
      </c>
      <c r="G569" t="n">
        <v>60.94</v>
      </c>
      <c r="H569" t="n">
        <v>0.86</v>
      </c>
      <c r="I569" t="n">
        <v>29</v>
      </c>
      <c r="J569" t="n">
        <v>169.53</v>
      </c>
      <c r="K569" t="n">
        <v>50.28</v>
      </c>
      <c r="L569" t="n">
        <v>8.25</v>
      </c>
      <c r="M569" t="n">
        <v>0</v>
      </c>
      <c r="N569" t="n">
        <v>31</v>
      </c>
      <c r="O569" t="n">
        <v>21142.98</v>
      </c>
      <c r="P569" t="n">
        <v>281.01</v>
      </c>
      <c r="Q569" t="n">
        <v>2238.52</v>
      </c>
      <c r="R569" t="n">
        <v>110.22</v>
      </c>
      <c r="S569" t="n">
        <v>80.06999999999999</v>
      </c>
      <c r="T569" t="n">
        <v>12925.22</v>
      </c>
      <c r="U569" t="n">
        <v>0.73</v>
      </c>
      <c r="V569" t="n">
        <v>0.87</v>
      </c>
      <c r="W569" t="n">
        <v>6.73</v>
      </c>
      <c r="X569" t="n">
        <v>0.83</v>
      </c>
      <c r="Y569" t="n">
        <v>1</v>
      </c>
      <c r="Z569" t="n">
        <v>10</v>
      </c>
    </row>
    <row r="570">
      <c r="A570" t="n">
        <v>0</v>
      </c>
      <c r="B570" t="n">
        <v>115</v>
      </c>
      <c r="C570" t="inlineStr">
        <is>
          <t xml:space="preserve">CONCLUIDO	</t>
        </is>
      </c>
      <c r="D570" t="n">
        <v>1.5119</v>
      </c>
      <c r="E570" t="n">
        <v>66.14</v>
      </c>
      <c r="F570" t="n">
        <v>42.81</v>
      </c>
      <c r="G570" t="n">
        <v>5.45</v>
      </c>
      <c r="H570" t="n">
        <v>0.08</v>
      </c>
      <c r="I570" t="n">
        <v>471</v>
      </c>
      <c r="J570" t="n">
        <v>222.93</v>
      </c>
      <c r="K570" t="n">
        <v>56.94</v>
      </c>
      <c r="L570" t="n">
        <v>1</v>
      </c>
      <c r="M570" t="n">
        <v>469</v>
      </c>
      <c r="N570" t="n">
        <v>49.99</v>
      </c>
      <c r="O570" t="n">
        <v>27728.69</v>
      </c>
      <c r="P570" t="n">
        <v>649.46</v>
      </c>
      <c r="Q570" t="n">
        <v>2239.69</v>
      </c>
      <c r="R570" t="n">
        <v>548.04</v>
      </c>
      <c r="S570" t="n">
        <v>80.06999999999999</v>
      </c>
      <c r="T570" t="n">
        <v>229627.53</v>
      </c>
      <c r="U570" t="n">
        <v>0.15</v>
      </c>
      <c r="V570" t="n">
        <v>0.6</v>
      </c>
      <c r="W570" t="n">
        <v>7.41</v>
      </c>
      <c r="X570" t="n">
        <v>14.17</v>
      </c>
      <c r="Y570" t="n">
        <v>1</v>
      </c>
      <c r="Z570" t="n">
        <v>10</v>
      </c>
    </row>
    <row r="571">
      <c r="A571" t="n">
        <v>1</v>
      </c>
      <c r="B571" t="n">
        <v>115</v>
      </c>
      <c r="C571" t="inlineStr">
        <is>
          <t xml:space="preserve">CONCLUIDO	</t>
        </is>
      </c>
      <c r="D571" t="n">
        <v>1.7815</v>
      </c>
      <c r="E571" t="n">
        <v>56.13</v>
      </c>
      <c r="F571" t="n">
        <v>38.64</v>
      </c>
      <c r="G571" t="n">
        <v>6.86</v>
      </c>
      <c r="H571" t="n">
        <v>0.1</v>
      </c>
      <c r="I571" t="n">
        <v>338</v>
      </c>
      <c r="J571" t="n">
        <v>223.35</v>
      </c>
      <c r="K571" t="n">
        <v>56.94</v>
      </c>
      <c r="L571" t="n">
        <v>1.25</v>
      </c>
      <c r="M571" t="n">
        <v>336</v>
      </c>
      <c r="N571" t="n">
        <v>50.15</v>
      </c>
      <c r="O571" t="n">
        <v>27780.03</v>
      </c>
      <c r="P571" t="n">
        <v>584.2</v>
      </c>
      <c r="Q571" t="n">
        <v>2239.81</v>
      </c>
      <c r="R571" t="n">
        <v>410.25</v>
      </c>
      <c r="S571" t="n">
        <v>80.06999999999999</v>
      </c>
      <c r="T571" t="n">
        <v>161396.64</v>
      </c>
      <c r="U571" t="n">
        <v>0.2</v>
      </c>
      <c r="V571" t="n">
        <v>0.66</v>
      </c>
      <c r="W571" t="n">
        <v>7.22</v>
      </c>
      <c r="X571" t="n">
        <v>10</v>
      </c>
      <c r="Y571" t="n">
        <v>1</v>
      </c>
      <c r="Z571" t="n">
        <v>10</v>
      </c>
    </row>
    <row r="572">
      <c r="A572" t="n">
        <v>2</v>
      </c>
      <c r="B572" t="n">
        <v>115</v>
      </c>
      <c r="C572" t="inlineStr">
        <is>
          <t xml:space="preserve">CONCLUIDO	</t>
        </is>
      </c>
      <c r="D572" t="n">
        <v>1.9763</v>
      </c>
      <c r="E572" t="n">
        <v>50.6</v>
      </c>
      <c r="F572" t="n">
        <v>36.35</v>
      </c>
      <c r="G572" t="n">
        <v>8.26</v>
      </c>
      <c r="H572" t="n">
        <v>0.12</v>
      </c>
      <c r="I572" t="n">
        <v>264</v>
      </c>
      <c r="J572" t="n">
        <v>223.76</v>
      </c>
      <c r="K572" t="n">
        <v>56.94</v>
      </c>
      <c r="L572" t="n">
        <v>1.5</v>
      </c>
      <c r="M572" t="n">
        <v>262</v>
      </c>
      <c r="N572" t="n">
        <v>50.32</v>
      </c>
      <c r="O572" t="n">
        <v>27831.42</v>
      </c>
      <c r="P572" t="n">
        <v>547.53</v>
      </c>
      <c r="Q572" t="n">
        <v>2239.43</v>
      </c>
      <c r="R572" t="n">
        <v>336.48</v>
      </c>
      <c r="S572" t="n">
        <v>80.06999999999999</v>
      </c>
      <c r="T572" t="n">
        <v>124880.07</v>
      </c>
      <c r="U572" t="n">
        <v>0.24</v>
      </c>
      <c r="V572" t="n">
        <v>0.71</v>
      </c>
      <c r="W572" t="n">
        <v>7.06</v>
      </c>
      <c r="X572" t="n">
        <v>7.71</v>
      </c>
      <c r="Y572" t="n">
        <v>1</v>
      </c>
      <c r="Z572" t="n">
        <v>10</v>
      </c>
    </row>
    <row r="573">
      <c r="A573" t="n">
        <v>3</v>
      </c>
      <c r="B573" t="n">
        <v>115</v>
      </c>
      <c r="C573" t="inlineStr">
        <is>
          <t xml:space="preserve">CONCLUIDO	</t>
        </is>
      </c>
      <c r="D573" t="n">
        <v>2.1215</v>
      </c>
      <c r="E573" t="n">
        <v>47.14</v>
      </c>
      <c r="F573" t="n">
        <v>34.95</v>
      </c>
      <c r="G573" t="n">
        <v>9.66</v>
      </c>
      <c r="H573" t="n">
        <v>0.14</v>
      </c>
      <c r="I573" t="n">
        <v>217</v>
      </c>
      <c r="J573" t="n">
        <v>224.18</v>
      </c>
      <c r="K573" t="n">
        <v>56.94</v>
      </c>
      <c r="L573" t="n">
        <v>1.75</v>
      </c>
      <c r="M573" t="n">
        <v>215</v>
      </c>
      <c r="N573" t="n">
        <v>50.49</v>
      </c>
      <c r="O573" t="n">
        <v>27882.87</v>
      </c>
      <c r="P573" t="n">
        <v>524.61</v>
      </c>
      <c r="Q573" t="n">
        <v>2239.19</v>
      </c>
      <c r="R573" t="n">
        <v>290.67</v>
      </c>
      <c r="S573" t="n">
        <v>80.06999999999999</v>
      </c>
      <c r="T573" t="n">
        <v>102212.55</v>
      </c>
      <c r="U573" t="n">
        <v>0.28</v>
      </c>
      <c r="V573" t="n">
        <v>0.73</v>
      </c>
      <c r="W573" t="n">
        <v>7</v>
      </c>
      <c r="X573" t="n">
        <v>6.32</v>
      </c>
      <c r="Y573" t="n">
        <v>1</v>
      </c>
      <c r="Z573" t="n">
        <v>10</v>
      </c>
    </row>
    <row r="574">
      <c r="A574" t="n">
        <v>4</v>
      </c>
      <c r="B574" t="n">
        <v>115</v>
      </c>
      <c r="C574" t="inlineStr">
        <is>
          <t xml:space="preserve">CONCLUIDO	</t>
        </is>
      </c>
      <c r="D574" t="n">
        <v>2.2357</v>
      </c>
      <c r="E574" t="n">
        <v>44.73</v>
      </c>
      <c r="F574" t="n">
        <v>33.99</v>
      </c>
      <c r="G574" t="n">
        <v>11.08</v>
      </c>
      <c r="H574" t="n">
        <v>0.16</v>
      </c>
      <c r="I574" t="n">
        <v>184</v>
      </c>
      <c r="J574" t="n">
        <v>224.6</v>
      </c>
      <c r="K574" t="n">
        <v>56.94</v>
      </c>
      <c r="L574" t="n">
        <v>2</v>
      </c>
      <c r="M574" t="n">
        <v>182</v>
      </c>
      <c r="N574" t="n">
        <v>50.65</v>
      </c>
      <c r="O574" t="n">
        <v>27934.37</v>
      </c>
      <c r="P574" t="n">
        <v>508.14</v>
      </c>
      <c r="Q574" t="n">
        <v>2238.64</v>
      </c>
      <c r="R574" t="n">
        <v>259.46</v>
      </c>
      <c r="S574" t="n">
        <v>80.06999999999999</v>
      </c>
      <c r="T574" t="n">
        <v>86772.82000000001</v>
      </c>
      <c r="U574" t="n">
        <v>0.31</v>
      </c>
      <c r="V574" t="n">
        <v>0.75</v>
      </c>
      <c r="W574" t="n">
        <v>6.94</v>
      </c>
      <c r="X574" t="n">
        <v>5.36</v>
      </c>
      <c r="Y574" t="n">
        <v>1</v>
      </c>
      <c r="Z574" t="n">
        <v>10</v>
      </c>
    </row>
    <row r="575">
      <c r="A575" t="n">
        <v>5</v>
      </c>
      <c r="B575" t="n">
        <v>115</v>
      </c>
      <c r="C575" t="inlineStr">
        <is>
          <t xml:space="preserve">CONCLUIDO	</t>
        </is>
      </c>
      <c r="D575" t="n">
        <v>2.3318</v>
      </c>
      <c r="E575" t="n">
        <v>42.88</v>
      </c>
      <c r="F575" t="n">
        <v>33.25</v>
      </c>
      <c r="G575" t="n">
        <v>12.55</v>
      </c>
      <c r="H575" t="n">
        <v>0.18</v>
      </c>
      <c r="I575" t="n">
        <v>159</v>
      </c>
      <c r="J575" t="n">
        <v>225.01</v>
      </c>
      <c r="K575" t="n">
        <v>56.94</v>
      </c>
      <c r="L575" t="n">
        <v>2.25</v>
      </c>
      <c r="M575" t="n">
        <v>157</v>
      </c>
      <c r="N575" t="n">
        <v>50.82</v>
      </c>
      <c r="O575" t="n">
        <v>27985.94</v>
      </c>
      <c r="P575" t="n">
        <v>495.02</v>
      </c>
      <c r="Q575" t="n">
        <v>2238.68</v>
      </c>
      <c r="R575" t="n">
        <v>234.63</v>
      </c>
      <c r="S575" t="n">
        <v>80.06999999999999</v>
      </c>
      <c r="T575" t="n">
        <v>74484.28</v>
      </c>
      <c r="U575" t="n">
        <v>0.34</v>
      </c>
      <c r="V575" t="n">
        <v>0.77</v>
      </c>
      <c r="W575" t="n">
        <v>6.91</v>
      </c>
      <c r="X575" t="n">
        <v>4.62</v>
      </c>
      <c r="Y575" t="n">
        <v>1</v>
      </c>
      <c r="Z575" t="n">
        <v>10</v>
      </c>
    </row>
    <row r="576">
      <c r="A576" t="n">
        <v>6</v>
      </c>
      <c r="B576" t="n">
        <v>115</v>
      </c>
      <c r="C576" t="inlineStr">
        <is>
          <t xml:space="preserve">CONCLUIDO	</t>
        </is>
      </c>
      <c r="D576" t="n">
        <v>2.406</v>
      </c>
      <c r="E576" t="n">
        <v>41.56</v>
      </c>
      <c r="F576" t="n">
        <v>32.71</v>
      </c>
      <c r="G576" t="n">
        <v>13.92</v>
      </c>
      <c r="H576" t="n">
        <v>0.2</v>
      </c>
      <c r="I576" t="n">
        <v>141</v>
      </c>
      <c r="J576" t="n">
        <v>225.43</v>
      </c>
      <c r="K576" t="n">
        <v>56.94</v>
      </c>
      <c r="L576" t="n">
        <v>2.5</v>
      </c>
      <c r="M576" t="n">
        <v>139</v>
      </c>
      <c r="N576" t="n">
        <v>50.99</v>
      </c>
      <c r="O576" t="n">
        <v>28037.57</v>
      </c>
      <c r="P576" t="n">
        <v>485.22</v>
      </c>
      <c r="Q576" t="n">
        <v>2238.94</v>
      </c>
      <c r="R576" t="n">
        <v>217.32</v>
      </c>
      <c r="S576" t="n">
        <v>80.06999999999999</v>
      </c>
      <c r="T576" t="n">
        <v>65917.82000000001</v>
      </c>
      <c r="U576" t="n">
        <v>0.37</v>
      </c>
      <c r="V576" t="n">
        <v>0.78</v>
      </c>
      <c r="W576" t="n">
        <v>6.88</v>
      </c>
      <c r="X576" t="n">
        <v>4.08</v>
      </c>
      <c r="Y576" t="n">
        <v>1</v>
      </c>
      <c r="Z576" t="n">
        <v>10</v>
      </c>
    </row>
    <row r="577">
      <c r="A577" t="n">
        <v>7</v>
      </c>
      <c r="B577" t="n">
        <v>115</v>
      </c>
      <c r="C577" t="inlineStr">
        <is>
          <t xml:space="preserve">CONCLUIDO	</t>
        </is>
      </c>
      <c r="D577" t="n">
        <v>2.4725</v>
      </c>
      <c r="E577" t="n">
        <v>40.45</v>
      </c>
      <c r="F577" t="n">
        <v>32.25</v>
      </c>
      <c r="G577" t="n">
        <v>15.36</v>
      </c>
      <c r="H577" t="n">
        <v>0.22</v>
      </c>
      <c r="I577" t="n">
        <v>126</v>
      </c>
      <c r="J577" t="n">
        <v>225.85</v>
      </c>
      <c r="K577" t="n">
        <v>56.94</v>
      </c>
      <c r="L577" t="n">
        <v>2.75</v>
      </c>
      <c r="M577" t="n">
        <v>124</v>
      </c>
      <c r="N577" t="n">
        <v>51.16</v>
      </c>
      <c r="O577" t="n">
        <v>28089.25</v>
      </c>
      <c r="P577" t="n">
        <v>476.47</v>
      </c>
      <c r="Q577" t="n">
        <v>2238.66</v>
      </c>
      <c r="R577" t="n">
        <v>202.41</v>
      </c>
      <c r="S577" t="n">
        <v>80.06999999999999</v>
      </c>
      <c r="T577" t="n">
        <v>58538.38</v>
      </c>
      <c r="U577" t="n">
        <v>0.4</v>
      </c>
      <c r="V577" t="n">
        <v>0.8</v>
      </c>
      <c r="W577" t="n">
        <v>6.86</v>
      </c>
      <c r="X577" t="n">
        <v>3.62</v>
      </c>
      <c r="Y577" t="n">
        <v>1</v>
      </c>
      <c r="Z577" t="n">
        <v>10</v>
      </c>
    </row>
    <row r="578">
      <c r="A578" t="n">
        <v>8</v>
      </c>
      <c r="B578" t="n">
        <v>115</v>
      </c>
      <c r="C578" t="inlineStr">
        <is>
          <t xml:space="preserve">CONCLUIDO	</t>
        </is>
      </c>
      <c r="D578" t="n">
        <v>2.5267</v>
      </c>
      <c r="E578" t="n">
        <v>39.58</v>
      </c>
      <c r="F578" t="n">
        <v>31.91</v>
      </c>
      <c r="G578" t="n">
        <v>16.8</v>
      </c>
      <c r="H578" t="n">
        <v>0.24</v>
      </c>
      <c r="I578" t="n">
        <v>114</v>
      </c>
      <c r="J578" t="n">
        <v>226.27</v>
      </c>
      <c r="K578" t="n">
        <v>56.94</v>
      </c>
      <c r="L578" t="n">
        <v>3</v>
      </c>
      <c r="M578" t="n">
        <v>112</v>
      </c>
      <c r="N578" t="n">
        <v>51.33</v>
      </c>
      <c r="O578" t="n">
        <v>28140.99</v>
      </c>
      <c r="P578" t="n">
        <v>469.53</v>
      </c>
      <c r="Q578" t="n">
        <v>2238.7</v>
      </c>
      <c r="R578" t="n">
        <v>191.91</v>
      </c>
      <c r="S578" t="n">
        <v>80.06999999999999</v>
      </c>
      <c r="T578" t="n">
        <v>53348.54</v>
      </c>
      <c r="U578" t="n">
        <v>0.42</v>
      </c>
      <c r="V578" t="n">
        <v>0.8</v>
      </c>
      <c r="W578" t="n">
        <v>6.82</v>
      </c>
      <c r="X578" t="n">
        <v>3.28</v>
      </c>
      <c r="Y578" t="n">
        <v>1</v>
      </c>
      <c r="Z578" t="n">
        <v>10</v>
      </c>
    </row>
    <row r="579">
      <c r="A579" t="n">
        <v>9</v>
      </c>
      <c r="B579" t="n">
        <v>115</v>
      </c>
      <c r="C579" t="inlineStr">
        <is>
          <t xml:space="preserve">CONCLUIDO	</t>
        </is>
      </c>
      <c r="D579" t="n">
        <v>2.5743</v>
      </c>
      <c r="E579" t="n">
        <v>38.85</v>
      </c>
      <c r="F579" t="n">
        <v>31.62</v>
      </c>
      <c r="G579" t="n">
        <v>18.24</v>
      </c>
      <c r="H579" t="n">
        <v>0.25</v>
      </c>
      <c r="I579" t="n">
        <v>104</v>
      </c>
      <c r="J579" t="n">
        <v>226.69</v>
      </c>
      <c r="K579" t="n">
        <v>56.94</v>
      </c>
      <c r="L579" t="n">
        <v>3.25</v>
      </c>
      <c r="M579" t="n">
        <v>102</v>
      </c>
      <c r="N579" t="n">
        <v>51.5</v>
      </c>
      <c r="O579" t="n">
        <v>28192.8</v>
      </c>
      <c r="P579" t="n">
        <v>463.1</v>
      </c>
      <c r="Q579" t="n">
        <v>2238.74</v>
      </c>
      <c r="R579" t="n">
        <v>181.96</v>
      </c>
      <c r="S579" t="n">
        <v>80.06999999999999</v>
      </c>
      <c r="T579" t="n">
        <v>48421.43</v>
      </c>
      <c r="U579" t="n">
        <v>0.44</v>
      </c>
      <c r="V579" t="n">
        <v>0.8100000000000001</v>
      </c>
      <c r="W579" t="n">
        <v>6.81</v>
      </c>
      <c r="X579" t="n">
        <v>2.99</v>
      </c>
      <c r="Y579" t="n">
        <v>1</v>
      </c>
      <c r="Z579" t="n">
        <v>10</v>
      </c>
    </row>
    <row r="580">
      <c r="A580" t="n">
        <v>10</v>
      </c>
      <c r="B580" t="n">
        <v>115</v>
      </c>
      <c r="C580" t="inlineStr">
        <is>
          <t xml:space="preserve">CONCLUIDO	</t>
        </is>
      </c>
      <c r="D580" t="n">
        <v>2.6197</v>
      </c>
      <c r="E580" t="n">
        <v>38.17</v>
      </c>
      <c r="F580" t="n">
        <v>31.34</v>
      </c>
      <c r="G580" t="n">
        <v>19.79</v>
      </c>
      <c r="H580" t="n">
        <v>0.27</v>
      </c>
      <c r="I580" t="n">
        <v>95</v>
      </c>
      <c r="J580" t="n">
        <v>227.11</v>
      </c>
      <c r="K580" t="n">
        <v>56.94</v>
      </c>
      <c r="L580" t="n">
        <v>3.5</v>
      </c>
      <c r="M580" t="n">
        <v>93</v>
      </c>
      <c r="N580" t="n">
        <v>51.67</v>
      </c>
      <c r="O580" t="n">
        <v>28244.66</v>
      </c>
      <c r="P580" t="n">
        <v>457.11</v>
      </c>
      <c r="Q580" t="n">
        <v>2238.4</v>
      </c>
      <c r="R580" t="n">
        <v>173.02</v>
      </c>
      <c r="S580" t="n">
        <v>80.06999999999999</v>
      </c>
      <c r="T580" t="n">
        <v>43999.54</v>
      </c>
      <c r="U580" t="n">
        <v>0.46</v>
      </c>
      <c r="V580" t="n">
        <v>0.82</v>
      </c>
      <c r="W580" t="n">
        <v>6.8</v>
      </c>
      <c r="X580" t="n">
        <v>2.71</v>
      </c>
      <c r="Y580" t="n">
        <v>1</v>
      </c>
      <c r="Z580" t="n">
        <v>10</v>
      </c>
    </row>
    <row r="581">
      <c r="A581" t="n">
        <v>11</v>
      </c>
      <c r="B581" t="n">
        <v>115</v>
      </c>
      <c r="C581" t="inlineStr">
        <is>
          <t xml:space="preserve">CONCLUIDO	</t>
        </is>
      </c>
      <c r="D581" t="n">
        <v>2.6561</v>
      </c>
      <c r="E581" t="n">
        <v>37.65</v>
      </c>
      <c r="F581" t="n">
        <v>31.13</v>
      </c>
      <c r="G581" t="n">
        <v>21.22</v>
      </c>
      <c r="H581" t="n">
        <v>0.29</v>
      </c>
      <c r="I581" t="n">
        <v>88</v>
      </c>
      <c r="J581" t="n">
        <v>227.53</v>
      </c>
      <c r="K581" t="n">
        <v>56.94</v>
      </c>
      <c r="L581" t="n">
        <v>3.75</v>
      </c>
      <c r="M581" t="n">
        <v>86</v>
      </c>
      <c r="N581" t="n">
        <v>51.84</v>
      </c>
      <c r="O581" t="n">
        <v>28296.58</v>
      </c>
      <c r="P581" t="n">
        <v>452.41</v>
      </c>
      <c r="Q581" t="n">
        <v>2238.48</v>
      </c>
      <c r="R581" t="n">
        <v>166.05</v>
      </c>
      <c r="S581" t="n">
        <v>80.06999999999999</v>
      </c>
      <c r="T581" t="n">
        <v>40546.59</v>
      </c>
      <c r="U581" t="n">
        <v>0.48</v>
      </c>
      <c r="V581" t="n">
        <v>0.82</v>
      </c>
      <c r="W581" t="n">
        <v>6.78</v>
      </c>
      <c r="X581" t="n">
        <v>2.5</v>
      </c>
      <c r="Y581" t="n">
        <v>1</v>
      </c>
      <c r="Z581" t="n">
        <v>10</v>
      </c>
    </row>
    <row r="582">
      <c r="A582" t="n">
        <v>12</v>
      </c>
      <c r="B582" t="n">
        <v>115</v>
      </c>
      <c r="C582" t="inlineStr">
        <is>
          <t xml:space="preserve">CONCLUIDO	</t>
        </is>
      </c>
      <c r="D582" t="n">
        <v>2.6871</v>
      </c>
      <c r="E582" t="n">
        <v>37.21</v>
      </c>
      <c r="F582" t="n">
        <v>30.95</v>
      </c>
      <c r="G582" t="n">
        <v>22.65</v>
      </c>
      <c r="H582" t="n">
        <v>0.31</v>
      </c>
      <c r="I582" t="n">
        <v>82</v>
      </c>
      <c r="J582" t="n">
        <v>227.95</v>
      </c>
      <c r="K582" t="n">
        <v>56.94</v>
      </c>
      <c r="L582" t="n">
        <v>4</v>
      </c>
      <c r="M582" t="n">
        <v>80</v>
      </c>
      <c r="N582" t="n">
        <v>52.01</v>
      </c>
      <c r="O582" t="n">
        <v>28348.56</v>
      </c>
      <c r="P582" t="n">
        <v>447.82</v>
      </c>
      <c r="Q582" t="n">
        <v>2238.78</v>
      </c>
      <c r="R582" t="n">
        <v>160.11</v>
      </c>
      <c r="S582" t="n">
        <v>80.06999999999999</v>
      </c>
      <c r="T582" t="n">
        <v>37607.33</v>
      </c>
      <c r="U582" t="n">
        <v>0.5</v>
      </c>
      <c r="V582" t="n">
        <v>0.83</v>
      </c>
      <c r="W582" t="n">
        <v>6.78</v>
      </c>
      <c r="X582" t="n">
        <v>2.32</v>
      </c>
      <c r="Y582" t="n">
        <v>1</v>
      </c>
      <c r="Z582" t="n">
        <v>10</v>
      </c>
    </row>
    <row r="583">
      <c r="A583" t="n">
        <v>13</v>
      </c>
      <c r="B583" t="n">
        <v>115</v>
      </c>
      <c r="C583" t="inlineStr">
        <is>
          <t xml:space="preserve">CONCLUIDO	</t>
        </is>
      </c>
      <c r="D583" t="n">
        <v>2.7181</v>
      </c>
      <c r="E583" t="n">
        <v>36.79</v>
      </c>
      <c r="F583" t="n">
        <v>30.79</v>
      </c>
      <c r="G583" t="n">
        <v>24.31</v>
      </c>
      <c r="H583" t="n">
        <v>0.33</v>
      </c>
      <c r="I583" t="n">
        <v>76</v>
      </c>
      <c r="J583" t="n">
        <v>228.38</v>
      </c>
      <c r="K583" t="n">
        <v>56.94</v>
      </c>
      <c r="L583" t="n">
        <v>4.25</v>
      </c>
      <c r="M583" t="n">
        <v>74</v>
      </c>
      <c r="N583" t="n">
        <v>52.18</v>
      </c>
      <c r="O583" t="n">
        <v>28400.61</v>
      </c>
      <c r="P583" t="n">
        <v>443.39</v>
      </c>
      <c r="Q583" t="n">
        <v>2238.63</v>
      </c>
      <c r="R583" t="n">
        <v>155.37</v>
      </c>
      <c r="S583" t="n">
        <v>80.06999999999999</v>
      </c>
      <c r="T583" t="n">
        <v>35269.38</v>
      </c>
      <c r="U583" t="n">
        <v>0.52</v>
      </c>
      <c r="V583" t="n">
        <v>0.83</v>
      </c>
      <c r="W583" t="n">
        <v>6.76</v>
      </c>
      <c r="X583" t="n">
        <v>2.16</v>
      </c>
      <c r="Y583" t="n">
        <v>1</v>
      </c>
      <c r="Z583" t="n">
        <v>10</v>
      </c>
    </row>
    <row r="584">
      <c r="A584" t="n">
        <v>14</v>
      </c>
      <c r="B584" t="n">
        <v>115</v>
      </c>
      <c r="C584" t="inlineStr">
        <is>
          <t xml:space="preserve">CONCLUIDO	</t>
        </is>
      </c>
      <c r="D584" t="n">
        <v>2.7465</v>
      </c>
      <c r="E584" t="n">
        <v>36.41</v>
      </c>
      <c r="F584" t="n">
        <v>30.63</v>
      </c>
      <c r="G584" t="n">
        <v>25.89</v>
      </c>
      <c r="H584" t="n">
        <v>0.35</v>
      </c>
      <c r="I584" t="n">
        <v>71</v>
      </c>
      <c r="J584" t="n">
        <v>228.8</v>
      </c>
      <c r="K584" t="n">
        <v>56.94</v>
      </c>
      <c r="L584" t="n">
        <v>4.5</v>
      </c>
      <c r="M584" t="n">
        <v>69</v>
      </c>
      <c r="N584" t="n">
        <v>52.36</v>
      </c>
      <c r="O584" t="n">
        <v>28452.71</v>
      </c>
      <c r="P584" t="n">
        <v>439.15</v>
      </c>
      <c r="Q584" t="n">
        <v>2238.48</v>
      </c>
      <c r="R584" t="n">
        <v>149.93</v>
      </c>
      <c r="S584" t="n">
        <v>80.06999999999999</v>
      </c>
      <c r="T584" t="n">
        <v>32573.87</v>
      </c>
      <c r="U584" t="n">
        <v>0.53</v>
      </c>
      <c r="V584" t="n">
        <v>0.84</v>
      </c>
      <c r="W584" t="n">
        <v>6.75</v>
      </c>
      <c r="X584" t="n">
        <v>2</v>
      </c>
      <c r="Y584" t="n">
        <v>1</v>
      </c>
      <c r="Z584" t="n">
        <v>10</v>
      </c>
    </row>
    <row r="585">
      <c r="A585" t="n">
        <v>15</v>
      </c>
      <c r="B585" t="n">
        <v>115</v>
      </c>
      <c r="C585" t="inlineStr">
        <is>
          <t xml:space="preserve">CONCLUIDO	</t>
        </is>
      </c>
      <c r="D585" t="n">
        <v>2.7676</v>
      </c>
      <c r="E585" t="n">
        <v>36.13</v>
      </c>
      <c r="F585" t="n">
        <v>30.53</v>
      </c>
      <c r="G585" t="n">
        <v>27.34</v>
      </c>
      <c r="H585" t="n">
        <v>0.37</v>
      </c>
      <c r="I585" t="n">
        <v>67</v>
      </c>
      <c r="J585" t="n">
        <v>229.22</v>
      </c>
      <c r="K585" t="n">
        <v>56.94</v>
      </c>
      <c r="L585" t="n">
        <v>4.75</v>
      </c>
      <c r="M585" t="n">
        <v>65</v>
      </c>
      <c r="N585" t="n">
        <v>52.53</v>
      </c>
      <c r="O585" t="n">
        <v>28504.87</v>
      </c>
      <c r="P585" t="n">
        <v>435.8</v>
      </c>
      <c r="Q585" t="n">
        <v>2238.46</v>
      </c>
      <c r="R585" t="n">
        <v>146.74</v>
      </c>
      <c r="S585" t="n">
        <v>80.06999999999999</v>
      </c>
      <c r="T585" t="n">
        <v>30995.55</v>
      </c>
      <c r="U585" t="n">
        <v>0.55</v>
      </c>
      <c r="V585" t="n">
        <v>0.84</v>
      </c>
      <c r="W585" t="n">
        <v>6.75</v>
      </c>
      <c r="X585" t="n">
        <v>1.9</v>
      </c>
      <c r="Y585" t="n">
        <v>1</v>
      </c>
      <c r="Z585" t="n">
        <v>10</v>
      </c>
    </row>
    <row r="586">
      <c r="A586" t="n">
        <v>16</v>
      </c>
      <c r="B586" t="n">
        <v>115</v>
      </c>
      <c r="C586" t="inlineStr">
        <is>
          <t xml:space="preserve">CONCLUIDO	</t>
        </is>
      </c>
      <c r="D586" t="n">
        <v>2.7918</v>
      </c>
      <c r="E586" t="n">
        <v>35.82</v>
      </c>
      <c r="F586" t="n">
        <v>30.39</v>
      </c>
      <c r="G586" t="n">
        <v>28.95</v>
      </c>
      <c r="H586" t="n">
        <v>0.39</v>
      </c>
      <c r="I586" t="n">
        <v>63</v>
      </c>
      <c r="J586" t="n">
        <v>229.65</v>
      </c>
      <c r="K586" t="n">
        <v>56.94</v>
      </c>
      <c r="L586" t="n">
        <v>5</v>
      </c>
      <c r="M586" t="n">
        <v>61</v>
      </c>
      <c r="N586" t="n">
        <v>52.7</v>
      </c>
      <c r="O586" t="n">
        <v>28557.1</v>
      </c>
      <c r="P586" t="n">
        <v>431.72</v>
      </c>
      <c r="Q586" t="n">
        <v>2238.55</v>
      </c>
      <c r="R586" t="n">
        <v>142.51</v>
      </c>
      <c r="S586" t="n">
        <v>80.06999999999999</v>
      </c>
      <c r="T586" t="n">
        <v>28899.66</v>
      </c>
      <c r="U586" t="n">
        <v>0.5600000000000001</v>
      </c>
      <c r="V586" t="n">
        <v>0.84</v>
      </c>
      <c r="W586" t="n">
        <v>6.73</v>
      </c>
      <c r="X586" t="n">
        <v>1.76</v>
      </c>
      <c r="Y586" t="n">
        <v>1</v>
      </c>
      <c r="Z586" t="n">
        <v>10</v>
      </c>
    </row>
    <row r="587">
      <c r="A587" t="n">
        <v>17</v>
      </c>
      <c r="B587" t="n">
        <v>115</v>
      </c>
      <c r="C587" t="inlineStr">
        <is>
          <t xml:space="preserve">CONCLUIDO	</t>
        </is>
      </c>
      <c r="D587" t="n">
        <v>2.8072</v>
      </c>
      <c r="E587" t="n">
        <v>35.62</v>
      </c>
      <c r="F587" t="n">
        <v>30.33</v>
      </c>
      <c r="G587" t="n">
        <v>30.33</v>
      </c>
      <c r="H587" t="n">
        <v>0.41</v>
      </c>
      <c r="I587" t="n">
        <v>60</v>
      </c>
      <c r="J587" t="n">
        <v>230.07</v>
      </c>
      <c r="K587" t="n">
        <v>56.94</v>
      </c>
      <c r="L587" t="n">
        <v>5.25</v>
      </c>
      <c r="M587" t="n">
        <v>58</v>
      </c>
      <c r="N587" t="n">
        <v>52.88</v>
      </c>
      <c r="O587" t="n">
        <v>28609.38</v>
      </c>
      <c r="P587" t="n">
        <v>428.55</v>
      </c>
      <c r="Q587" t="n">
        <v>2238.52</v>
      </c>
      <c r="R587" t="n">
        <v>139.9</v>
      </c>
      <c r="S587" t="n">
        <v>80.06999999999999</v>
      </c>
      <c r="T587" t="n">
        <v>27613.9</v>
      </c>
      <c r="U587" t="n">
        <v>0.57</v>
      </c>
      <c r="V587" t="n">
        <v>0.85</v>
      </c>
      <c r="W587" t="n">
        <v>6.74</v>
      </c>
      <c r="X587" t="n">
        <v>1.7</v>
      </c>
      <c r="Y587" t="n">
        <v>1</v>
      </c>
      <c r="Z587" t="n">
        <v>10</v>
      </c>
    </row>
    <row r="588">
      <c r="A588" t="n">
        <v>18</v>
      </c>
      <c r="B588" t="n">
        <v>115</v>
      </c>
      <c r="C588" t="inlineStr">
        <is>
          <t xml:space="preserve">CONCLUIDO	</t>
        </is>
      </c>
      <c r="D588" t="n">
        <v>2.8257</v>
      </c>
      <c r="E588" t="n">
        <v>35.39</v>
      </c>
      <c r="F588" t="n">
        <v>30.23</v>
      </c>
      <c r="G588" t="n">
        <v>31.82</v>
      </c>
      <c r="H588" t="n">
        <v>0.42</v>
      </c>
      <c r="I588" t="n">
        <v>57</v>
      </c>
      <c r="J588" t="n">
        <v>230.49</v>
      </c>
      <c r="K588" t="n">
        <v>56.94</v>
      </c>
      <c r="L588" t="n">
        <v>5.5</v>
      </c>
      <c r="M588" t="n">
        <v>55</v>
      </c>
      <c r="N588" t="n">
        <v>53.05</v>
      </c>
      <c r="O588" t="n">
        <v>28661.73</v>
      </c>
      <c r="P588" t="n">
        <v>425.42</v>
      </c>
      <c r="Q588" t="n">
        <v>2238.36</v>
      </c>
      <c r="R588" t="n">
        <v>136.75</v>
      </c>
      <c r="S588" t="n">
        <v>80.06999999999999</v>
      </c>
      <c r="T588" t="n">
        <v>26053.22</v>
      </c>
      <c r="U588" t="n">
        <v>0.59</v>
      </c>
      <c r="V588" t="n">
        <v>0.85</v>
      </c>
      <c r="W588" t="n">
        <v>6.73</v>
      </c>
      <c r="X588" t="n">
        <v>1.6</v>
      </c>
      <c r="Y588" t="n">
        <v>1</v>
      </c>
      <c r="Z588" t="n">
        <v>10</v>
      </c>
    </row>
    <row r="589">
      <c r="A589" t="n">
        <v>19</v>
      </c>
      <c r="B589" t="n">
        <v>115</v>
      </c>
      <c r="C589" t="inlineStr">
        <is>
          <t xml:space="preserve">CONCLUIDO	</t>
        </is>
      </c>
      <c r="D589" t="n">
        <v>2.8433</v>
      </c>
      <c r="E589" t="n">
        <v>35.17</v>
      </c>
      <c r="F589" t="n">
        <v>30.14</v>
      </c>
      <c r="G589" t="n">
        <v>33.49</v>
      </c>
      <c r="H589" t="n">
        <v>0.44</v>
      </c>
      <c r="I589" t="n">
        <v>54</v>
      </c>
      <c r="J589" t="n">
        <v>230.92</v>
      </c>
      <c r="K589" t="n">
        <v>56.94</v>
      </c>
      <c r="L589" t="n">
        <v>5.75</v>
      </c>
      <c r="M589" t="n">
        <v>52</v>
      </c>
      <c r="N589" t="n">
        <v>53.23</v>
      </c>
      <c r="O589" t="n">
        <v>28714.14</v>
      </c>
      <c r="P589" t="n">
        <v>422.18</v>
      </c>
      <c r="Q589" t="n">
        <v>2238.46</v>
      </c>
      <c r="R589" t="n">
        <v>133.53</v>
      </c>
      <c r="S589" t="n">
        <v>80.06999999999999</v>
      </c>
      <c r="T589" t="n">
        <v>24455.19</v>
      </c>
      <c r="U589" t="n">
        <v>0.6</v>
      </c>
      <c r="V589" t="n">
        <v>0.85</v>
      </c>
      <c r="W589" t="n">
        <v>6.73</v>
      </c>
      <c r="X589" t="n">
        <v>1.51</v>
      </c>
      <c r="Y589" t="n">
        <v>1</v>
      </c>
      <c r="Z589" t="n">
        <v>10</v>
      </c>
    </row>
    <row r="590">
      <c r="A590" t="n">
        <v>20</v>
      </c>
      <c r="B590" t="n">
        <v>115</v>
      </c>
      <c r="C590" t="inlineStr">
        <is>
          <t xml:space="preserve">CONCLUIDO	</t>
        </is>
      </c>
      <c r="D590" t="n">
        <v>2.8538</v>
      </c>
      <c r="E590" t="n">
        <v>35.04</v>
      </c>
      <c r="F590" t="n">
        <v>30.1</v>
      </c>
      <c r="G590" t="n">
        <v>34.73</v>
      </c>
      <c r="H590" t="n">
        <v>0.46</v>
      </c>
      <c r="I590" t="n">
        <v>52</v>
      </c>
      <c r="J590" t="n">
        <v>231.34</v>
      </c>
      <c r="K590" t="n">
        <v>56.94</v>
      </c>
      <c r="L590" t="n">
        <v>6</v>
      </c>
      <c r="M590" t="n">
        <v>50</v>
      </c>
      <c r="N590" t="n">
        <v>53.4</v>
      </c>
      <c r="O590" t="n">
        <v>28766.61</v>
      </c>
      <c r="P590" t="n">
        <v>419.56</v>
      </c>
      <c r="Q590" t="n">
        <v>2238.47</v>
      </c>
      <c r="R590" t="n">
        <v>132.48</v>
      </c>
      <c r="S590" t="n">
        <v>80.06999999999999</v>
      </c>
      <c r="T590" t="n">
        <v>23943.79</v>
      </c>
      <c r="U590" t="n">
        <v>0.6</v>
      </c>
      <c r="V590" t="n">
        <v>0.85</v>
      </c>
      <c r="W590" t="n">
        <v>6.72</v>
      </c>
      <c r="X590" t="n">
        <v>1.47</v>
      </c>
      <c r="Y590" t="n">
        <v>1</v>
      </c>
      <c r="Z590" t="n">
        <v>10</v>
      </c>
    </row>
    <row r="591">
      <c r="A591" t="n">
        <v>21</v>
      </c>
      <c r="B591" t="n">
        <v>115</v>
      </c>
      <c r="C591" t="inlineStr">
        <is>
          <t xml:space="preserve">CONCLUIDO	</t>
        </is>
      </c>
      <c r="D591" t="n">
        <v>2.8718</v>
      </c>
      <c r="E591" t="n">
        <v>34.82</v>
      </c>
      <c r="F591" t="n">
        <v>30.01</v>
      </c>
      <c r="G591" t="n">
        <v>36.75</v>
      </c>
      <c r="H591" t="n">
        <v>0.48</v>
      </c>
      <c r="I591" t="n">
        <v>49</v>
      </c>
      <c r="J591" t="n">
        <v>231.77</v>
      </c>
      <c r="K591" t="n">
        <v>56.94</v>
      </c>
      <c r="L591" t="n">
        <v>6.25</v>
      </c>
      <c r="M591" t="n">
        <v>47</v>
      </c>
      <c r="N591" t="n">
        <v>53.58</v>
      </c>
      <c r="O591" t="n">
        <v>28819.14</v>
      </c>
      <c r="P591" t="n">
        <v>415.62</v>
      </c>
      <c r="Q591" t="n">
        <v>2238.59</v>
      </c>
      <c r="R591" t="n">
        <v>129.53</v>
      </c>
      <c r="S591" t="n">
        <v>80.06999999999999</v>
      </c>
      <c r="T591" t="n">
        <v>22479.98</v>
      </c>
      <c r="U591" t="n">
        <v>0.62</v>
      </c>
      <c r="V591" t="n">
        <v>0.86</v>
      </c>
      <c r="W591" t="n">
        <v>6.72</v>
      </c>
      <c r="X591" t="n">
        <v>1.38</v>
      </c>
      <c r="Y591" t="n">
        <v>1</v>
      </c>
      <c r="Z591" t="n">
        <v>10</v>
      </c>
    </row>
    <row r="592">
      <c r="A592" t="n">
        <v>22</v>
      </c>
      <c r="B592" t="n">
        <v>115</v>
      </c>
      <c r="C592" t="inlineStr">
        <is>
          <t xml:space="preserve">CONCLUIDO	</t>
        </is>
      </c>
      <c r="D592" t="n">
        <v>2.8839</v>
      </c>
      <c r="E592" t="n">
        <v>34.68</v>
      </c>
      <c r="F592" t="n">
        <v>29.95</v>
      </c>
      <c r="G592" t="n">
        <v>38.24</v>
      </c>
      <c r="H592" t="n">
        <v>0.5</v>
      </c>
      <c r="I592" t="n">
        <v>47</v>
      </c>
      <c r="J592" t="n">
        <v>232.2</v>
      </c>
      <c r="K592" t="n">
        <v>56.94</v>
      </c>
      <c r="L592" t="n">
        <v>6.5</v>
      </c>
      <c r="M592" t="n">
        <v>45</v>
      </c>
      <c r="N592" t="n">
        <v>53.75</v>
      </c>
      <c r="O592" t="n">
        <v>28871.74</v>
      </c>
      <c r="P592" t="n">
        <v>413.96</v>
      </c>
      <c r="Q592" t="n">
        <v>2238.38</v>
      </c>
      <c r="R592" t="n">
        <v>127.86</v>
      </c>
      <c r="S592" t="n">
        <v>80.06999999999999</v>
      </c>
      <c r="T592" t="n">
        <v>21655.29</v>
      </c>
      <c r="U592" t="n">
        <v>0.63</v>
      </c>
      <c r="V592" t="n">
        <v>0.86</v>
      </c>
      <c r="W592" t="n">
        <v>6.71</v>
      </c>
      <c r="X592" t="n">
        <v>1.32</v>
      </c>
      <c r="Y592" t="n">
        <v>1</v>
      </c>
      <c r="Z592" t="n">
        <v>10</v>
      </c>
    </row>
    <row r="593">
      <c r="A593" t="n">
        <v>23</v>
      </c>
      <c r="B593" t="n">
        <v>115</v>
      </c>
      <c r="C593" t="inlineStr">
        <is>
          <t xml:space="preserve">CONCLUIDO	</t>
        </is>
      </c>
      <c r="D593" t="n">
        <v>2.8978</v>
      </c>
      <c r="E593" t="n">
        <v>34.51</v>
      </c>
      <c r="F593" t="n">
        <v>29.87</v>
      </c>
      <c r="G593" t="n">
        <v>39.83</v>
      </c>
      <c r="H593" t="n">
        <v>0.52</v>
      </c>
      <c r="I593" t="n">
        <v>45</v>
      </c>
      <c r="J593" t="n">
        <v>232.62</v>
      </c>
      <c r="K593" t="n">
        <v>56.94</v>
      </c>
      <c r="L593" t="n">
        <v>6.75</v>
      </c>
      <c r="M593" t="n">
        <v>43</v>
      </c>
      <c r="N593" t="n">
        <v>53.93</v>
      </c>
      <c r="O593" t="n">
        <v>28924.39</v>
      </c>
      <c r="P593" t="n">
        <v>410.6</v>
      </c>
      <c r="Q593" t="n">
        <v>2238.33</v>
      </c>
      <c r="R593" t="n">
        <v>125.45</v>
      </c>
      <c r="S593" t="n">
        <v>80.06999999999999</v>
      </c>
      <c r="T593" t="n">
        <v>20463.83</v>
      </c>
      <c r="U593" t="n">
        <v>0.64</v>
      </c>
      <c r="V593" t="n">
        <v>0.86</v>
      </c>
      <c r="W593" t="n">
        <v>6.7</v>
      </c>
      <c r="X593" t="n">
        <v>1.25</v>
      </c>
      <c r="Y593" t="n">
        <v>1</v>
      </c>
      <c r="Z593" t="n">
        <v>10</v>
      </c>
    </row>
    <row r="594">
      <c r="A594" t="n">
        <v>24</v>
      </c>
      <c r="B594" t="n">
        <v>115</v>
      </c>
      <c r="C594" t="inlineStr">
        <is>
          <t xml:space="preserve">CONCLUIDO	</t>
        </is>
      </c>
      <c r="D594" t="n">
        <v>2.9092</v>
      </c>
      <c r="E594" t="n">
        <v>34.37</v>
      </c>
      <c r="F594" t="n">
        <v>29.83</v>
      </c>
      <c r="G594" t="n">
        <v>41.62</v>
      </c>
      <c r="H594" t="n">
        <v>0.53</v>
      </c>
      <c r="I594" t="n">
        <v>43</v>
      </c>
      <c r="J594" t="n">
        <v>233.05</v>
      </c>
      <c r="K594" t="n">
        <v>56.94</v>
      </c>
      <c r="L594" t="n">
        <v>7</v>
      </c>
      <c r="M594" t="n">
        <v>41</v>
      </c>
      <c r="N594" t="n">
        <v>54.11</v>
      </c>
      <c r="O594" t="n">
        <v>28977.11</v>
      </c>
      <c r="P594" t="n">
        <v>408.1</v>
      </c>
      <c r="Q594" t="n">
        <v>2238.4</v>
      </c>
      <c r="R594" t="n">
        <v>123.73</v>
      </c>
      <c r="S594" t="n">
        <v>80.06999999999999</v>
      </c>
      <c r="T594" t="n">
        <v>19611.82</v>
      </c>
      <c r="U594" t="n">
        <v>0.65</v>
      </c>
      <c r="V594" t="n">
        <v>0.86</v>
      </c>
      <c r="W594" t="n">
        <v>6.71</v>
      </c>
      <c r="X594" t="n">
        <v>1.2</v>
      </c>
      <c r="Y594" t="n">
        <v>1</v>
      </c>
      <c r="Z594" t="n">
        <v>10</v>
      </c>
    </row>
    <row r="595">
      <c r="A595" t="n">
        <v>25</v>
      </c>
      <c r="B595" t="n">
        <v>115</v>
      </c>
      <c r="C595" t="inlineStr">
        <is>
          <t xml:space="preserve">CONCLUIDO	</t>
        </is>
      </c>
      <c r="D595" t="n">
        <v>2.9216</v>
      </c>
      <c r="E595" t="n">
        <v>34.23</v>
      </c>
      <c r="F595" t="n">
        <v>29.77</v>
      </c>
      <c r="G595" t="n">
        <v>43.56</v>
      </c>
      <c r="H595" t="n">
        <v>0.55</v>
      </c>
      <c r="I595" t="n">
        <v>41</v>
      </c>
      <c r="J595" t="n">
        <v>233.48</v>
      </c>
      <c r="K595" t="n">
        <v>56.94</v>
      </c>
      <c r="L595" t="n">
        <v>7.25</v>
      </c>
      <c r="M595" t="n">
        <v>39</v>
      </c>
      <c r="N595" t="n">
        <v>54.29</v>
      </c>
      <c r="O595" t="n">
        <v>29029.89</v>
      </c>
      <c r="P595" t="n">
        <v>404.36</v>
      </c>
      <c r="Q595" t="n">
        <v>2238.35</v>
      </c>
      <c r="R595" t="n">
        <v>121.71</v>
      </c>
      <c r="S595" t="n">
        <v>80.06999999999999</v>
      </c>
      <c r="T595" t="n">
        <v>18611.01</v>
      </c>
      <c r="U595" t="n">
        <v>0.66</v>
      </c>
      <c r="V595" t="n">
        <v>0.86</v>
      </c>
      <c r="W595" t="n">
        <v>6.71</v>
      </c>
      <c r="X595" t="n">
        <v>1.14</v>
      </c>
      <c r="Y595" t="n">
        <v>1</v>
      </c>
      <c r="Z595" t="n">
        <v>10</v>
      </c>
    </row>
    <row r="596">
      <c r="A596" t="n">
        <v>26</v>
      </c>
      <c r="B596" t="n">
        <v>115</v>
      </c>
      <c r="C596" t="inlineStr">
        <is>
          <t xml:space="preserve">CONCLUIDO	</t>
        </is>
      </c>
      <c r="D596" t="n">
        <v>2.9264</v>
      </c>
      <c r="E596" t="n">
        <v>34.17</v>
      </c>
      <c r="F596" t="n">
        <v>29.76</v>
      </c>
      <c r="G596" t="n">
        <v>44.63</v>
      </c>
      <c r="H596" t="n">
        <v>0.57</v>
      </c>
      <c r="I596" t="n">
        <v>40</v>
      </c>
      <c r="J596" t="n">
        <v>233.91</v>
      </c>
      <c r="K596" t="n">
        <v>56.94</v>
      </c>
      <c r="L596" t="n">
        <v>7.5</v>
      </c>
      <c r="M596" t="n">
        <v>38</v>
      </c>
      <c r="N596" t="n">
        <v>54.46</v>
      </c>
      <c r="O596" t="n">
        <v>29082.74</v>
      </c>
      <c r="P596" t="n">
        <v>401.9</v>
      </c>
      <c r="Q596" t="n">
        <v>2238.46</v>
      </c>
      <c r="R596" t="n">
        <v>121.2</v>
      </c>
      <c r="S596" t="n">
        <v>80.06999999999999</v>
      </c>
      <c r="T596" t="n">
        <v>18360.54</v>
      </c>
      <c r="U596" t="n">
        <v>0.66</v>
      </c>
      <c r="V596" t="n">
        <v>0.86</v>
      </c>
      <c r="W596" t="n">
        <v>6.71</v>
      </c>
      <c r="X596" t="n">
        <v>1.13</v>
      </c>
      <c r="Y596" t="n">
        <v>1</v>
      </c>
      <c r="Z596" t="n">
        <v>10</v>
      </c>
    </row>
    <row r="597">
      <c r="A597" t="n">
        <v>27</v>
      </c>
      <c r="B597" t="n">
        <v>115</v>
      </c>
      <c r="C597" t="inlineStr">
        <is>
          <t xml:space="preserve">CONCLUIDO	</t>
        </is>
      </c>
      <c r="D597" t="n">
        <v>2.9384</v>
      </c>
      <c r="E597" t="n">
        <v>34.03</v>
      </c>
      <c r="F597" t="n">
        <v>29.7</v>
      </c>
      <c r="G597" t="n">
        <v>46.9</v>
      </c>
      <c r="H597" t="n">
        <v>0.59</v>
      </c>
      <c r="I597" t="n">
        <v>38</v>
      </c>
      <c r="J597" t="n">
        <v>234.34</v>
      </c>
      <c r="K597" t="n">
        <v>56.94</v>
      </c>
      <c r="L597" t="n">
        <v>7.75</v>
      </c>
      <c r="M597" t="n">
        <v>36</v>
      </c>
      <c r="N597" t="n">
        <v>54.64</v>
      </c>
      <c r="O597" t="n">
        <v>29135.65</v>
      </c>
      <c r="P597" t="n">
        <v>399.42</v>
      </c>
      <c r="Q597" t="n">
        <v>2238.35</v>
      </c>
      <c r="R597" t="n">
        <v>119.67</v>
      </c>
      <c r="S597" t="n">
        <v>80.06999999999999</v>
      </c>
      <c r="T597" t="n">
        <v>17607.84</v>
      </c>
      <c r="U597" t="n">
        <v>0.67</v>
      </c>
      <c r="V597" t="n">
        <v>0.86</v>
      </c>
      <c r="W597" t="n">
        <v>6.7</v>
      </c>
      <c r="X597" t="n">
        <v>1.08</v>
      </c>
      <c r="Y597" t="n">
        <v>1</v>
      </c>
      <c r="Z597" t="n">
        <v>10</v>
      </c>
    </row>
    <row r="598">
      <c r="A598" t="n">
        <v>28</v>
      </c>
      <c r="B598" t="n">
        <v>115</v>
      </c>
      <c r="C598" t="inlineStr">
        <is>
          <t xml:space="preserve">CONCLUIDO	</t>
        </is>
      </c>
      <c r="D598" t="n">
        <v>2.9457</v>
      </c>
      <c r="E598" t="n">
        <v>33.95</v>
      </c>
      <c r="F598" t="n">
        <v>29.66</v>
      </c>
      <c r="G598" t="n">
        <v>48.1</v>
      </c>
      <c r="H598" t="n">
        <v>0.61</v>
      </c>
      <c r="I598" t="n">
        <v>37</v>
      </c>
      <c r="J598" t="n">
        <v>234.77</v>
      </c>
      <c r="K598" t="n">
        <v>56.94</v>
      </c>
      <c r="L598" t="n">
        <v>8</v>
      </c>
      <c r="M598" t="n">
        <v>35</v>
      </c>
      <c r="N598" t="n">
        <v>54.82</v>
      </c>
      <c r="O598" t="n">
        <v>29188.62</v>
      </c>
      <c r="P598" t="n">
        <v>397.04</v>
      </c>
      <c r="Q598" t="n">
        <v>2238.58</v>
      </c>
      <c r="R598" t="n">
        <v>118.43</v>
      </c>
      <c r="S598" t="n">
        <v>80.06999999999999</v>
      </c>
      <c r="T598" t="n">
        <v>16993.3</v>
      </c>
      <c r="U598" t="n">
        <v>0.68</v>
      </c>
      <c r="V598" t="n">
        <v>0.87</v>
      </c>
      <c r="W598" t="n">
        <v>6.7</v>
      </c>
      <c r="X598" t="n">
        <v>1.03</v>
      </c>
      <c r="Y598" t="n">
        <v>1</v>
      </c>
      <c r="Z598" t="n">
        <v>10</v>
      </c>
    </row>
    <row r="599">
      <c r="A599" t="n">
        <v>29</v>
      </c>
      <c r="B599" t="n">
        <v>115</v>
      </c>
      <c r="C599" t="inlineStr">
        <is>
          <t xml:space="preserve">CONCLUIDO	</t>
        </is>
      </c>
      <c r="D599" t="n">
        <v>2.9522</v>
      </c>
      <c r="E599" t="n">
        <v>33.87</v>
      </c>
      <c r="F599" t="n">
        <v>29.63</v>
      </c>
      <c r="G599" t="n">
        <v>49.39</v>
      </c>
      <c r="H599" t="n">
        <v>0.62</v>
      </c>
      <c r="I599" t="n">
        <v>36</v>
      </c>
      <c r="J599" t="n">
        <v>235.2</v>
      </c>
      <c r="K599" t="n">
        <v>56.94</v>
      </c>
      <c r="L599" t="n">
        <v>8.25</v>
      </c>
      <c r="M599" t="n">
        <v>34</v>
      </c>
      <c r="N599" t="n">
        <v>55</v>
      </c>
      <c r="O599" t="n">
        <v>29241.66</v>
      </c>
      <c r="P599" t="n">
        <v>393.96</v>
      </c>
      <c r="Q599" t="n">
        <v>2238.37</v>
      </c>
      <c r="R599" t="n">
        <v>117.1</v>
      </c>
      <c r="S599" t="n">
        <v>80.06999999999999</v>
      </c>
      <c r="T599" t="n">
        <v>16332.38</v>
      </c>
      <c r="U599" t="n">
        <v>0.68</v>
      </c>
      <c r="V599" t="n">
        <v>0.87</v>
      </c>
      <c r="W599" t="n">
        <v>6.71</v>
      </c>
      <c r="X599" t="n">
        <v>1.01</v>
      </c>
      <c r="Y599" t="n">
        <v>1</v>
      </c>
      <c r="Z599" t="n">
        <v>10</v>
      </c>
    </row>
    <row r="600">
      <c r="A600" t="n">
        <v>30</v>
      </c>
      <c r="B600" t="n">
        <v>115</v>
      </c>
      <c r="C600" t="inlineStr">
        <is>
          <t xml:space="preserve">CONCLUIDO	</t>
        </is>
      </c>
      <c r="D600" t="n">
        <v>2.9632</v>
      </c>
      <c r="E600" t="n">
        <v>33.75</v>
      </c>
      <c r="F600" t="n">
        <v>29.59</v>
      </c>
      <c r="G600" t="n">
        <v>52.23</v>
      </c>
      <c r="H600" t="n">
        <v>0.64</v>
      </c>
      <c r="I600" t="n">
        <v>34</v>
      </c>
      <c r="J600" t="n">
        <v>235.63</v>
      </c>
      <c r="K600" t="n">
        <v>56.94</v>
      </c>
      <c r="L600" t="n">
        <v>8.5</v>
      </c>
      <c r="M600" t="n">
        <v>32</v>
      </c>
      <c r="N600" t="n">
        <v>55.18</v>
      </c>
      <c r="O600" t="n">
        <v>29294.76</v>
      </c>
      <c r="P600" t="n">
        <v>391.31</v>
      </c>
      <c r="Q600" t="n">
        <v>2238.36</v>
      </c>
      <c r="R600" t="n">
        <v>116.11</v>
      </c>
      <c r="S600" t="n">
        <v>80.06999999999999</v>
      </c>
      <c r="T600" t="n">
        <v>15847.84</v>
      </c>
      <c r="U600" t="n">
        <v>0.6899999999999999</v>
      </c>
      <c r="V600" t="n">
        <v>0.87</v>
      </c>
      <c r="W600" t="n">
        <v>6.7</v>
      </c>
      <c r="X600" t="n">
        <v>0.97</v>
      </c>
      <c r="Y600" t="n">
        <v>1</v>
      </c>
      <c r="Z600" t="n">
        <v>10</v>
      </c>
    </row>
    <row r="601">
      <c r="A601" t="n">
        <v>31</v>
      </c>
      <c r="B601" t="n">
        <v>115</v>
      </c>
      <c r="C601" t="inlineStr">
        <is>
          <t xml:space="preserve">CONCLUIDO	</t>
        </is>
      </c>
      <c r="D601" t="n">
        <v>2.9731</v>
      </c>
      <c r="E601" t="n">
        <v>33.63</v>
      </c>
      <c r="F601" t="n">
        <v>29.53</v>
      </c>
      <c r="G601" t="n">
        <v>53.68</v>
      </c>
      <c r="H601" t="n">
        <v>0.66</v>
      </c>
      <c r="I601" t="n">
        <v>33</v>
      </c>
      <c r="J601" t="n">
        <v>236.06</v>
      </c>
      <c r="K601" t="n">
        <v>56.94</v>
      </c>
      <c r="L601" t="n">
        <v>8.75</v>
      </c>
      <c r="M601" t="n">
        <v>31</v>
      </c>
      <c r="N601" t="n">
        <v>55.36</v>
      </c>
      <c r="O601" t="n">
        <v>29347.92</v>
      </c>
      <c r="P601" t="n">
        <v>388.51</v>
      </c>
      <c r="Q601" t="n">
        <v>2238.38</v>
      </c>
      <c r="R601" t="n">
        <v>113.85</v>
      </c>
      <c r="S601" t="n">
        <v>80.06999999999999</v>
      </c>
      <c r="T601" t="n">
        <v>14721.75</v>
      </c>
      <c r="U601" t="n">
        <v>0.7</v>
      </c>
      <c r="V601" t="n">
        <v>0.87</v>
      </c>
      <c r="W601" t="n">
        <v>6.69</v>
      </c>
      <c r="X601" t="n">
        <v>0.9</v>
      </c>
      <c r="Y601" t="n">
        <v>1</v>
      </c>
      <c r="Z601" t="n">
        <v>10</v>
      </c>
    </row>
    <row r="602">
      <c r="A602" t="n">
        <v>32</v>
      </c>
      <c r="B602" t="n">
        <v>115</v>
      </c>
      <c r="C602" t="inlineStr">
        <is>
          <t xml:space="preserve">CONCLUIDO	</t>
        </is>
      </c>
      <c r="D602" t="n">
        <v>2.9787</v>
      </c>
      <c r="E602" t="n">
        <v>33.57</v>
      </c>
      <c r="F602" t="n">
        <v>29.51</v>
      </c>
      <c r="G602" t="n">
        <v>55.32</v>
      </c>
      <c r="H602" t="n">
        <v>0.68</v>
      </c>
      <c r="I602" t="n">
        <v>32</v>
      </c>
      <c r="J602" t="n">
        <v>236.49</v>
      </c>
      <c r="K602" t="n">
        <v>56.94</v>
      </c>
      <c r="L602" t="n">
        <v>9</v>
      </c>
      <c r="M602" t="n">
        <v>30</v>
      </c>
      <c r="N602" t="n">
        <v>55.55</v>
      </c>
      <c r="O602" t="n">
        <v>29401.15</v>
      </c>
      <c r="P602" t="n">
        <v>385.85</v>
      </c>
      <c r="Q602" t="n">
        <v>2238.41</v>
      </c>
      <c r="R602" t="n">
        <v>113.27</v>
      </c>
      <c r="S602" t="n">
        <v>80.06999999999999</v>
      </c>
      <c r="T602" t="n">
        <v>14436.79</v>
      </c>
      <c r="U602" t="n">
        <v>0.71</v>
      </c>
      <c r="V602" t="n">
        <v>0.87</v>
      </c>
      <c r="W602" t="n">
        <v>6.69</v>
      </c>
      <c r="X602" t="n">
        <v>0.88</v>
      </c>
      <c r="Y602" t="n">
        <v>1</v>
      </c>
      <c r="Z602" t="n">
        <v>10</v>
      </c>
    </row>
    <row r="603">
      <c r="A603" t="n">
        <v>33</v>
      </c>
      <c r="B603" t="n">
        <v>115</v>
      </c>
      <c r="C603" t="inlineStr">
        <is>
          <t xml:space="preserve">CONCLUIDO	</t>
        </is>
      </c>
      <c r="D603" t="n">
        <v>2.984</v>
      </c>
      <c r="E603" t="n">
        <v>33.51</v>
      </c>
      <c r="F603" t="n">
        <v>29.49</v>
      </c>
      <c r="G603" t="n">
        <v>57.08</v>
      </c>
      <c r="H603" t="n">
        <v>0.6899999999999999</v>
      </c>
      <c r="I603" t="n">
        <v>31</v>
      </c>
      <c r="J603" t="n">
        <v>236.92</v>
      </c>
      <c r="K603" t="n">
        <v>56.94</v>
      </c>
      <c r="L603" t="n">
        <v>9.25</v>
      </c>
      <c r="M603" t="n">
        <v>29</v>
      </c>
      <c r="N603" t="n">
        <v>55.73</v>
      </c>
      <c r="O603" t="n">
        <v>29454.44</v>
      </c>
      <c r="P603" t="n">
        <v>383.74</v>
      </c>
      <c r="Q603" t="n">
        <v>2238.35</v>
      </c>
      <c r="R603" t="n">
        <v>112.92</v>
      </c>
      <c r="S603" t="n">
        <v>80.06999999999999</v>
      </c>
      <c r="T603" t="n">
        <v>14268.62</v>
      </c>
      <c r="U603" t="n">
        <v>0.71</v>
      </c>
      <c r="V603" t="n">
        <v>0.87</v>
      </c>
      <c r="W603" t="n">
        <v>6.69</v>
      </c>
      <c r="X603" t="n">
        <v>0.86</v>
      </c>
      <c r="Y603" t="n">
        <v>1</v>
      </c>
      <c r="Z603" t="n">
        <v>10</v>
      </c>
    </row>
    <row r="604">
      <c r="A604" t="n">
        <v>34</v>
      </c>
      <c r="B604" t="n">
        <v>115</v>
      </c>
      <c r="C604" t="inlineStr">
        <is>
          <t xml:space="preserve">CONCLUIDO	</t>
        </is>
      </c>
      <c r="D604" t="n">
        <v>2.9907</v>
      </c>
      <c r="E604" t="n">
        <v>33.44</v>
      </c>
      <c r="F604" t="n">
        <v>29.46</v>
      </c>
      <c r="G604" t="n">
        <v>58.92</v>
      </c>
      <c r="H604" t="n">
        <v>0.71</v>
      </c>
      <c r="I604" t="n">
        <v>30</v>
      </c>
      <c r="J604" t="n">
        <v>237.35</v>
      </c>
      <c r="K604" t="n">
        <v>56.94</v>
      </c>
      <c r="L604" t="n">
        <v>9.5</v>
      </c>
      <c r="M604" t="n">
        <v>28</v>
      </c>
      <c r="N604" t="n">
        <v>55.91</v>
      </c>
      <c r="O604" t="n">
        <v>29507.8</v>
      </c>
      <c r="P604" t="n">
        <v>380.67</v>
      </c>
      <c r="Q604" t="n">
        <v>2238.44</v>
      </c>
      <c r="R604" t="n">
        <v>111.83</v>
      </c>
      <c r="S604" t="n">
        <v>80.06999999999999</v>
      </c>
      <c r="T604" t="n">
        <v>13724.79</v>
      </c>
      <c r="U604" t="n">
        <v>0.72</v>
      </c>
      <c r="V604" t="n">
        <v>0.87</v>
      </c>
      <c r="W604" t="n">
        <v>6.69</v>
      </c>
      <c r="X604" t="n">
        <v>0.83</v>
      </c>
      <c r="Y604" t="n">
        <v>1</v>
      </c>
      <c r="Z604" t="n">
        <v>10</v>
      </c>
    </row>
    <row r="605">
      <c r="A605" t="n">
        <v>35</v>
      </c>
      <c r="B605" t="n">
        <v>115</v>
      </c>
      <c r="C605" t="inlineStr">
        <is>
          <t xml:space="preserve">CONCLUIDO	</t>
        </is>
      </c>
      <c r="D605" t="n">
        <v>2.9978</v>
      </c>
      <c r="E605" t="n">
        <v>33.36</v>
      </c>
      <c r="F605" t="n">
        <v>29.42</v>
      </c>
      <c r="G605" t="n">
        <v>60.88</v>
      </c>
      <c r="H605" t="n">
        <v>0.73</v>
      </c>
      <c r="I605" t="n">
        <v>29</v>
      </c>
      <c r="J605" t="n">
        <v>237.79</v>
      </c>
      <c r="K605" t="n">
        <v>56.94</v>
      </c>
      <c r="L605" t="n">
        <v>9.75</v>
      </c>
      <c r="M605" t="n">
        <v>27</v>
      </c>
      <c r="N605" t="n">
        <v>56.09</v>
      </c>
      <c r="O605" t="n">
        <v>29561.22</v>
      </c>
      <c r="P605" t="n">
        <v>377.82</v>
      </c>
      <c r="Q605" t="n">
        <v>2238.32</v>
      </c>
      <c r="R605" t="n">
        <v>110.61</v>
      </c>
      <c r="S605" t="n">
        <v>80.06999999999999</v>
      </c>
      <c r="T605" t="n">
        <v>13122.87</v>
      </c>
      <c r="U605" t="n">
        <v>0.72</v>
      </c>
      <c r="V605" t="n">
        <v>0.87</v>
      </c>
      <c r="W605" t="n">
        <v>6.69</v>
      </c>
      <c r="X605" t="n">
        <v>0.8</v>
      </c>
      <c r="Y605" t="n">
        <v>1</v>
      </c>
      <c r="Z605" t="n">
        <v>10</v>
      </c>
    </row>
    <row r="606">
      <c r="A606" t="n">
        <v>36</v>
      </c>
      <c r="B606" t="n">
        <v>115</v>
      </c>
      <c r="C606" t="inlineStr">
        <is>
          <t xml:space="preserve">CONCLUIDO	</t>
        </is>
      </c>
      <c r="D606" t="n">
        <v>3.0033</v>
      </c>
      <c r="E606" t="n">
        <v>33.3</v>
      </c>
      <c r="F606" t="n">
        <v>29.41</v>
      </c>
      <c r="G606" t="n">
        <v>63.02</v>
      </c>
      <c r="H606" t="n">
        <v>0.75</v>
      </c>
      <c r="I606" t="n">
        <v>28</v>
      </c>
      <c r="J606" t="n">
        <v>238.22</v>
      </c>
      <c r="K606" t="n">
        <v>56.94</v>
      </c>
      <c r="L606" t="n">
        <v>10</v>
      </c>
      <c r="M606" t="n">
        <v>26</v>
      </c>
      <c r="N606" t="n">
        <v>56.28</v>
      </c>
      <c r="O606" t="n">
        <v>29614.71</v>
      </c>
      <c r="P606" t="n">
        <v>375.08</v>
      </c>
      <c r="Q606" t="n">
        <v>2238.4</v>
      </c>
      <c r="R606" t="n">
        <v>110.07</v>
      </c>
      <c r="S606" t="n">
        <v>80.06999999999999</v>
      </c>
      <c r="T606" t="n">
        <v>12856.51</v>
      </c>
      <c r="U606" t="n">
        <v>0.73</v>
      </c>
      <c r="V606" t="n">
        <v>0.87</v>
      </c>
      <c r="W606" t="n">
        <v>6.68</v>
      </c>
      <c r="X606" t="n">
        <v>0.78</v>
      </c>
      <c r="Y606" t="n">
        <v>1</v>
      </c>
      <c r="Z606" t="n">
        <v>10</v>
      </c>
    </row>
    <row r="607">
      <c r="A607" t="n">
        <v>37</v>
      </c>
      <c r="B607" t="n">
        <v>115</v>
      </c>
      <c r="C607" t="inlineStr">
        <is>
          <t xml:space="preserve">CONCLUIDO	</t>
        </is>
      </c>
      <c r="D607" t="n">
        <v>3.0115</v>
      </c>
      <c r="E607" t="n">
        <v>33.21</v>
      </c>
      <c r="F607" t="n">
        <v>29.36</v>
      </c>
      <c r="G607" t="n">
        <v>65.23999999999999</v>
      </c>
      <c r="H607" t="n">
        <v>0.76</v>
      </c>
      <c r="I607" t="n">
        <v>27</v>
      </c>
      <c r="J607" t="n">
        <v>238.66</v>
      </c>
      <c r="K607" t="n">
        <v>56.94</v>
      </c>
      <c r="L607" t="n">
        <v>10.25</v>
      </c>
      <c r="M607" t="n">
        <v>25</v>
      </c>
      <c r="N607" t="n">
        <v>56.46</v>
      </c>
      <c r="O607" t="n">
        <v>29668.27</v>
      </c>
      <c r="P607" t="n">
        <v>372</v>
      </c>
      <c r="Q607" t="n">
        <v>2238.48</v>
      </c>
      <c r="R607" t="n">
        <v>108.49</v>
      </c>
      <c r="S607" t="n">
        <v>80.06999999999999</v>
      </c>
      <c r="T607" t="n">
        <v>12073.77</v>
      </c>
      <c r="U607" t="n">
        <v>0.74</v>
      </c>
      <c r="V607" t="n">
        <v>0.87</v>
      </c>
      <c r="W607" t="n">
        <v>6.68</v>
      </c>
      <c r="X607" t="n">
        <v>0.73</v>
      </c>
      <c r="Y607" t="n">
        <v>1</v>
      </c>
      <c r="Z607" t="n">
        <v>10</v>
      </c>
    </row>
    <row r="608">
      <c r="A608" t="n">
        <v>38</v>
      </c>
      <c r="B608" t="n">
        <v>115</v>
      </c>
      <c r="C608" t="inlineStr">
        <is>
          <t xml:space="preserve">CONCLUIDO	</t>
        </is>
      </c>
      <c r="D608" t="n">
        <v>3.0105</v>
      </c>
      <c r="E608" t="n">
        <v>33.22</v>
      </c>
      <c r="F608" t="n">
        <v>29.37</v>
      </c>
      <c r="G608" t="n">
        <v>65.27</v>
      </c>
      <c r="H608" t="n">
        <v>0.78</v>
      </c>
      <c r="I608" t="n">
        <v>27</v>
      </c>
      <c r="J608" t="n">
        <v>239.09</v>
      </c>
      <c r="K608" t="n">
        <v>56.94</v>
      </c>
      <c r="L608" t="n">
        <v>10.5</v>
      </c>
      <c r="M608" t="n">
        <v>25</v>
      </c>
      <c r="N608" t="n">
        <v>56.65</v>
      </c>
      <c r="O608" t="n">
        <v>29721.89</v>
      </c>
      <c r="P608" t="n">
        <v>369.88</v>
      </c>
      <c r="Q608" t="n">
        <v>2238.44</v>
      </c>
      <c r="R608" t="n">
        <v>108.82</v>
      </c>
      <c r="S608" t="n">
        <v>80.06999999999999</v>
      </c>
      <c r="T608" t="n">
        <v>12239.24</v>
      </c>
      <c r="U608" t="n">
        <v>0.74</v>
      </c>
      <c r="V608" t="n">
        <v>0.87</v>
      </c>
      <c r="W608" t="n">
        <v>6.68</v>
      </c>
      <c r="X608" t="n">
        <v>0.74</v>
      </c>
      <c r="Y608" t="n">
        <v>1</v>
      </c>
      <c r="Z608" t="n">
        <v>10</v>
      </c>
    </row>
    <row r="609">
      <c r="A609" t="n">
        <v>39</v>
      </c>
      <c r="B609" t="n">
        <v>115</v>
      </c>
      <c r="C609" t="inlineStr">
        <is>
          <t xml:space="preserve">CONCLUIDO	</t>
        </is>
      </c>
      <c r="D609" t="n">
        <v>3.0177</v>
      </c>
      <c r="E609" t="n">
        <v>33.14</v>
      </c>
      <c r="F609" t="n">
        <v>29.34</v>
      </c>
      <c r="G609" t="n">
        <v>67.7</v>
      </c>
      <c r="H609" t="n">
        <v>0.8</v>
      </c>
      <c r="I609" t="n">
        <v>26</v>
      </c>
      <c r="J609" t="n">
        <v>239.53</v>
      </c>
      <c r="K609" t="n">
        <v>56.94</v>
      </c>
      <c r="L609" t="n">
        <v>10.75</v>
      </c>
      <c r="M609" t="n">
        <v>24</v>
      </c>
      <c r="N609" t="n">
        <v>56.83</v>
      </c>
      <c r="O609" t="n">
        <v>29775.57</v>
      </c>
      <c r="P609" t="n">
        <v>367.7</v>
      </c>
      <c r="Q609" t="n">
        <v>2238.31</v>
      </c>
      <c r="R609" t="n">
        <v>107.82</v>
      </c>
      <c r="S609" t="n">
        <v>80.06999999999999</v>
      </c>
      <c r="T609" t="n">
        <v>11740.92</v>
      </c>
      <c r="U609" t="n">
        <v>0.74</v>
      </c>
      <c r="V609" t="n">
        <v>0.87</v>
      </c>
      <c r="W609" t="n">
        <v>6.68</v>
      </c>
      <c r="X609" t="n">
        <v>0.71</v>
      </c>
      <c r="Y609" t="n">
        <v>1</v>
      </c>
      <c r="Z609" t="n">
        <v>10</v>
      </c>
    </row>
    <row r="610">
      <c r="A610" t="n">
        <v>40</v>
      </c>
      <c r="B610" t="n">
        <v>115</v>
      </c>
      <c r="C610" t="inlineStr">
        <is>
          <t xml:space="preserve">CONCLUIDO	</t>
        </is>
      </c>
      <c r="D610" t="n">
        <v>3.0218</v>
      </c>
      <c r="E610" t="n">
        <v>33.09</v>
      </c>
      <c r="F610" t="n">
        <v>29.33</v>
      </c>
      <c r="G610" t="n">
        <v>70.40000000000001</v>
      </c>
      <c r="H610" t="n">
        <v>0.82</v>
      </c>
      <c r="I610" t="n">
        <v>25</v>
      </c>
      <c r="J610" t="n">
        <v>239.96</v>
      </c>
      <c r="K610" t="n">
        <v>56.94</v>
      </c>
      <c r="L610" t="n">
        <v>11</v>
      </c>
      <c r="M610" t="n">
        <v>23</v>
      </c>
      <c r="N610" t="n">
        <v>57.02</v>
      </c>
      <c r="O610" t="n">
        <v>29829.32</v>
      </c>
      <c r="P610" t="n">
        <v>363.78</v>
      </c>
      <c r="Q610" t="n">
        <v>2238.46</v>
      </c>
      <c r="R610" t="n">
        <v>107.36</v>
      </c>
      <c r="S610" t="n">
        <v>80.06999999999999</v>
      </c>
      <c r="T610" t="n">
        <v>11517.62</v>
      </c>
      <c r="U610" t="n">
        <v>0.75</v>
      </c>
      <c r="V610" t="n">
        <v>0.87</v>
      </c>
      <c r="W610" t="n">
        <v>6.69</v>
      </c>
      <c r="X610" t="n">
        <v>0.71</v>
      </c>
      <c r="Y610" t="n">
        <v>1</v>
      </c>
      <c r="Z610" t="n">
        <v>10</v>
      </c>
    </row>
    <row r="611">
      <c r="A611" t="n">
        <v>41</v>
      </c>
      <c r="B611" t="n">
        <v>115</v>
      </c>
      <c r="C611" t="inlineStr">
        <is>
          <t xml:space="preserve">CONCLUIDO	</t>
        </is>
      </c>
      <c r="D611" t="n">
        <v>3.0301</v>
      </c>
      <c r="E611" t="n">
        <v>33</v>
      </c>
      <c r="F611" t="n">
        <v>29.29</v>
      </c>
      <c r="G611" t="n">
        <v>73.22</v>
      </c>
      <c r="H611" t="n">
        <v>0.83</v>
      </c>
      <c r="I611" t="n">
        <v>24</v>
      </c>
      <c r="J611" t="n">
        <v>240.4</v>
      </c>
      <c r="K611" t="n">
        <v>56.94</v>
      </c>
      <c r="L611" t="n">
        <v>11.25</v>
      </c>
      <c r="M611" t="n">
        <v>22</v>
      </c>
      <c r="N611" t="n">
        <v>57.21</v>
      </c>
      <c r="O611" t="n">
        <v>29883.27</v>
      </c>
      <c r="P611" t="n">
        <v>360.27</v>
      </c>
      <c r="Q611" t="n">
        <v>2238.33</v>
      </c>
      <c r="R611" t="n">
        <v>106.14</v>
      </c>
      <c r="S611" t="n">
        <v>80.06999999999999</v>
      </c>
      <c r="T611" t="n">
        <v>10910.68</v>
      </c>
      <c r="U611" t="n">
        <v>0.75</v>
      </c>
      <c r="V611" t="n">
        <v>0.88</v>
      </c>
      <c r="W611" t="n">
        <v>6.68</v>
      </c>
      <c r="X611" t="n">
        <v>0.66</v>
      </c>
      <c r="Y611" t="n">
        <v>1</v>
      </c>
      <c r="Z611" t="n">
        <v>10</v>
      </c>
    </row>
    <row r="612">
      <c r="A612" t="n">
        <v>42</v>
      </c>
      <c r="B612" t="n">
        <v>115</v>
      </c>
      <c r="C612" t="inlineStr">
        <is>
          <t xml:space="preserve">CONCLUIDO	</t>
        </is>
      </c>
      <c r="D612" t="n">
        <v>3.0298</v>
      </c>
      <c r="E612" t="n">
        <v>33.01</v>
      </c>
      <c r="F612" t="n">
        <v>29.29</v>
      </c>
      <c r="G612" t="n">
        <v>73.23</v>
      </c>
      <c r="H612" t="n">
        <v>0.85</v>
      </c>
      <c r="I612" t="n">
        <v>24</v>
      </c>
      <c r="J612" t="n">
        <v>240.84</v>
      </c>
      <c r="K612" t="n">
        <v>56.94</v>
      </c>
      <c r="L612" t="n">
        <v>11.5</v>
      </c>
      <c r="M612" t="n">
        <v>22</v>
      </c>
      <c r="N612" t="n">
        <v>57.39</v>
      </c>
      <c r="O612" t="n">
        <v>29937.16</v>
      </c>
      <c r="P612" t="n">
        <v>357.18</v>
      </c>
      <c r="Q612" t="n">
        <v>2238.32</v>
      </c>
      <c r="R612" t="n">
        <v>106.29</v>
      </c>
      <c r="S612" t="n">
        <v>80.06999999999999</v>
      </c>
      <c r="T612" t="n">
        <v>10987.62</v>
      </c>
      <c r="U612" t="n">
        <v>0.75</v>
      </c>
      <c r="V612" t="n">
        <v>0.88</v>
      </c>
      <c r="W612" t="n">
        <v>6.68</v>
      </c>
      <c r="X612" t="n">
        <v>0.66</v>
      </c>
      <c r="Y612" t="n">
        <v>1</v>
      </c>
      <c r="Z612" t="n">
        <v>10</v>
      </c>
    </row>
    <row r="613">
      <c r="A613" t="n">
        <v>43</v>
      </c>
      <c r="B613" t="n">
        <v>115</v>
      </c>
      <c r="C613" t="inlineStr">
        <is>
          <t xml:space="preserve">CONCLUIDO	</t>
        </is>
      </c>
      <c r="D613" t="n">
        <v>3.0378</v>
      </c>
      <c r="E613" t="n">
        <v>32.92</v>
      </c>
      <c r="F613" t="n">
        <v>29.25</v>
      </c>
      <c r="G613" t="n">
        <v>76.3</v>
      </c>
      <c r="H613" t="n">
        <v>0.87</v>
      </c>
      <c r="I613" t="n">
        <v>23</v>
      </c>
      <c r="J613" t="n">
        <v>241.27</v>
      </c>
      <c r="K613" t="n">
        <v>56.94</v>
      </c>
      <c r="L613" t="n">
        <v>11.75</v>
      </c>
      <c r="M613" t="n">
        <v>19</v>
      </c>
      <c r="N613" t="n">
        <v>57.58</v>
      </c>
      <c r="O613" t="n">
        <v>29991.11</v>
      </c>
      <c r="P613" t="n">
        <v>355.68</v>
      </c>
      <c r="Q613" t="n">
        <v>2238.41</v>
      </c>
      <c r="R613" t="n">
        <v>104.75</v>
      </c>
      <c r="S613" t="n">
        <v>80.06999999999999</v>
      </c>
      <c r="T613" t="n">
        <v>10222</v>
      </c>
      <c r="U613" t="n">
        <v>0.76</v>
      </c>
      <c r="V613" t="n">
        <v>0.88</v>
      </c>
      <c r="W613" t="n">
        <v>6.68</v>
      </c>
      <c r="X613" t="n">
        <v>0.62</v>
      </c>
      <c r="Y613" t="n">
        <v>1</v>
      </c>
      <c r="Z613" t="n">
        <v>10</v>
      </c>
    </row>
    <row r="614">
      <c r="A614" t="n">
        <v>44</v>
      </c>
      <c r="B614" t="n">
        <v>115</v>
      </c>
      <c r="C614" t="inlineStr">
        <is>
          <t xml:space="preserve">CONCLUIDO	</t>
        </is>
      </c>
      <c r="D614" t="n">
        <v>3.0358</v>
      </c>
      <c r="E614" t="n">
        <v>32.94</v>
      </c>
      <c r="F614" t="n">
        <v>29.27</v>
      </c>
      <c r="G614" t="n">
        <v>76.36</v>
      </c>
      <c r="H614" t="n">
        <v>0.88</v>
      </c>
      <c r="I614" t="n">
        <v>23</v>
      </c>
      <c r="J614" t="n">
        <v>241.71</v>
      </c>
      <c r="K614" t="n">
        <v>56.94</v>
      </c>
      <c r="L614" t="n">
        <v>12</v>
      </c>
      <c r="M614" t="n">
        <v>19</v>
      </c>
      <c r="N614" t="n">
        <v>57.77</v>
      </c>
      <c r="O614" t="n">
        <v>30045.13</v>
      </c>
      <c r="P614" t="n">
        <v>354.07</v>
      </c>
      <c r="Q614" t="n">
        <v>2238.32</v>
      </c>
      <c r="R614" t="n">
        <v>105.56</v>
      </c>
      <c r="S614" t="n">
        <v>80.06999999999999</v>
      </c>
      <c r="T614" t="n">
        <v>10627.49</v>
      </c>
      <c r="U614" t="n">
        <v>0.76</v>
      </c>
      <c r="V614" t="n">
        <v>0.88</v>
      </c>
      <c r="W614" t="n">
        <v>6.68</v>
      </c>
      <c r="X614" t="n">
        <v>0.64</v>
      </c>
      <c r="Y614" t="n">
        <v>1</v>
      </c>
      <c r="Z614" t="n">
        <v>10</v>
      </c>
    </row>
    <row r="615">
      <c r="A615" t="n">
        <v>45</v>
      </c>
      <c r="B615" t="n">
        <v>115</v>
      </c>
      <c r="C615" t="inlineStr">
        <is>
          <t xml:space="preserve">CONCLUIDO	</t>
        </is>
      </c>
      <c r="D615" t="n">
        <v>3.0428</v>
      </c>
      <c r="E615" t="n">
        <v>32.86</v>
      </c>
      <c r="F615" t="n">
        <v>29.24</v>
      </c>
      <c r="G615" t="n">
        <v>79.73999999999999</v>
      </c>
      <c r="H615" t="n">
        <v>0.9</v>
      </c>
      <c r="I615" t="n">
        <v>22</v>
      </c>
      <c r="J615" t="n">
        <v>242.15</v>
      </c>
      <c r="K615" t="n">
        <v>56.94</v>
      </c>
      <c r="L615" t="n">
        <v>12.25</v>
      </c>
      <c r="M615" t="n">
        <v>15</v>
      </c>
      <c r="N615" t="n">
        <v>57.96</v>
      </c>
      <c r="O615" t="n">
        <v>30099.23</v>
      </c>
      <c r="P615" t="n">
        <v>350.59</v>
      </c>
      <c r="Q615" t="n">
        <v>2238.31</v>
      </c>
      <c r="R615" t="n">
        <v>104.41</v>
      </c>
      <c r="S615" t="n">
        <v>80.06999999999999</v>
      </c>
      <c r="T615" t="n">
        <v>10057.67</v>
      </c>
      <c r="U615" t="n">
        <v>0.77</v>
      </c>
      <c r="V615" t="n">
        <v>0.88</v>
      </c>
      <c r="W615" t="n">
        <v>6.68</v>
      </c>
      <c r="X615" t="n">
        <v>0.61</v>
      </c>
      <c r="Y615" t="n">
        <v>1</v>
      </c>
      <c r="Z615" t="n">
        <v>10</v>
      </c>
    </row>
    <row r="616">
      <c r="A616" t="n">
        <v>46</v>
      </c>
      <c r="B616" t="n">
        <v>115</v>
      </c>
      <c r="C616" t="inlineStr">
        <is>
          <t xml:space="preserve">CONCLUIDO	</t>
        </is>
      </c>
      <c r="D616" t="n">
        <v>3.0413</v>
      </c>
      <c r="E616" t="n">
        <v>32.88</v>
      </c>
      <c r="F616" t="n">
        <v>29.25</v>
      </c>
      <c r="G616" t="n">
        <v>79.78</v>
      </c>
      <c r="H616" t="n">
        <v>0.92</v>
      </c>
      <c r="I616" t="n">
        <v>22</v>
      </c>
      <c r="J616" t="n">
        <v>242.59</v>
      </c>
      <c r="K616" t="n">
        <v>56.94</v>
      </c>
      <c r="L616" t="n">
        <v>12.5</v>
      </c>
      <c r="M616" t="n">
        <v>9</v>
      </c>
      <c r="N616" t="n">
        <v>58.15</v>
      </c>
      <c r="O616" t="n">
        <v>30153.38</v>
      </c>
      <c r="P616" t="n">
        <v>349.94</v>
      </c>
      <c r="Q616" t="n">
        <v>2238.39</v>
      </c>
      <c r="R616" t="n">
        <v>104.61</v>
      </c>
      <c r="S616" t="n">
        <v>80.06999999999999</v>
      </c>
      <c r="T616" t="n">
        <v>10156.17</v>
      </c>
      <c r="U616" t="n">
        <v>0.77</v>
      </c>
      <c r="V616" t="n">
        <v>0.88</v>
      </c>
      <c r="W616" t="n">
        <v>6.69</v>
      </c>
      <c r="X616" t="n">
        <v>0.63</v>
      </c>
      <c r="Y616" t="n">
        <v>1</v>
      </c>
      <c r="Z616" t="n">
        <v>10</v>
      </c>
    </row>
    <row r="617">
      <c r="A617" t="n">
        <v>47</v>
      </c>
      <c r="B617" t="n">
        <v>115</v>
      </c>
      <c r="C617" t="inlineStr">
        <is>
          <t xml:space="preserve">CONCLUIDO	</t>
        </is>
      </c>
      <c r="D617" t="n">
        <v>3.0496</v>
      </c>
      <c r="E617" t="n">
        <v>32.79</v>
      </c>
      <c r="F617" t="n">
        <v>29.21</v>
      </c>
      <c r="G617" t="n">
        <v>83.45</v>
      </c>
      <c r="H617" t="n">
        <v>0.93</v>
      </c>
      <c r="I617" t="n">
        <v>21</v>
      </c>
      <c r="J617" t="n">
        <v>243.03</v>
      </c>
      <c r="K617" t="n">
        <v>56.94</v>
      </c>
      <c r="L617" t="n">
        <v>12.75</v>
      </c>
      <c r="M617" t="n">
        <v>6</v>
      </c>
      <c r="N617" t="n">
        <v>58.34</v>
      </c>
      <c r="O617" t="n">
        <v>30207.61</v>
      </c>
      <c r="P617" t="n">
        <v>347.65</v>
      </c>
      <c r="Q617" t="n">
        <v>2238.32</v>
      </c>
      <c r="R617" t="n">
        <v>102.9</v>
      </c>
      <c r="S617" t="n">
        <v>80.06999999999999</v>
      </c>
      <c r="T617" t="n">
        <v>9306.719999999999</v>
      </c>
      <c r="U617" t="n">
        <v>0.78</v>
      </c>
      <c r="V617" t="n">
        <v>0.88</v>
      </c>
      <c r="W617" t="n">
        <v>6.69</v>
      </c>
      <c r="X617" t="n">
        <v>0.58</v>
      </c>
      <c r="Y617" t="n">
        <v>1</v>
      </c>
      <c r="Z617" t="n">
        <v>10</v>
      </c>
    </row>
    <row r="618">
      <c r="A618" t="n">
        <v>48</v>
      </c>
      <c r="B618" t="n">
        <v>115</v>
      </c>
      <c r="C618" t="inlineStr">
        <is>
          <t xml:space="preserve">CONCLUIDO	</t>
        </is>
      </c>
      <c r="D618" t="n">
        <v>3.0515</v>
      </c>
      <c r="E618" t="n">
        <v>32.77</v>
      </c>
      <c r="F618" t="n">
        <v>29.19</v>
      </c>
      <c r="G618" t="n">
        <v>83.39</v>
      </c>
      <c r="H618" t="n">
        <v>0.95</v>
      </c>
      <c r="I618" t="n">
        <v>21</v>
      </c>
      <c r="J618" t="n">
        <v>243.47</v>
      </c>
      <c r="K618" t="n">
        <v>56.94</v>
      </c>
      <c r="L618" t="n">
        <v>13</v>
      </c>
      <c r="M618" t="n">
        <v>6</v>
      </c>
      <c r="N618" t="n">
        <v>58.53</v>
      </c>
      <c r="O618" t="n">
        <v>30261.91</v>
      </c>
      <c r="P618" t="n">
        <v>347.92</v>
      </c>
      <c r="Q618" t="n">
        <v>2238.35</v>
      </c>
      <c r="R618" t="n">
        <v>102.4</v>
      </c>
      <c r="S618" t="n">
        <v>80.06999999999999</v>
      </c>
      <c r="T618" t="n">
        <v>9055.110000000001</v>
      </c>
      <c r="U618" t="n">
        <v>0.78</v>
      </c>
      <c r="V618" t="n">
        <v>0.88</v>
      </c>
      <c r="W618" t="n">
        <v>6.69</v>
      </c>
      <c r="X618" t="n">
        <v>0.5600000000000001</v>
      </c>
      <c r="Y618" t="n">
        <v>1</v>
      </c>
      <c r="Z618" t="n">
        <v>10</v>
      </c>
    </row>
    <row r="619">
      <c r="A619" t="n">
        <v>49</v>
      </c>
      <c r="B619" t="n">
        <v>115</v>
      </c>
      <c r="C619" t="inlineStr">
        <is>
          <t xml:space="preserve">CONCLUIDO	</t>
        </is>
      </c>
      <c r="D619" t="n">
        <v>3.0502</v>
      </c>
      <c r="E619" t="n">
        <v>32.78</v>
      </c>
      <c r="F619" t="n">
        <v>29.2</v>
      </c>
      <c r="G619" t="n">
        <v>83.43000000000001</v>
      </c>
      <c r="H619" t="n">
        <v>0.97</v>
      </c>
      <c r="I619" t="n">
        <v>21</v>
      </c>
      <c r="J619" t="n">
        <v>243.91</v>
      </c>
      <c r="K619" t="n">
        <v>56.94</v>
      </c>
      <c r="L619" t="n">
        <v>13.25</v>
      </c>
      <c r="M619" t="n">
        <v>3</v>
      </c>
      <c r="N619" t="n">
        <v>58.72</v>
      </c>
      <c r="O619" t="n">
        <v>30316.27</v>
      </c>
      <c r="P619" t="n">
        <v>347.57</v>
      </c>
      <c r="Q619" t="n">
        <v>2238.3</v>
      </c>
      <c r="R619" t="n">
        <v>102.82</v>
      </c>
      <c r="S619" t="n">
        <v>80.06999999999999</v>
      </c>
      <c r="T619" t="n">
        <v>9267.4</v>
      </c>
      <c r="U619" t="n">
        <v>0.78</v>
      </c>
      <c r="V619" t="n">
        <v>0.88</v>
      </c>
      <c r="W619" t="n">
        <v>6.69</v>
      </c>
      <c r="X619" t="n">
        <v>0.58</v>
      </c>
      <c r="Y619" t="n">
        <v>1</v>
      </c>
      <c r="Z619" t="n">
        <v>10</v>
      </c>
    </row>
    <row r="620">
      <c r="A620" t="n">
        <v>50</v>
      </c>
      <c r="B620" t="n">
        <v>115</v>
      </c>
      <c r="C620" t="inlineStr">
        <is>
          <t xml:space="preserve">CONCLUIDO	</t>
        </is>
      </c>
      <c r="D620" t="n">
        <v>3.049</v>
      </c>
      <c r="E620" t="n">
        <v>32.8</v>
      </c>
      <c r="F620" t="n">
        <v>29.21</v>
      </c>
      <c r="G620" t="n">
        <v>83.47</v>
      </c>
      <c r="H620" t="n">
        <v>0.98</v>
      </c>
      <c r="I620" t="n">
        <v>21</v>
      </c>
      <c r="J620" t="n">
        <v>244.35</v>
      </c>
      <c r="K620" t="n">
        <v>56.94</v>
      </c>
      <c r="L620" t="n">
        <v>13.5</v>
      </c>
      <c r="M620" t="n">
        <v>1</v>
      </c>
      <c r="N620" t="n">
        <v>58.91</v>
      </c>
      <c r="O620" t="n">
        <v>30370.7</v>
      </c>
      <c r="P620" t="n">
        <v>347.8</v>
      </c>
      <c r="Q620" t="n">
        <v>2238.3</v>
      </c>
      <c r="R620" t="n">
        <v>103.02</v>
      </c>
      <c r="S620" t="n">
        <v>80.06999999999999</v>
      </c>
      <c r="T620" t="n">
        <v>9367.84</v>
      </c>
      <c r="U620" t="n">
        <v>0.78</v>
      </c>
      <c r="V620" t="n">
        <v>0.88</v>
      </c>
      <c r="W620" t="n">
        <v>6.7</v>
      </c>
      <c r="X620" t="n">
        <v>0.59</v>
      </c>
      <c r="Y620" t="n">
        <v>1</v>
      </c>
      <c r="Z620" t="n">
        <v>10</v>
      </c>
    </row>
    <row r="621">
      <c r="A621" t="n">
        <v>51</v>
      </c>
      <c r="B621" t="n">
        <v>115</v>
      </c>
      <c r="C621" t="inlineStr">
        <is>
          <t xml:space="preserve">CONCLUIDO	</t>
        </is>
      </c>
      <c r="D621" t="n">
        <v>3.0486</v>
      </c>
      <c r="E621" t="n">
        <v>32.8</v>
      </c>
      <c r="F621" t="n">
        <v>29.22</v>
      </c>
      <c r="G621" t="n">
        <v>83.48</v>
      </c>
      <c r="H621" t="n">
        <v>1</v>
      </c>
      <c r="I621" t="n">
        <v>21</v>
      </c>
      <c r="J621" t="n">
        <v>244.79</v>
      </c>
      <c r="K621" t="n">
        <v>56.94</v>
      </c>
      <c r="L621" t="n">
        <v>13.75</v>
      </c>
      <c r="M621" t="n">
        <v>1</v>
      </c>
      <c r="N621" t="n">
        <v>59.1</v>
      </c>
      <c r="O621" t="n">
        <v>30425.2</v>
      </c>
      <c r="P621" t="n">
        <v>348.16</v>
      </c>
      <c r="Q621" t="n">
        <v>2238.32</v>
      </c>
      <c r="R621" t="n">
        <v>103.21</v>
      </c>
      <c r="S621" t="n">
        <v>80.06999999999999</v>
      </c>
      <c r="T621" t="n">
        <v>9461</v>
      </c>
      <c r="U621" t="n">
        <v>0.78</v>
      </c>
      <c r="V621" t="n">
        <v>0.88</v>
      </c>
      <c r="W621" t="n">
        <v>6.7</v>
      </c>
      <c r="X621" t="n">
        <v>0.59</v>
      </c>
      <c r="Y621" t="n">
        <v>1</v>
      </c>
      <c r="Z621" t="n">
        <v>10</v>
      </c>
    </row>
    <row r="622">
      <c r="A622" t="n">
        <v>52</v>
      </c>
      <c r="B622" t="n">
        <v>115</v>
      </c>
      <c r="C622" t="inlineStr">
        <is>
          <t xml:space="preserve">CONCLUIDO	</t>
        </is>
      </c>
      <c r="D622" t="n">
        <v>3.0483</v>
      </c>
      <c r="E622" t="n">
        <v>32.8</v>
      </c>
      <c r="F622" t="n">
        <v>29.22</v>
      </c>
      <c r="G622" t="n">
        <v>83.48999999999999</v>
      </c>
      <c r="H622" t="n">
        <v>1.02</v>
      </c>
      <c r="I622" t="n">
        <v>21</v>
      </c>
      <c r="J622" t="n">
        <v>245.23</v>
      </c>
      <c r="K622" t="n">
        <v>56.94</v>
      </c>
      <c r="L622" t="n">
        <v>14</v>
      </c>
      <c r="M622" t="n">
        <v>1</v>
      </c>
      <c r="N622" t="n">
        <v>59.29</v>
      </c>
      <c r="O622" t="n">
        <v>30479.78</v>
      </c>
      <c r="P622" t="n">
        <v>348.57</v>
      </c>
      <c r="Q622" t="n">
        <v>2238.34</v>
      </c>
      <c r="R622" t="n">
        <v>103.27</v>
      </c>
      <c r="S622" t="n">
        <v>80.06999999999999</v>
      </c>
      <c r="T622" t="n">
        <v>9492.33</v>
      </c>
      <c r="U622" t="n">
        <v>0.78</v>
      </c>
      <c r="V622" t="n">
        <v>0.88</v>
      </c>
      <c r="W622" t="n">
        <v>6.7</v>
      </c>
      <c r="X622" t="n">
        <v>0.6</v>
      </c>
      <c r="Y622" t="n">
        <v>1</v>
      </c>
      <c r="Z622" t="n">
        <v>10</v>
      </c>
    </row>
    <row r="623">
      <c r="A623" t="n">
        <v>53</v>
      </c>
      <c r="B623" t="n">
        <v>115</v>
      </c>
      <c r="C623" t="inlineStr">
        <is>
          <t xml:space="preserve">CONCLUIDO	</t>
        </is>
      </c>
      <c r="D623" t="n">
        <v>3.0484</v>
      </c>
      <c r="E623" t="n">
        <v>32.8</v>
      </c>
      <c r="F623" t="n">
        <v>29.22</v>
      </c>
      <c r="G623" t="n">
        <v>83.48999999999999</v>
      </c>
      <c r="H623" t="n">
        <v>1.03</v>
      </c>
      <c r="I623" t="n">
        <v>21</v>
      </c>
      <c r="J623" t="n">
        <v>245.68</v>
      </c>
      <c r="K623" t="n">
        <v>56.94</v>
      </c>
      <c r="L623" t="n">
        <v>14.25</v>
      </c>
      <c r="M623" t="n">
        <v>0</v>
      </c>
      <c r="N623" t="n">
        <v>59.48</v>
      </c>
      <c r="O623" t="n">
        <v>30534.42</v>
      </c>
      <c r="P623" t="n">
        <v>349.21</v>
      </c>
      <c r="Q623" t="n">
        <v>2238.3</v>
      </c>
      <c r="R623" t="n">
        <v>103.28</v>
      </c>
      <c r="S623" t="n">
        <v>80.06999999999999</v>
      </c>
      <c r="T623" t="n">
        <v>9497.360000000001</v>
      </c>
      <c r="U623" t="n">
        <v>0.78</v>
      </c>
      <c r="V623" t="n">
        <v>0.88</v>
      </c>
      <c r="W623" t="n">
        <v>6.7</v>
      </c>
      <c r="X623" t="n">
        <v>0.6</v>
      </c>
      <c r="Y623" t="n">
        <v>1</v>
      </c>
      <c r="Z623" t="n">
        <v>10</v>
      </c>
    </row>
    <row r="624">
      <c r="A624" t="n">
        <v>0</v>
      </c>
      <c r="B624" t="n">
        <v>35</v>
      </c>
      <c r="C624" t="inlineStr">
        <is>
          <t xml:space="preserve">CONCLUIDO	</t>
        </is>
      </c>
      <c r="D624" t="n">
        <v>2.5745</v>
      </c>
      <c r="E624" t="n">
        <v>38.84</v>
      </c>
      <c r="F624" t="n">
        <v>33.85</v>
      </c>
      <c r="G624" t="n">
        <v>11.28</v>
      </c>
      <c r="H624" t="n">
        <v>0.22</v>
      </c>
      <c r="I624" t="n">
        <v>180</v>
      </c>
      <c r="J624" t="n">
        <v>80.84</v>
      </c>
      <c r="K624" t="n">
        <v>35.1</v>
      </c>
      <c r="L624" t="n">
        <v>1</v>
      </c>
      <c r="M624" t="n">
        <v>178</v>
      </c>
      <c r="N624" t="n">
        <v>9.74</v>
      </c>
      <c r="O624" t="n">
        <v>10204.21</v>
      </c>
      <c r="P624" t="n">
        <v>248.28</v>
      </c>
      <c r="Q624" t="n">
        <v>2238.83</v>
      </c>
      <c r="R624" t="n">
        <v>254.49</v>
      </c>
      <c r="S624" t="n">
        <v>80.06999999999999</v>
      </c>
      <c r="T624" t="n">
        <v>84305.34</v>
      </c>
      <c r="U624" t="n">
        <v>0.31</v>
      </c>
      <c r="V624" t="n">
        <v>0.76</v>
      </c>
      <c r="W624" t="n">
        <v>6.94</v>
      </c>
      <c r="X624" t="n">
        <v>5.22</v>
      </c>
      <c r="Y624" t="n">
        <v>1</v>
      </c>
      <c r="Z624" t="n">
        <v>10</v>
      </c>
    </row>
    <row r="625">
      <c r="A625" t="n">
        <v>1</v>
      </c>
      <c r="B625" t="n">
        <v>35</v>
      </c>
      <c r="C625" t="inlineStr">
        <is>
          <t xml:space="preserve">CONCLUIDO	</t>
        </is>
      </c>
      <c r="D625" t="n">
        <v>2.7264</v>
      </c>
      <c r="E625" t="n">
        <v>36.68</v>
      </c>
      <c r="F625" t="n">
        <v>32.48</v>
      </c>
      <c r="G625" t="n">
        <v>14.54</v>
      </c>
      <c r="H625" t="n">
        <v>0.27</v>
      </c>
      <c r="I625" t="n">
        <v>134</v>
      </c>
      <c r="J625" t="n">
        <v>81.14</v>
      </c>
      <c r="K625" t="n">
        <v>35.1</v>
      </c>
      <c r="L625" t="n">
        <v>1.25</v>
      </c>
      <c r="M625" t="n">
        <v>132</v>
      </c>
      <c r="N625" t="n">
        <v>9.789999999999999</v>
      </c>
      <c r="O625" t="n">
        <v>10241.25</v>
      </c>
      <c r="P625" t="n">
        <v>231.36</v>
      </c>
      <c r="Q625" t="n">
        <v>2238.79</v>
      </c>
      <c r="R625" t="n">
        <v>209.84</v>
      </c>
      <c r="S625" t="n">
        <v>80.06999999999999</v>
      </c>
      <c r="T625" t="n">
        <v>62212.99</v>
      </c>
      <c r="U625" t="n">
        <v>0.38</v>
      </c>
      <c r="V625" t="n">
        <v>0.79</v>
      </c>
      <c r="W625" t="n">
        <v>6.86</v>
      </c>
      <c r="X625" t="n">
        <v>3.85</v>
      </c>
      <c r="Y625" t="n">
        <v>1</v>
      </c>
      <c r="Z625" t="n">
        <v>10</v>
      </c>
    </row>
    <row r="626">
      <c r="A626" t="n">
        <v>2</v>
      </c>
      <c r="B626" t="n">
        <v>35</v>
      </c>
      <c r="C626" t="inlineStr">
        <is>
          <t xml:space="preserve">CONCLUIDO	</t>
        </is>
      </c>
      <c r="D626" t="n">
        <v>2.8234</v>
      </c>
      <c r="E626" t="n">
        <v>35.42</v>
      </c>
      <c r="F626" t="n">
        <v>31.7</v>
      </c>
      <c r="G626" t="n">
        <v>17.94</v>
      </c>
      <c r="H626" t="n">
        <v>0.32</v>
      </c>
      <c r="I626" t="n">
        <v>106</v>
      </c>
      <c r="J626" t="n">
        <v>81.44</v>
      </c>
      <c r="K626" t="n">
        <v>35.1</v>
      </c>
      <c r="L626" t="n">
        <v>1.5</v>
      </c>
      <c r="M626" t="n">
        <v>104</v>
      </c>
      <c r="N626" t="n">
        <v>9.84</v>
      </c>
      <c r="O626" t="n">
        <v>10278.32</v>
      </c>
      <c r="P626" t="n">
        <v>218.81</v>
      </c>
      <c r="Q626" t="n">
        <v>2238.82</v>
      </c>
      <c r="R626" t="n">
        <v>183.91</v>
      </c>
      <c r="S626" t="n">
        <v>80.06999999999999</v>
      </c>
      <c r="T626" t="n">
        <v>49387.15</v>
      </c>
      <c r="U626" t="n">
        <v>0.44</v>
      </c>
      <c r="V626" t="n">
        <v>0.8100000000000001</v>
      </c>
      <c r="W626" t="n">
        <v>6.83</v>
      </c>
      <c r="X626" t="n">
        <v>3.07</v>
      </c>
      <c r="Y626" t="n">
        <v>1</v>
      </c>
      <c r="Z626" t="n">
        <v>10</v>
      </c>
    </row>
    <row r="627">
      <c r="A627" t="n">
        <v>3</v>
      </c>
      <c r="B627" t="n">
        <v>35</v>
      </c>
      <c r="C627" t="inlineStr">
        <is>
          <t xml:space="preserve">CONCLUIDO	</t>
        </is>
      </c>
      <c r="D627" t="n">
        <v>2.9042</v>
      </c>
      <c r="E627" t="n">
        <v>34.43</v>
      </c>
      <c r="F627" t="n">
        <v>31.06</v>
      </c>
      <c r="G627" t="n">
        <v>21.67</v>
      </c>
      <c r="H627" t="n">
        <v>0.38</v>
      </c>
      <c r="I627" t="n">
        <v>86</v>
      </c>
      <c r="J627" t="n">
        <v>81.73999999999999</v>
      </c>
      <c r="K627" t="n">
        <v>35.1</v>
      </c>
      <c r="L627" t="n">
        <v>1.75</v>
      </c>
      <c r="M627" t="n">
        <v>84</v>
      </c>
      <c r="N627" t="n">
        <v>9.890000000000001</v>
      </c>
      <c r="O627" t="n">
        <v>10315.41</v>
      </c>
      <c r="P627" t="n">
        <v>207.09</v>
      </c>
      <c r="Q627" t="n">
        <v>2238.5</v>
      </c>
      <c r="R627" t="n">
        <v>164.09</v>
      </c>
      <c r="S627" t="n">
        <v>80.06999999999999</v>
      </c>
      <c r="T627" t="n">
        <v>39575.93</v>
      </c>
      <c r="U627" t="n">
        <v>0.49</v>
      </c>
      <c r="V627" t="n">
        <v>0.83</v>
      </c>
      <c r="W627" t="n">
        <v>6.77</v>
      </c>
      <c r="X627" t="n">
        <v>2.43</v>
      </c>
      <c r="Y627" t="n">
        <v>1</v>
      </c>
      <c r="Z627" t="n">
        <v>10</v>
      </c>
    </row>
    <row r="628">
      <c r="A628" t="n">
        <v>4</v>
      </c>
      <c r="B628" t="n">
        <v>35</v>
      </c>
      <c r="C628" t="inlineStr">
        <is>
          <t xml:space="preserve">CONCLUIDO	</t>
        </is>
      </c>
      <c r="D628" t="n">
        <v>2.9522</v>
      </c>
      <c r="E628" t="n">
        <v>33.87</v>
      </c>
      <c r="F628" t="n">
        <v>30.72</v>
      </c>
      <c r="G628" t="n">
        <v>25.25</v>
      </c>
      <c r="H628" t="n">
        <v>0.43</v>
      </c>
      <c r="I628" t="n">
        <v>73</v>
      </c>
      <c r="J628" t="n">
        <v>82.04000000000001</v>
      </c>
      <c r="K628" t="n">
        <v>35.1</v>
      </c>
      <c r="L628" t="n">
        <v>2</v>
      </c>
      <c r="M628" t="n">
        <v>55</v>
      </c>
      <c r="N628" t="n">
        <v>9.94</v>
      </c>
      <c r="O628" t="n">
        <v>10352.53</v>
      </c>
      <c r="P628" t="n">
        <v>197.9</v>
      </c>
      <c r="Q628" t="n">
        <v>2238.5</v>
      </c>
      <c r="R628" t="n">
        <v>152.27</v>
      </c>
      <c r="S628" t="n">
        <v>80.06999999999999</v>
      </c>
      <c r="T628" t="n">
        <v>33733.78</v>
      </c>
      <c r="U628" t="n">
        <v>0.53</v>
      </c>
      <c r="V628" t="n">
        <v>0.84</v>
      </c>
      <c r="W628" t="n">
        <v>6.78</v>
      </c>
      <c r="X628" t="n">
        <v>2.1</v>
      </c>
      <c r="Y628" t="n">
        <v>1</v>
      </c>
      <c r="Z628" t="n">
        <v>10</v>
      </c>
    </row>
    <row r="629">
      <c r="A629" t="n">
        <v>5</v>
      </c>
      <c r="B629" t="n">
        <v>35</v>
      </c>
      <c r="C629" t="inlineStr">
        <is>
          <t xml:space="preserve">CONCLUIDO	</t>
        </is>
      </c>
      <c r="D629" t="n">
        <v>2.9722</v>
      </c>
      <c r="E629" t="n">
        <v>33.65</v>
      </c>
      <c r="F629" t="n">
        <v>30.6</v>
      </c>
      <c r="G629" t="n">
        <v>27.4</v>
      </c>
      <c r="H629" t="n">
        <v>0.48</v>
      </c>
      <c r="I629" t="n">
        <v>67</v>
      </c>
      <c r="J629" t="n">
        <v>82.34</v>
      </c>
      <c r="K629" t="n">
        <v>35.1</v>
      </c>
      <c r="L629" t="n">
        <v>2.25</v>
      </c>
      <c r="M629" t="n">
        <v>17</v>
      </c>
      <c r="N629" t="n">
        <v>9.99</v>
      </c>
      <c r="O629" t="n">
        <v>10389.66</v>
      </c>
      <c r="P629" t="n">
        <v>193.86</v>
      </c>
      <c r="Q629" t="n">
        <v>2238.79</v>
      </c>
      <c r="R629" t="n">
        <v>146.38</v>
      </c>
      <c r="S629" t="n">
        <v>80.06999999999999</v>
      </c>
      <c r="T629" t="n">
        <v>30815.82</v>
      </c>
      <c r="U629" t="n">
        <v>0.55</v>
      </c>
      <c r="V629" t="n">
        <v>0.84</v>
      </c>
      <c r="W629" t="n">
        <v>6.82</v>
      </c>
      <c r="X629" t="n">
        <v>1.97</v>
      </c>
      <c r="Y629" t="n">
        <v>1</v>
      </c>
      <c r="Z629" t="n">
        <v>10</v>
      </c>
    </row>
    <row r="630">
      <c r="A630" t="n">
        <v>6</v>
      </c>
      <c r="B630" t="n">
        <v>35</v>
      </c>
      <c r="C630" t="inlineStr">
        <is>
          <t xml:space="preserve">CONCLUIDO	</t>
        </is>
      </c>
      <c r="D630" t="n">
        <v>2.9775</v>
      </c>
      <c r="E630" t="n">
        <v>33.59</v>
      </c>
      <c r="F630" t="n">
        <v>30.56</v>
      </c>
      <c r="G630" t="n">
        <v>27.78</v>
      </c>
      <c r="H630" t="n">
        <v>0.53</v>
      </c>
      <c r="I630" t="n">
        <v>66</v>
      </c>
      <c r="J630" t="n">
        <v>82.65000000000001</v>
      </c>
      <c r="K630" t="n">
        <v>35.1</v>
      </c>
      <c r="L630" t="n">
        <v>2.5</v>
      </c>
      <c r="M630" t="n">
        <v>3</v>
      </c>
      <c r="N630" t="n">
        <v>10.04</v>
      </c>
      <c r="O630" t="n">
        <v>10426.82</v>
      </c>
      <c r="P630" t="n">
        <v>193.03</v>
      </c>
      <c r="Q630" t="n">
        <v>2238.78</v>
      </c>
      <c r="R630" t="n">
        <v>144.64</v>
      </c>
      <c r="S630" t="n">
        <v>80.06999999999999</v>
      </c>
      <c r="T630" t="n">
        <v>29950.56</v>
      </c>
      <c r="U630" t="n">
        <v>0.55</v>
      </c>
      <c r="V630" t="n">
        <v>0.84</v>
      </c>
      <c r="W630" t="n">
        <v>6.83</v>
      </c>
      <c r="X630" t="n">
        <v>1.93</v>
      </c>
      <c r="Y630" t="n">
        <v>1</v>
      </c>
      <c r="Z630" t="n">
        <v>10</v>
      </c>
    </row>
    <row r="631">
      <c r="A631" t="n">
        <v>7</v>
      </c>
      <c r="B631" t="n">
        <v>35</v>
      </c>
      <c r="C631" t="inlineStr">
        <is>
          <t xml:space="preserve">CONCLUIDO	</t>
        </is>
      </c>
      <c r="D631" t="n">
        <v>2.982</v>
      </c>
      <c r="E631" t="n">
        <v>33.53</v>
      </c>
      <c r="F631" t="n">
        <v>30.52</v>
      </c>
      <c r="G631" t="n">
        <v>28.18</v>
      </c>
      <c r="H631" t="n">
        <v>0.58</v>
      </c>
      <c r="I631" t="n">
        <v>65</v>
      </c>
      <c r="J631" t="n">
        <v>82.95</v>
      </c>
      <c r="K631" t="n">
        <v>35.1</v>
      </c>
      <c r="L631" t="n">
        <v>2.75</v>
      </c>
      <c r="M631" t="n">
        <v>0</v>
      </c>
      <c r="N631" t="n">
        <v>10.1</v>
      </c>
      <c r="O631" t="n">
        <v>10463.99</v>
      </c>
      <c r="P631" t="n">
        <v>193.44</v>
      </c>
      <c r="Q631" t="n">
        <v>2238.76</v>
      </c>
      <c r="R631" t="n">
        <v>143.71</v>
      </c>
      <c r="S631" t="n">
        <v>80.06999999999999</v>
      </c>
      <c r="T631" t="n">
        <v>29492.19</v>
      </c>
      <c r="U631" t="n">
        <v>0.5600000000000001</v>
      </c>
      <c r="V631" t="n">
        <v>0.84</v>
      </c>
      <c r="W631" t="n">
        <v>6.82</v>
      </c>
      <c r="X631" t="n">
        <v>1.89</v>
      </c>
      <c r="Y631" t="n">
        <v>1</v>
      </c>
      <c r="Z631" t="n">
        <v>10</v>
      </c>
    </row>
    <row r="632">
      <c r="A632" t="n">
        <v>0</v>
      </c>
      <c r="B632" t="n">
        <v>50</v>
      </c>
      <c r="C632" t="inlineStr">
        <is>
          <t xml:space="preserve">CONCLUIDO	</t>
        </is>
      </c>
      <c r="D632" t="n">
        <v>2.3366</v>
      </c>
      <c r="E632" t="n">
        <v>42.8</v>
      </c>
      <c r="F632" t="n">
        <v>35.52</v>
      </c>
      <c r="G632" t="n">
        <v>9.029999999999999</v>
      </c>
      <c r="H632" t="n">
        <v>0.16</v>
      </c>
      <c r="I632" t="n">
        <v>236</v>
      </c>
      <c r="J632" t="n">
        <v>107.41</v>
      </c>
      <c r="K632" t="n">
        <v>41.65</v>
      </c>
      <c r="L632" t="n">
        <v>1</v>
      </c>
      <c r="M632" t="n">
        <v>234</v>
      </c>
      <c r="N632" t="n">
        <v>14.77</v>
      </c>
      <c r="O632" t="n">
        <v>13481.73</v>
      </c>
      <c r="P632" t="n">
        <v>326.11</v>
      </c>
      <c r="Q632" t="n">
        <v>2239.17</v>
      </c>
      <c r="R632" t="n">
        <v>309.31</v>
      </c>
      <c r="S632" t="n">
        <v>80.06999999999999</v>
      </c>
      <c r="T632" t="n">
        <v>111439.19</v>
      </c>
      <c r="U632" t="n">
        <v>0.26</v>
      </c>
      <c r="V632" t="n">
        <v>0.72</v>
      </c>
      <c r="W632" t="n">
        <v>7.03</v>
      </c>
      <c r="X632" t="n">
        <v>6.88</v>
      </c>
      <c r="Y632" t="n">
        <v>1</v>
      </c>
      <c r="Z632" t="n">
        <v>10</v>
      </c>
    </row>
    <row r="633">
      <c r="A633" t="n">
        <v>1</v>
      </c>
      <c r="B633" t="n">
        <v>50</v>
      </c>
      <c r="C633" t="inlineStr">
        <is>
          <t xml:space="preserve">CONCLUIDO	</t>
        </is>
      </c>
      <c r="D633" t="n">
        <v>2.5152</v>
      </c>
      <c r="E633" t="n">
        <v>39.76</v>
      </c>
      <c r="F633" t="n">
        <v>33.79</v>
      </c>
      <c r="G633" t="n">
        <v>11.45</v>
      </c>
      <c r="H633" t="n">
        <v>0.2</v>
      </c>
      <c r="I633" t="n">
        <v>177</v>
      </c>
      <c r="J633" t="n">
        <v>107.73</v>
      </c>
      <c r="K633" t="n">
        <v>41.65</v>
      </c>
      <c r="L633" t="n">
        <v>1.25</v>
      </c>
      <c r="M633" t="n">
        <v>175</v>
      </c>
      <c r="N633" t="n">
        <v>14.83</v>
      </c>
      <c r="O633" t="n">
        <v>13520.81</v>
      </c>
      <c r="P633" t="n">
        <v>305.62</v>
      </c>
      <c r="Q633" t="n">
        <v>2238.73</v>
      </c>
      <c r="R633" t="n">
        <v>252.3</v>
      </c>
      <c r="S633" t="n">
        <v>80.06999999999999</v>
      </c>
      <c r="T633" t="n">
        <v>83229.08</v>
      </c>
      <c r="U633" t="n">
        <v>0.32</v>
      </c>
      <c r="V633" t="n">
        <v>0.76</v>
      </c>
      <c r="W633" t="n">
        <v>6.95</v>
      </c>
      <c r="X633" t="n">
        <v>5.16</v>
      </c>
      <c r="Y633" t="n">
        <v>1</v>
      </c>
      <c r="Z633" t="n">
        <v>10</v>
      </c>
    </row>
    <row r="634">
      <c r="A634" t="n">
        <v>2</v>
      </c>
      <c r="B634" t="n">
        <v>50</v>
      </c>
      <c r="C634" t="inlineStr">
        <is>
          <t xml:space="preserve">CONCLUIDO	</t>
        </is>
      </c>
      <c r="D634" t="n">
        <v>2.6388</v>
      </c>
      <c r="E634" t="n">
        <v>37.9</v>
      </c>
      <c r="F634" t="n">
        <v>32.73</v>
      </c>
      <c r="G634" t="n">
        <v>13.93</v>
      </c>
      <c r="H634" t="n">
        <v>0.24</v>
      </c>
      <c r="I634" t="n">
        <v>141</v>
      </c>
      <c r="J634" t="n">
        <v>108.05</v>
      </c>
      <c r="K634" t="n">
        <v>41.65</v>
      </c>
      <c r="L634" t="n">
        <v>1.5</v>
      </c>
      <c r="M634" t="n">
        <v>139</v>
      </c>
      <c r="N634" t="n">
        <v>14.9</v>
      </c>
      <c r="O634" t="n">
        <v>13559.91</v>
      </c>
      <c r="P634" t="n">
        <v>291.32</v>
      </c>
      <c r="Q634" t="n">
        <v>2238.66</v>
      </c>
      <c r="R634" t="n">
        <v>217.62</v>
      </c>
      <c r="S634" t="n">
        <v>80.06999999999999</v>
      </c>
      <c r="T634" t="n">
        <v>66067.85000000001</v>
      </c>
      <c r="U634" t="n">
        <v>0.37</v>
      </c>
      <c r="V634" t="n">
        <v>0.78</v>
      </c>
      <c r="W634" t="n">
        <v>6.89</v>
      </c>
      <c r="X634" t="n">
        <v>4.09</v>
      </c>
      <c r="Y634" t="n">
        <v>1</v>
      </c>
      <c r="Z634" t="n">
        <v>10</v>
      </c>
    </row>
    <row r="635">
      <c r="A635" t="n">
        <v>3</v>
      </c>
      <c r="B635" t="n">
        <v>50</v>
      </c>
      <c r="C635" t="inlineStr">
        <is>
          <t xml:space="preserve">CONCLUIDO	</t>
        </is>
      </c>
      <c r="D635" t="n">
        <v>2.7357</v>
      </c>
      <c r="E635" t="n">
        <v>36.55</v>
      </c>
      <c r="F635" t="n">
        <v>31.94</v>
      </c>
      <c r="G635" t="n">
        <v>16.52</v>
      </c>
      <c r="H635" t="n">
        <v>0.28</v>
      </c>
      <c r="I635" t="n">
        <v>116</v>
      </c>
      <c r="J635" t="n">
        <v>108.37</v>
      </c>
      <c r="K635" t="n">
        <v>41.65</v>
      </c>
      <c r="L635" t="n">
        <v>1.75</v>
      </c>
      <c r="M635" t="n">
        <v>114</v>
      </c>
      <c r="N635" t="n">
        <v>14.97</v>
      </c>
      <c r="O635" t="n">
        <v>13599.17</v>
      </c>
      <c r="P635" t="n">
        <v>279.6</v>
      </c>
      <c r="Q635" t="n">
        <v>2238.48</v>
      </c>
      <c r="R635" t="n">
        <v>192.53</v>
      </c>
      <c r="S635" t="n">
        <v>80.06999999999999</v>
      </c>
      <c r="T635" t="n">
        <v>53648.13</v>
      </c>
      <c r="U635" t="n">
        <v>0.42</v>
      </c>
      <c r="V635" t="n">
        <v>0.8</v>
      </c>
      <c r="W635" t="n">
        <v>6.83</v>
      </c>
      <c r="X635" t="n">
        <v>3.31</v>
      </c>
      <c r="Y635" t="n">
        <v>1</v>
      </c>
      <c r="Z635" t="n">
        <v>10</v>
      </c>
    </row>
    <row r="636">
      <c r="A636" t="n">
        <v>4</v>
      </c>
      <c r="B636" t="n">
        <v>50</v>
      </c>
      <c r="C636" t="inlineStr">
        <is>
          <t xml:space="preserve">CONCLUIDO	</t>
        </is>
      </c>
      <c r="D636" t="n">
        <v>2.8066</v>
      </c>
      <c r="E636" t="n">
        <v>35.63</v>
      </c>
      <c r="F636" t="n">
        <v>31.42</v>
      </c>
      <c r="G636" t="n">
        <v>19.23</v>
      </c>
      <c r="H636" t="n">
        <v>0.32</v>
      </c>
      <c r="I636" t="n">
        <v>98</v>
      </c>
      <c r="J636" t="n">
        <v>108.68</v>
      </c>
      <c r="K636" t="n">
        <v>41.65</v>
      </c>
      <c r="L636" t="n">
        <v>2</v>
      </c>
      <c r="M636" t="n">
        <v>96</v>
      </c>
      <c r="N636" t="n">
        <v>15.03</v>
      </c>
      <c r="O636" t="n">
        <v>13638.32</v>
      </c>
      <c r="P636" t="n">
        <v>270.08</v>
      </c>
      <c r="Q636" t="n">
        <v>2238.52</v>
      </c>
      <c r="R636" t="n">
        <v>175.31</v>
      </c>
      <c r="S636" t="n">
        <v>80.06999999999999</v>
      </c>
      <c r="T636" t="n">
        <v>45127.58</v>
      </c>
      <c r="U636" t="n">
        <v>0.46</v>
      </c>
      <c r="V636" t="n">
        <v>0.82</v>
      </c>
      <c r="W636" t="n">
        <v>6.8</v>
      </c>
      <c r="X636" t="n">
        <v>2.79</v>
      </c>
      <c r="Y636" t="n">
        <v>1</v>
      </c>
      <c r="Z636" t="n">
        <v>10</v>
      </c>
    </row>
    <row r="637">
      <c r="A637" t="n">
        <v>5</v>
      </c>
      <c r="B637" t="n">
        <v>50</v>
      </c>
      <c r="C637" t="inlineStr">
        <is>
          <t xml:space="preserve">CONCLUIDO	</t>
        </is>
      </c>
      <c r="D637" t="n">
        <v>2.8596</v>
      </c>
      <c r="E637" t="n">
        <v>34.97</v>
      </c>
      <c r="F637" t="n">
        <v>31.04</v>
      </c>
      <c r="G637" t="n">
        <v>21.91</v>
      </c>
      <c r="H637" t="n">
        <v>0.36</v>
      </c>
      <c r="I637" t="n">
        <v>85</v>
      </c>
      <c r="J637" t="n">
        <v>109</v>
      </c>
      <c r="K637" t="n">
        <v>41.65</v>
      </c>
      <c r="L637" t="n">
        <v>2.25</v>
      </c>
      <c r="M637" t="n">
        <v>83</v>
      </c>
      <c r="N637" t="n">
        <v>15.1</v>
      </c>
      <c r="O637" t="n">
        <v>13677.51</v>
      </c>
      <c r="P637" t="n">
        <v>261.32</v>
      </c>
      <c r="Q637" t="n">
        <v>2238.59</v>
      </c>
      <c r="R637" t="n">
        <v>163.55</v>
      </c>
      <c r="S637" t="n">
        <v>80.06999999999999</v>
      </c>
      <c r="T637" t="n">
        <v>39314.26</v>
      </c>
      <c r="U637" t="n">
        <v>0.49</v>
      </c>
      <c r="V637" t="n">
        <v>0.83</v>
      </c>
      <c r="W637" t="n">
        <v>6.77</v>
      </c>
      <c r="X637" t="n">
        <v>2.42</v>
      </c>
      <c r="Y637" t="n">
        <v>1</v>
      </c>
      <c r="Z637" t="n">
        <v>10</v>
      </c>
    </row>
    <row r="638">
      <c r="A638" t="n">
        <v>6</v>
      </c>
      <c r="B638" t="n">
        <v>50</v>
      </c>
      <c r="C638" t="inlineStr">
        <is>
          <t xml:space="preserve">CONCLUIDO	</t>
        </is>
      </c>
      <c r="D638" t="n">
        <v>2.9061</v>
      </c>
      <c r="E638" t="n">
        <v>34.41</v>
      </c>
      <c r="F638" t="n">
        <v>30.73</v>
      </c>
      <c r="G638" t="n">
        <v>24.92</v>
      </c>
      <c r="H638" t="n">
        <v>0.4</v>
      </c>
      <c r="I638" t="n">
        <v>74</v>
      </c>
      <c r="J638" t="n">
        <v>109.32</v>
      </c>
      <c r="K638" t="n">
        <v>41.65</v>
      </c>
      <c r="L638" t="n">
        <v>2.5</v>
      </c>
      <c r="M638" t="n">
        <v>72</v>
      </c>
      <c r="N638" t="n">
        <v>15.17</v>
      </c>
      <c r="O638" t="n">
        <v>13716.72</v>
      </c>
      <c r="P638" t="n">
        <v>253.58</v>
      </c>
      <c r="Q638" t="n">
        <v>2238.64</v>
      </c>
      <c r="R638" t="n">
        <v>153.09</v>
      </c>
      <c r="S638" t="n">
        <v>80.06999999999999</v>
      </c>
      <c r="T638" t="n">
        <v>34138.07</v>
      </c>
      <c r="U638" t="n">
        <v>0.52</v>
      </c>
      <c r="V638" t="n">
        <v>0.84</v>
      </c>
      <c r="W638" t="n">
        <v>6.76</v>
      </c>
      <c r="X638" t="n">
        <v>2.1</v>
      </c>
      <c r="Y638" t="n">
        <v>1</v>
      </c>
      <c r="Z638" t="n">
        <v>10</v>
      </c>
    </row>
    <row r="639">
      <c r="A639" t="n">
        <v>7</v>
      </c>
      <c r="B639" t="n">
        <v>50</v>
      </c>
      <c r="C639" t="inlineStr">
        <is>
          <t xml:space="preserve">CONCLUIDO	</t>
        </is>
      </c>
      <c r="D639" t="n">
        <v>2.9402</v>
      </c>
      <c r="E639" t="n">
        <v>34.01</v>
      </c>
      <c r="F639" t="n">
        <v>30.51</v>
      </c>
      <c r="G639" t="n">
        <v>27.73</v>
      </c>
      <c r="H639" t="n">
        <v>0.44</v>
      </c>
      <c r="I639" t="n">
        <v>66</v>
      </c>
      <c r="J639" t="n">
        <v>109.64</v>
      </c>
      <c r="K639" t="n">
        <v>41.65</v>
      </c>
      <c r="L639" t="n">
        <v>2.75</v>
      </c>
      <c r="M639" t="n">
        <v>64</v>
      </c>
      <c r="N639" t="n">
        <v>15.24</v>
      </c>
      <c r="O639" t="n">
        <v>13755.95</v>
      </c>
      <c r="P639" t="n">
        <v>246.93</v>
      </c>
      <c r="Q639" t="n">
        <v>2238.47</v>
      </c>
      <c r="R639" t="n">
        <v>145.67</v>
      </c>
      <c r="S639" t="n">
        <v>80.06999999999999</v>
      </c>
      <c r="T639" t="n">
        <v>30466.12</v>
      </c>
      <c r="U639" t="n">
        <v>0.55</v>
      </c>
      <c r="V639" t="n">
        <v>0.84</v>
      </c>
      <c r="W639" t="n">
        <v>6.75</v>
      </c>
      <c r="X639" t="n">
        <v>1.88</v>
      </c>
      <c r="Y639" t="n">
        <v>1</v>
      </c>
      <c r="Z639" t="n">
        <v>10</v>
      </c>
    </row>
    <row r="640">
      <c r="A640" t="n">
        <v>8</v>
      </c>
      <c r="B640" t="n">
        <v>50</v>
      </c>
      <c r="C640" t="inlineStr">
        <is>
          <t xml:space="preserve">CONCLUIDO	</t>
        </is>
      </c>
      <c r="D640" t="n">
        <v>2.9694</v>
      </c>
      <c r="E640" t="n">
        <v>33.68</v>
      </c>
      <c r="F640" t="n">
        <v>30.33</v>
      </c>
      <c r="G640" t="n">
        <v>30.84</v>
      </c>
      <c r="H640" t="n">
        <v>0.48</v>
      </c>
      <c r="I640" t="n">
        <v>59</v>
      </c>
      <c r="J640" t="n">
        <v>109.96</v>
      </c>
      <c r="K640" t="n">
        <v>41.65</v>
      </c>
      <c r="L640" t="n">
        <v>3</v>
      </c>
      <c r="M640" t="n">
        <v>57</v>
      </c>
      <c r="N640" t="n">
        <v>15.31</v>
      </c>
      <c r="O640" t="n">
        <v>13795.21</v>
      </c>
      <c r="P640" t="n">
        <v>239.55</v>
      </c>
      <c r="Q640" t="n">
        <v>2238.36</v>
      </c>
      <c r="R640" t="n">
        <v>139.7</v>
      </c>
      <c r="S640" t="n">
        <v>80.06999999999999</v>
      </c>
      <c r="T640" t="n">
        <v>27515.74</v>
      </c>
      <c r="U640" t="n">
        <v>0.57</v>
      </c>
      <c r="V640" t="n">
        <v>0.85</v>
      </c>
      <c r="W640" t="n">
        <v>6.75</v>
      </c>
      <c r="X640" t="n">
        <v>1.7</v>
      </c>
      <c r="Y640" t="n">
        <v>1</v>
      </c>
      <c r="Z640" t="n">
        <v>10</v>
      </c>
    </row>
    <row r="641">
      <c r="A641" t="n">
        <v>9</v>
      </c>
      <c r="B641" t="n">
        <v>50</v>
      </c>
      <c r="C641" t="inlineStr">
        <is>
          <t xml:space="preserve">CONCLUIDO	</t>
        </is>
      </c>
      <c r="D641" t="n">
        <v>2.9982</v>
      </c>
      <c r="E641" t="n">
        <v>33.35</v>
      </c>
      <c r="F641" t="n">
        <v>30.14</v>
      </c>
      <c r="G641" t="n">
        <v>34.12</v>
      </c>
      <c r="H641" t="n">
        <v>0.52</v>
      </c>
      <c r="I641" t="n">
        <v>53</v>
      </c>
      <c r="J641" t="n">
        <v>110.27</v>
      </c>
      <c r="K641" t="n">
        <v>41.65</v>
      </c>
      <c r="L641" t="n">
        <v>3.25</v>
      </c>
      <c r="M641" t="n">
        <v>44</v>
      </c>
      <c r="N641" t="n">
        <v>15.37</v>
      </c>
      <c r="O641" t="n">
        <v>13834.5</v>
      </c>
      <c r="P641" t="n">
        <v>231.85</v>
      </c>
      <c r="Q641" t="n">
        <v>2238.44</v>
      </c>
      <c r="R641" t="n">
        <v>133.47</v>
      </c>
      <c r="S641" t="n">
        <v>80.06999999999999</v>
      </c>
      <c r="T641" t="n">
        <v>24433.6</v>
      </c>
      <c r="U641" t="n">
        <v>0.6</v>
      </c>
      <c r="V641" t="n">
        <v>0.85</v>
      </c>
      <c r="W641" t="n">
        <v>6.74</v>
      </c>
      <c r="X641" t="n">
        <v>1.51</v>
      </c>
      <c r="Y641" t="n">
        <v>1</v>
      </c>
      <c r="Z641" t="n">
        <v>10</v>
      </c>
    </row>
    <row r="642">
      <c r="A642" t="n">
        <v>10</v>
      </c>
      <c r="B642" t="n">
        <v>50</v>
      </c>
      <c r="C642" t="inlineStr">
        <is>
          <t xml:space="preserve">CONCLUIDO	</t>
        </is>
      </c>
      <c r="D642" t="n">
        <v>3.0157</v>
      </c>
      <c r="E642" t="n">
        <v>33.16</v>
      </c>
      <c r="F642" t="n">
        <v>30.03</v>
      </c>
      <c r="G642" t="n">
        <v>36.78</v>
      </c>
      <c r="H642" t="n">
        <v>0.5600000000000001</v>
      </c>
      <c r="I642" t="n">
        <v>49</v>
      </c>
      <c r="J642" t="n">
        <v>110.59</v>
      </c>
      <c r="K642" t="n">
        <v>41.65</v>
      </c>
      <c r="L642" t="n">
        <v>3.5</v>
      </c>
      <c r="M642" t="n">
        <v>27</v>
      </c>
      <c r="N642" t="n">
        <v>15.44</v>
      </c>
      <c r="O642" t="n">
        <v>13873.81</v>
      </c>
      <c r="P642" t="n">
        <v>227.3</v>
      </c>
      <c r="Q642" t="n">
        <v>2238.58</v>
      </c>
      <c r="R642" t="n">
        <v>129.71</v>
      </c>
      <c r="S642" t="n">
        <v>80.06999999999999</v>
      </c>
      <c r="T642" t="n">
        <v>22572.7</v>
      </c>
      <c r="U642" t="n">
        <v>0.62</v>
      </c>
      <c r="V642" t="n">
        <v>0.85</v>
      </c>
      <c r="W642" t="n">
        <v>6.74</v>
      </c>
      <c r="X642" t="n">
        <v>1.41</v>
      </c>
      <c r="Y642" t="n">
        <v>1</v>
      </c>
      <c r="Z642" t="n">
        <v>10</v>
      </c>
    </row>
    <row r="643">
      <c r="A643" t="n">
        <v>11</v>
      </c>
      <c r="B643" t="n">
        <v>50</v>
      </c>
      <c r="C643" t="inlineStr">
        <is>
          <t xml:space="preserve">CONCLUIDO	</t>
        </is>
      </c>
      <c r="D643" t="n">
        <v>3.0241</v>
      </c>
      <c r="E643" t="n">
        <v>33.07</v>
      </c>
      <c r="F643" t="n">
        <v>29.99</v>
      </c>
      <c r="G643" t="n">
        <v>38.28</v>
      </c>
      <c r="H643" t="n">
        <v>0.6</v>
      </c>
      <c r="I643" t="n">
        <v>47</v>
      </c>
      <c r="J643" t="n">
        <v>110.91</v>
      </c>
      <c r="K643" t="n">
        <v>41.65</v>
      </c>
      <c r="L643" t="n">
        <v>3.75</v>
      </c>
      <c r="M643" t="n">
        <v>10</v>
      </c>
      <c r="N643" t="n">
        <v>15.51</v>
      </c>
      <c r="O643" t="n">
        <v>13913.15</v>
      </c>
      <c r="P643" t="n">
        <v>226.03</v>
      </c>
      <c r="Q643" t="n">
        <v>2238.61</v>
      </c>
      <c r="R643" t="n">
        <v>127.17</v>
      </c>
      <c r="S643" t="n">
        <v>80.06999999999999</v>
      </c>
      <c r="T643" t="n">
        <v>21310.12</v>
      </c>
      <c r="U643" t="n">
        <v>0.63</v>
      </c>
      <c r="V643" t="n">
        <v>0.86</v>
      </c>
      <c r="W643" t="n">
        <v>6.77</v>
      </c>
      <c r="X643" t="n">
        <v>1.36</v>
      </c>
      <c r="Y643" t="n">
        <v>1</v>
      </c>
      <c r="Z643" t="n">
        <v>10</v>
      </c>
    </row>
    <row r="644">
      <c r="A644" t="n">
        <v>12</v>
      </c>
      <c r="B644" t="n">
        <v>50</v>
      </c>
      <c r="C644" t="inlineStr">
        <is>
          <t xml:space="preserve">CONCLUIDO	</t>
        </is>
      </c>
      <c r="D644" t="n">
        <v>3.0272</v>
      </c>
      <c r="E644" t="n">
        <v>33.03</v>
      </c>
      <c r="F644" t="n">
        <v>29.98</v>
      </c>
      <c r="G644" t="n">
        <v>39.1</v>
      </c>
      <c r="H644" t="n">
        <v>0.63</v>
      </c>
      <c r="I644" t="n">
        <v>46</v>
      </c>
      <c r="J644" t="n">
        <v>111.23</v>
      </c>
      <c r="K644" t="n">
        <v>41.65</v>
      </c>
      <c r="L644" t="n">
        <v>4</v>
      </c>
      <c r="M644" t="n">
        <v>5</v>
      </c>
      <c r="N644" t="n">
        <v>15.58</v>
      </c>
      <c r="O644" t="n">
        <v>13952.52</v>
      </c>
      <c r="P644" t="n">
        <v>224.18</v>
      </c>
      <c r="Q644" t="n">
        <v>2238.47</v>
      </c>
      <c r="R644" t="n">
        <v>126.61</v>
      </c>
      <c r="S644" t="n">
        <v>80.06999999999999</v>
      </c>
      <c r="T644" t="n">
        <v>21036.24</v>
      </c>
      <c r="U644" t="n">
        <v>0.63</v>
      </c>
      <c r="V644" t="n">
        <v>0.86</v>
      </c>
      <c r="W644" t="n">
        <v>6.78</v>
      </c>
      <c r="X644" t="n">
        <v>1.35</v>
      </c>
      <c r="Y644" t="n">
        <v>1</v>
      </c>
      <c r="Z644" t="n">
        <v>10</v>
      </c>
    </row>
    <row r="645">
      <c r="A645" t="n">
        <v>13</v>
      </c>
      <c r="B645" t="n">
        <v>50</v>
      </c>
      <c r="C645" t="inlineStr">
        <is>
          <t xml:space="preserve">CONCLUIDO	</t>
        </is>
      </c>
      <c r="D645" t="n">
        <v>3.0266</v>
      </c>
      <c r="E645" t="n">
        <v>33.04</v>
      </c>
      <c r="F645" t="n">
        <v>29.98</v>
      </c>
      <c r="G645" t="n">
        <v>39.11</v>
      </c>
      <c r="H645" t="n">
        <v>0.67</v>
      </c>
      <c r="I645" t="n">
        <v>46</v>
      </c>
      <c r="J645" t="n">
        <v>111.55</v>
      </c>
      <c r="K645" t="n">
        <v>41.65</v>
      </c>
      <c r="L645" t="n">
        <v>4.25</v>
      </c>
      <c r="M645" t="n">
        <v>1</v>
      </c>
      <c r="N645" t="n">
        <v>15.65</v>
      </c>
      <c r="O645" t="n">
        <v>13991.91</v>
      </c>
      <c r="P645" t="n">
        <v>225.49</v>
      </c>
      <c r="Q645" t="n">
        <v>2238.72</v>
      </c>
      <c r="R645" t="n">
        <v>126.88</v>
      </c>
      <c r="S645" t="n">
        <v>80.06999999999999</v>
      </c>
      <c r="T645" t="n">
        <v>21171.12</v>
      </c>
      <c r="U645" t="n">
        <v>0.63</v>
      </c>
      <c r="V645" t="n">
        <v>0.86</v>
      </c>
      <c r="W645" t="n">
        <v>6.77</v>
      </c>
      <c r="X645" t="n">
        <v>1.35</v>
      </c>
      <c r="Y645" t="n">
        <v>1</v>
      </c>
      <c r="Z645" t="n">
        <v>10</v>
      </c>
    </row>
    <row r="646">
      <c r="A646" t="n">
        <v>14</v>
      </c>
      <c r="B646" t="n">
        <v>50</v>
      </c>
      <c r="C646" t="inlineStr">
        <is>
          <t xml:space="preserve">CONCLUIDO	</t>
        </is>
      </c>
      <c r="D646" t="n">
        <v>3.0266</v>
      </c>
      <c r="E646" t="n">
        <v>33.04</v>
      </c>
      <c r="F646" t="n">
        <v>29.98</v>
      </c>
      <c r="G646" t="n">
        <v>39.11</v>
      </c>
      <c r="H646" t="n">
        <v>0.71</v>
      </c>
      <c r="I646" t="n">
        <v>46</v>
      </c>
      <c r="J646" t="n">
        <v>111.87</v>
      </c>
      <c r="K646" t="n">
        <v>41.65</v>
      </c>
      <c r="L646" t="n">
        <v>4.5</v>
      </c>
      <c r="M646" t="n">
        <v>0</v>
      </c>
      <c r="N646" t="n">
        <v>15.72</v>
      </c>
      <c r="O646" t="n">
        <v>14031.33</v>
      </c>
      <c r="P646" t="n">
        <v>226.1</v>
      </c>
      <c r="Q646" t="n">
        <v>2238.66</v>
      </c>
      <c r="R646" t="n">
        <v>126.87</v>
      </c>
      <c r="S646" t="n">
        <v>80.06999999999999</v>
      </c>
      <c r="T646" t="n">
        <v>21168.52</v>
      </c>
      <c r="U646" t="n">
        <v>0.63</v>
      </c>
      <c r="V646" t="n">
        <v>0.86</v>
      </c>
      <c r="W646" t="n">
        <v>6.77</v>
      </c>
      <c r="X646" t="n">
        <v>1.35</v>
      </c>
      <c r="Y646" t="n">
        <v>1</v>
      </c>
      <c r="Z646" t="n">
        <v>10</v>
      </c>
    </row>
    <row r="647">
      <c r="A647" t="n">
        <v>0</v>
      </c>
      <c r="B647" t="n">
        <v>25</v>
      </c>
      <c r="C647" t="inlineStr">
        <is>
          <t xml:space="preserve">CONCLUIDO	</t>
        </is>
      </c>
      <c r="D647" t="n">
        <v>2.7669</v>
      </c>
      <c r="E647" t="n">
        <v>36.14</v>
      </c>
      <c r="F647" t="n">
        <v>32.48</v>
      </c>
      <c r="G647" t="n">
        <v>14.55</v>
      </c>
      <c r="H647" t="n">
        <v>0.28</v>
      </c>
      <c r="I647" t="n">
        <v>134</v>
      </c>
      <c r="J647" t="n">
        <v>61.76</v>
      </c>
      <c r="K647" t="n">
        <v>28.92</v>
      </c>
      <c r="L647" t="n">
        <v>1</v>
      </c>
      <c r="M647" t="n">
        <v>132</v>
      </c>
      <c r="N647" t="n">
        <v>6.84</v>
      </c>
      <c r="O647" t="n">
        <v>7851.41</v>
      </c>
      <c r="P647" t="n">
        <v>184.97</v>
      </c>
      <c r="Q647" t="n">
        <v>2238.92</v>
      </c>
      <c r="R647" t="n">
        <v>210.39</v>
      </c>
      <c r="S647" t="n">
        <v>80.06999999999999</v>
      </c>
      <c r="T647" t="n">
        <v>62487.59</v>
      </c>
      <c r="U647" t="n">
        <v>0.38</v>
      </c>
      <c r="V647" t="n">
        <v>0.79</v>
      </c>
      <c r="W647" t="n">
        <v>6.85</v>
      </c>
      <c r="X647" t="n">
        <v>3.85</v>
      </c>
      <c r="Y647" t="n">
        <v>1</v>
      </c>
      <c r="Z647" t="n">
        <v>10</v>
      </c>
    </row>
    <row r="648">
      <c r="A648" t="n">
        <v>1</v>
      </c>
      <c r="B648" t="n">
        <v>25</v>
      </c>
      <c r="C648" t="inlineStr">
        <is>
          <t xml:space="preserve">CONCLUIDO	</t>
        </is>
      </c>
      <c r="D648" t="n">
        <v>2.8772</v>
      </c>
      <c r="E648" t="n">
        <v>34.76</v>
      </c>
      <c r="F648" t="n">
        <v>31.56</v>
      </c>
      <c r="G648" t="n">
        <v>18.75</v>
      </c>
      <c r="H648" t="n">
        <v>0.35</v>
      </c>
      <c r="I648" t="n">
        <v>101</v>
      </c>
      <c r="J648" t="n">
        <v>62.05</v>
      </c>
      <c r="K648" t="n">
        <v>28.92</v>
      </c>
      <c r="L648" t="n">
        <v>1.25</v>
      </c>
      <c r="M648" t="n">
        <v>68</v>
      </c>
      <c r="N648" t="n">
        <v>6.88</v>
      </c>
      <c r="O648" t="n">
        <v>7887.12</v>
      </c>
      <c r="P648" t="n">
        <v>170.9</v>
      </c>
      <c r="Q648" t="n">
        <v>2238.8</v>
      </c>
      <c r="R648" t="n">
        <v>178.61</v>
      </c>
      <c r="S648" t="n">
        <v>80.06999999999999</v>
      </c>
      <c r="T648" t="n">
        <v>46763.69</v>
      </c>
      <c r="U648" t="n">
        <v>0.45</v>
      </c>
      <c r="V648" t="n">
        <v>0.8100000000000001</v>
      </c>
      <c r="W648" t="n">
        <v>6.85</v>
      </c>
      <c r="X648" t="n">
        <v>2.93</v>
      </c>
      <c r="Y648" t="n">
        <v>1</v>
      </c>
      <c r="Z648" t="n">
        <v>10</v>
      </c>
    </row>
    <row r="649">
      <c r="A649" t="n">
        <v>2</v>
      </c>
      <c r="B649" t="n">
        <v>25</v>
      </c>
      <c r="C649" t="inlineStr">
        <is>
          <t xml:space="preserve">CONCLUIDO	</t>
        </is>
      </c>
      <c r="D649" t="n">
        <v>2.9051</v>
      </c>
      <c r="E649" t="n">
        <v>34.42</v>
      </c>
      <c r="F649" t="n">
        <v>31.35</v>
      </c>
      <c r="G649" t="n">
        <v>20.45</v>
      </c>
      <c r="H649" t="n">
        <v>0.42</v>
      </c>
      <c r="I649" t="n">
        <v>92</v>
      </c>
      <c r="J649" t="n">
        <v>62.34</v>
      </c>
      <c r="K649" t="n">
        <v>28.92</v>
      </c>
      <c r="L649" t="n">
        <v>1.5</v>
      </c>
      <c r="M649" t="n">
        <v>11</v>
      </c>
      <c r="N649" t="n">
        <v>6.92</v>
      </c>
      <c r="O649" t="n">
        <v>7922.85</v>
      </c>
      <c r="P649" t="n">
        <v>167.02</v>
      </c>
      <c r="Q649" t="n">
        <v>2238.94</v>
      </c>
      <c r="R649" t="n">
        <v>169.69</v>
      </c>
      <c r="S649" t="n">
        <v>80.06999999999999</v>
      </c>
      <c r="T649" t="n">
        <v>42347.86</v>
      </c>
      <c r="U649" t="n">
        <v>0.47</v>
      </c>
      <c r="V649" t="n">
        <v>0.82</v>
      </c>
      <c r="W649" t="n">
        <v>6.89</v>
      </c>
      <c r="X649" t="n">
        <v>2.72</v>
      </c>
      <c r="Y649" t="n">
        <v>1</v>
      </c>
      <c r="Z649" t="n">
        <v>10</v>
      </c>
    </row>
    <row r="650">
      <c r="A650" t="n">
        <v>3</v>
      </c>
      <c r="B650" t="n">
        <v>25</v>
      </c>
      <c r="C650" t="inlineStr">
        <is>
          <t xml:space="preserve">CONCLUIDO	</t>
        </is>
      </c>
      <c r="D650" t="n">
        <v>2.9072</v>
      </c>
      <c r="E650" t="n">
        <v>34.4</v>
      </c>
      <c r="F650" t="n">
        <v>31.34</v>
      </c>
      <c r="G650" t="n">
        <v>20.66</v>
      </c>
      <c r="H650" t="n">
        <v>0.49</v>
      </c>
      <c r="I650" t="n">
        <v>91</v>
      </c>
      <c r="J650" t="n">
        <v>62.63</v>
      </c>
      <c r="K650" t="n">
        <v>28.92</v>
      </c>
      <c r="L650" t="n">
        <v>1.75</v>
      </c>
      <c r="M650" t="n">
        <v>1</v>
      </c>
      <c r="N650" t="n">
        <v>6.96</v>
      </c>
      <c r="O650" t="n">
        <v>7958.6</v>
      </c>
      <c r="P650" t="n">
        <v>167.56</v>
      </c>
      <c r="Q650" t="n">
        <v>2238.96</v>
      </c>
      <c r="R650" t="n">
        <v>168.82</v>
      </c>
      <c r="S650" t="n">
        <v>80.06999999999999</v>
      </c>
      <c r="T650" t="n">
        <v>41917.33</v>
      </c>
      <c r="U650" t="n">
        <v>0.47</v>
      </c>
      <c r="V650" t="n">
        <v>0.82</v>
      </c>
      <c r="W650" t="n">
        <v>6.91</v>
      </c>
      <c r="X650" t="n">
        <v>2.71</v>
      </c>
      <c r="Y650" t="n">
        <v>1</v>
      </c>
      <c r="Z650" t="n">
        <v>10</v>
      </c>
    </row>
    <row r="651">
      <c r="A651" t="n">
        <v>4</v>
      </c>
      <c r="B651" t="n">
        <v>25</v>
      </c>
      <c r="C651" t="inlineStr">
        <is>
          <t xml:space="preserve">CONCLUIDO	</t>
        </is>
      </c>
      <c r="D651" t="n">
        <v>2.9078</v>
      </c>
      <c r="E651" t="n">
        <v>34.39</v>
      </c>
      <c r="F651" t="n">
        <v>31.33</v>
      </c>
      <c r="G651" t="n">
        <v>20.66</v>
      </c>
      <c r="H651" t="n">
        <v>0.55</v>
      </c>
      <c r="I651" t="n">
        <v>91</v>
      </c>
      <c r="J651" t="n">
        <v>62.92</v>
      </c>
      <c r="K651" t="n">
        <v>28.92</v>
      </c>
      <c r="L651" t="n">
        <v>2</v>
      </c>
      <c r="M651" t="n">
        <v>0</v>
      </c>
      <c r="N651" t="n">
        <v>7</v>
      </c>
      <c r="O651" t="n">
        <v>7994.37</v>
      </c>
      <c r="P651" t="n">
        <v>168.2</v>
      </c>
      <c r="Q651" t="n">
        <v>2239.04</v>
      </c>
      <c r="R651" t="n">
        <v>168.73</v>
      </c>
      <c r="S651" t="n">
        <v>80.06999999999999</v>
      </c>
      <c r="T651" t="n">
        <v>41872.06</v>
      </c>
      <c r="U651" t="n">
        <v>0.47</v>
      </c>
      <c r="V651" t="n">
        <v>0.82</v>
      </c>
      <c r="W651" t="n">
        <v>6.9</v>
      </c>
      <c r="X651" t="n">
        <v>2.7</v>
      </c>
      <c r="Y651" t="n">
        <v>1</v>
      </c>
      <c r="Z651" t="n">
        <v>10</v>
      </c>
    </row>
    <row r="652">
      <c r="A652" t="n">
        <v>0</v>
      </c>
      <c r="B652" t="n">
        <v>85</v>
      </c>
      <c r="C652" t="inlineStr">
        <is>
          <t xml:space="preserve">CONCLUIDO	</t>
        </is>
      </c>
      <c r="D652" t="n">
        <v>1.8597</v>
      </c>
      <c r="E652" t="n">
        <v>53.77</v>
      </c>
      <c r="F652" t="n">
        <v>39.27</v>
      </c>
      <c r="G652" t="n">
        <v>6.58</v>
      </c>
      <c r="H652" t="n">
        <v>0.11</v>
      </c>
      <c r="I652" t="n">
        <v>358</v>
      </c>
      <c r="J652" t="n">
        <v>167.88</v>
      </c>
      <c r="K652" t="n">
        <v>51.39</v>
      </c>
      <c r="L652" t="n">
        <v>1</v>
      </c>
      <c r="M652" t="n">
        <v>356</v>
      </c>
      <c r="N652" t="n">
        <v>30.49</v>
      </c>
      <c r="O652" t="n">
        <v>20939.59</v>
      </c>
      <c r="P652" t="n">
        <v>494.26</v>
      </c>
      <c r="Q652" t="n">
        <v>2239.46</v>
      </c>
      <c r="R652" t="n">
        <v>431.37</v>
      </c>
      <c r="S652" t="n">
        <v>80.06999999999999</v>
      </c>
      <c r="T652" t="n">
        <v>171857.56</v>
      </c>
      <c r="U652" t="n">
        <v>0.19</v>
      </c>
      <c r="V652" t="n">
        <v>0.65</v>
      </c>
      <c r="W652" t="n">
        <v>7.24</v>
      </c>
      <c r="X652" t="n">
        <v>10.63</v>
      </c>
      <c r="Y652" t="n">
        <v>1</v>
      </c>
      <c r="Z652" t="n">
        <v>10</v>
      </c>
    </row>
    <row r="653">
      <c r="A653" t="n">
        <v>1</v>
      </c>
      <c r="B653" t="n">
        <v>85</v>
      </c>
      <c r="C653" t="inlineStr">
        <is>
          <t xml:space="preserve">CONCLUIDO	</t>
        </is>
      </c>
      <c r="D653" t="n">
        <v>2.0992</v>
      </c>
      <c r="E653" t="n">
        <v>47.64</v>
      </c>
      <c r="F653" t="n">
        <v>36.35</v>
      </c>
      <c r="G653" t="n">
        <v>8.289999999999999</v>
      </c>
      <c r="H653" t="n">
        <v>0.13</v>
      </c>
      <c r="I653" t="n">
        <v>263</v>
      </c>
      <c r="J653" t="n">
        <v>168.25</v>
      </c>
      <c r="K653" t="n">
        <v>51.39</v>
      </c>
      <c r="L653" t="n">
        <v>1.25</v>
      </c>
      <c r="M653" t="n">
        <v>261</v>
      </c>
      <c r="N653" t="n">
        <v>30.6</v>
      </c>
      <c r="O653" t="n">
        <v>20984.25</v>
      </c>
      <c r="P653" t="n">
        <v>454.71</v>
      </c>
      <c r="Q653" t="n">
        <v>2239.45</v>
      </c>
      <c r="R653" t="n">
        <v>336.11</v>
      </c>
      <c r="S653" t="n">
        <v>80.06999999999999</v>
      </c>
      <c r="T653" t="n">
        <v>124700.99</v>
      </c>
      <c r="U653" t="n">
        <v>0.24</v>
      </c>
      <c r="V653" t="n">
        <v>0.71</v>
      </c>
      <c r="W653" t="n">
        <v>7.08</v>
      </c>
      <c r="X653" t="n">
        <v>7.71</v>
      </c>
      <c r="Y653" t="n">
        <v>1</v>
      </c>
      <c r="Z653" t="n">
        <v>10</v>
      </c>
    </row>
    <row r="654">
      <c r="A654" t="n">
        <v>2</v>
      </c>
      <c r="B654" t="n">
        <v>85</v>
      </c>
      <c r="C654" t="inlineStr">
        <is>
          <t xml:space="preserve">CONCLUIDO	</t>
        </is>
      </c>
      <c r="D654" t="n">
        <v>2.2681</v>
      </c>
      <c r="E654" t="n">
        <v>44.09</v>
      </c>
      <c r="F654" t="n">
        <v>34.67</v>
      </c>
      <c r="G654" t="n">
        <v>10</v>
      </c>
      <c r="H654" t="n">
        <v>0.16</v>
      </c>
      <c r="I654" t="n">
        <v>208</v>
      </c>
      <c r="J654" t="n">
        <v>168.61</v>
      </c>
      <c r="K654" t="n">
        <v>51.39</v>
      </c>
      <c r="L654" t="n">
        <v>1.5</v>
      </c>
      <c r="M654" t="n">
        <v>206</v>
      </c>
      <c r="N654" t="n">
        <v>30.71</v>
      </c>
      <c r="O654" t="n">
        <v>21028.94</v>
      </c>
      <c r="P654" t="n">
        <v>430.84</v>
      </c>
      <c r="Q654" t="n">
        <v>2238.98</v>
      </c>
      <c r="R654" t="n">
        <v>281.72</v>
      </c>
      <c r="S654" t="n">
        <v>80.06999999999999</v>
      </c>
      <c r="T654" t="n">
        <v>97782.78999999999</v>
      </c>
      <c r="U654" t="n">
        <v>0.28</v>
      </c>
      <c r="V654" t="n">
        <v>0.74</v>
      </c>
      <c r="W654" t="n">
        <v>6.97</v>
      </c>
      <c r="X654" t="n">
        <v>6.04</v>
      </c>
      <c r="Y654" t="n">
        <v>1</v>
      </c>
      <c r="Z654" t="n">
        <v>10</v>
      </c>
    </row>
    <row r="655">
      <c r="A655" t="n">
        <v>3</v>
      </c>
      <c r="B655" t="n">
        <v>85</v>
      </c>
      <c r="C655" t="inlineStr">
        <is>
          <t xml:space="preserve">CONCLUIDO	</t>
        </is>
      </c>
      <c r="D655" t="n">
        <v>2.3905</v>
      </c>
      <c r="E655" t="n">
        <v>41.83</v>
      </c>
      <c r="F655" t="n">
        <v>33.63</v>
      </c>
      <c r="G655" t="n">
        <v>11.73</v>
      </c>
      <c r="H655" t="n">
        <v>0.18</v>
      </c>
      <c r="I655" t="n">
        <v>172</v>
      </c>
      <c r="J655" t="n">
        <v>168.97</v>
      </c>
      <c r="K655" t="n">
        <v>51.39</v>
      </c>
      <c r="L655" t="n">
        <v>1.75</v>
      </c>
      <c r="M655" t="n">
        <v>170</v>
      </c>
      <c r="N655" t="n">
        <v>30.83</v>
      </c>
      <c r="O655" t="n">
        <v>21073.68</v>
      </c>
      <c r="P655" t="n">
        <v>415.18</v>
      </c>
      <c r="Q655" t="n">
        <v>2238.82</v>
      </c>
      <c r="R655" t="n">
        <v>246.85</v>
      </c>
      <c r="S655" t="n">
        <v>80.06999999999999</v>
      </c>
      <c r="T655" t="n">
        <v>80527.25</v>
      </c>
      <c r="U655" t="n">
        <v>0.32</v>
      </c>
      <c r="V655" t="n">
        <v>0.76</v>
      </c>
      <c r="W655" t="n">
        <v>6.94</v>
      </c>
      <c r="X655" t="n">
        <v>5</v>
      </c>
      <c r="Y655" t="n">
        <v>1</v>
      </c>
      <c r="Z655" t="n">
        <v>10</v>
      </c>
    </row>
    <row r="656">
      <c r="A656" t="n">
        <v>4</v>
      </c>
      <c r="B656" t="n">
        <v>85</v>
      </c>
      <c r="C656" t="inlineStr">
        <is>
          <t xml:space="preserve">CONCLUIDO	</t>
        </is>
      </c>
      <c r="D656" t="n">
        <v>2.4881</v>
      </c>
      <c r="E656" t="n">
        <v>40.19</v>
      </c>
      <c r="F656" t="n">
        <v>32.87</v>
      </c>
      <c r="G656" t="n">
        <v>13.51</v>
      </c>
      <c r="H656" t="n">
        <v>0.21</v>
      </c>
      <c r="I656" t="n">
        <v>146</v>
      </c>
      <c r="J656" t="n">
        <v>169.33</v>
      </c>
      <c r="K656" t="n">
        <v>51.39</v>
      </c>
      <c r="L656" t="n">
        <v>2</v>
      </c>
      <c r="M656" t="n">
        <v>144</v>
      </c>
      <c r="N656" t="n">
        <v>30.94</v>
      </c>
      <c r="O656" t="n">
        <v>21118.46</v>
      </c>
      <c r="P656" t="n">
        <v>403.14</v>
      </c>
      <c r="Q656" t="n">
        <v>2238.83</v>
      </c>
      <c r="R656" t="n">
        <v>221.94</v>
      </c>
      <c r="S656" t="n">
        <v>80.06999999999999</v>
      </c>
      <c r="T656" t="n">
        <v>68200.28999999999</v>
      </c>
      <c r="U656" t="n">
        <v>0.36</v>
      </c>
      <c r="V656" t="n">
        <v>0.78</v>
      </c>
      <c r="W656" t="n">
        <v>6.9</v>
      </c>
      <c r="X656" t="n">
        <v>4.24</v>
      </c>
      <c r="Y656" t="n">
        <v>1</v>
      </c>
      <c r="Z656" t="n">
        <v>10</v>
      </c>
    </row>
    <row r="657">
      <c r="A657" t="n">
        <v>5</v>
      </c>
      <c r="B657" t="n">
        <v>85</v>
      </c>
      <c r="C657" t="inlineStr">
        <is>
          <t xml:space="preserve">CONCLUIDO	</t>
        </is>
      </c>
      <c r="D657" t="n">
        <v>2.5667</v>
      </c>
      <c r="E657" t="n">
        <v>38.96</v>
      </c>
      <c r="F657" t="n">
        <v>32.28</v>
      </c>
      <c r="G657" t="n">
        <v>15.25</v>
      </c>
      <c r="H657" t="n">
        <v>0.24</v>
      </c>
      <c r="I657" t="n">
        <v>127</v>
      </c>
      <c r="J657" t="n">
        <v>169.7</v>
      </c>
      <c r="K657" t="n">
        <v>51.39</v>
      </c>
      <c r="L657" t="n">
        <v>2.25</v>
      </c>
      <c r="M657" t="n">
        <v>125</v>
      </c>
      <c r="N657" t="n">
        <v>31.05</v>
      </c>
      <c r="O657" t="n">
        <v>21163.27</v>
      </c>
      <c r="P657" t="n">
        <v>393.12</v>
      </c>
      <c r="Q657" t="n">
        <v>2238.87</v>
      </c>
      <c r="R657" t="n">
        <v>203.7</v>
      </c>
      <c r="S657" t="n">
        <v>80.06999999999999</v>
      </c>
      <c r="T657" t="n">
        <v>59177.66</v>
      </c>
      <c r="U657" t="n">
        <v>0.39</v>
      </c>
      <c r="V657" t="n">
        <v>0.79</v>
      </c>
      <c r="W657" t="n">
        <v>6.85</v>
      </c>
      <c r="X657" t="n">
        <v>3.65</v>
      </c>
      <c r="Y657" t="n">
        <v>1</v>
      </c>
      <c r="Z657" t="n">
        <v>10</v>
      </c>
    </row>
    <row r="658">
      <c r="A658" t="n">
        <v>6</v>
      </c>
      <c r="B658" t="n">
        <v>85</v>
      </c>
      <c r="C658" t="inlineStr">
        <is>
          <t xml:space="preserve">CONCLUIDO	</t>
        </is>
      </c>
      <c r="D658" t="n">
        <v>2.632</v>
      </c>
      <c r="E658" t="n">
        <v>37.99</v>
      </c>
      <c r="F658" t="n">
        <v>31.83</v>
      </c>
      <c r="G658" t="n">
        <v>17.05</v>
      </c>
      <c r="H658" t="n">
        <v>0.26</v>
      </c>
      <c r="I658" t="n">
        <v>112</v>
      </c>
      <c r="J658" t="n">
        <v>170.06</v>
      </c>
      <c r="K658" t="n">
        <v>51.39</v>
      </c>
      <c r="L658" t="n">
        <v>2.5</v>
      </c>
      <c r="M658" t="n">
        <v>110</v>
      </c>
      <c r="N658" t="n">
        <v>31.17</v>
      </c>
      <c r="O658" t="n">
        <v>21208.12</v>
      </c>
      <c r="P658" t="n">
        <v>384.71</v>
      </c>
      <c r="Q658" t="n">
        <v>2238.56</v>
      </c>
      <c r="R658" t="n">
        <v>188.56</v>
      </c>
      <c r="S658" t="n">
        <v>80.06999999999999</v>
      </c>
      <c r="T658" t="n">
        <v>51680.45</v>
      </c>
      <c r="U658" t="n">
        <v>0.42</v>
      </c>
      <c r="V658" t="n">
        <v>0.8100000000000001</v>
      </c>
      <c r="W658" t="n">
        <v>6.83</v>
      </c>
      <c r="X658" t="n">
        <v>3.2</v>
      </c>
      <c r="Y658" t="n">
        <v>1</v>
      </c>
      <c r="Z658" t="n">
        <v>10</v>
      </c>
    </row>
    <row r="659">
      <c r="A659" t="n">
        <v>7</v>
      </c>
      <c r="B659" t="n">
        <v>85</v>
      </c>
      <c r="C659" t="inlineStr">
        <is>
          <t xml:space="preserve">CONCLUIDO	</t>
        </is>
      </c>
      <c r="D659" t="n">
        <v>2.6852</v>
      </c>
      <c r="E659" t="n">
        <v>37.24</v>
      </c>
      <c r="F659" t="n">
        <v>31.48</v>
      </c>
      <c r="G659" t="n">
        <v>18.89</v>
      </c>
      <c r="H659" t="n">
        <v>0.29</v>
      </c>
      <c r="I659" t="n">
        <v>100</v>
      </c>
      <c r="J659" t="n">
        <v>170.42</v>
      </c>
      <c r="K659" t="n">
        <v>51.39</v>
      </c>
      <c r="L659" t="n">
        <v>2.75</v>
      </c>
      <c r="M659" t="n">
        <v>98</v>
      </c>
      <c r="N659" t="n">
        <v>31.28</v>
      </c>
      <c r="O659" t="n">
        <v>21253.01</v>
      </c>
      <c r="P659" t="n">
        <v>377.65</v>
      </c>
      <c r="Q659" t="n">
        <v>2238.47</v>
      </c>
      <c r="R659" t="n">
        <v>177.77</v>
      </c>
      <c r="S659" t="n">
        <v>80.06999999999999</v>
      </c>
      <c r="T659" t="n">
        <v>46347.81</v>
      </c>
      <c r="U659" t="n">
        <v>0.45</v>
      </c>
      <c r="V659" t="n">
        <v>0.82</v>
      </c>
      <c r="W659" t="n">
        <v>6.8</v>
      </c>
      <c r="X659" t="n">
        <v>2.85</v>
      </c>
      <c r="Y659" t="n">
        <v>1</v>
      </c>
      <c r="Z659" t="n">
        <v>10</v>
      </c>
    </row>
    <row r="660">
      <c r="A660" t="n">
        <v>8</v>
      </c>
      <c r="B660" t="n">
        <v>85</v>
      </c>
      <c r="C660" t="inlineStr">
        <is>
          <t xml:space="preserve">CONCLUIDO	</t>
        </is>
      </c>
      <c r="D660" t="n">
        <v>2.7313</v>
      </c>
      <c r="E660" t="n">
        <v>36.61</v>
      </c>
      <c r="F660" t="n">
        <v>31.19</v>
      </c>
      <c r="G660" t="n">
        <v>20.79</v>
      </c>
      <c r="H660" t="n">
        <v>0.31</v>
      </c>
      <c r="I660" t="n">
        <v>90</v>
      </c>
      <c r="J660" t="n">
        <v>170.79</v>
      </c>
      <c r="K660" t="n">
        <v>51.39</v>
      </c>
      <c r="L660" t="n">
        <v>3</v>
      </c>
      <c r="M660" t="n">
        <v>88</v>
      </c>
      <c r="N660" t="n">
        <v>31.4</v>
      </c>
      <c r="O660" t="n">
        <v>21297.94</v>
      </c>
      <c r="P660" t="n">
        <v>371.41</v>
      </c>
      <c r="Q660" t="n">
        <v>2238.46</v>
      </c>
      <c r="R660" t="n">
        <v>168.2</v>
      </c>
      <c r="S660" t="n">
        <v>80.06999999999999</v>
      </c>
      <c r="T660" t="n">
        <v>41613.04</v>
      </c>
      <c r="U660" t="n">
        <v>0.48</v>
      </c>
      <c r="V660" t="n">
        <v>0.82</v>
      </c>
      <c r="W660" t="n">
        <v>6.78</v>
      </c>
      <c r="X660" t="n">
        <v>2.56</v>
      </c>
      <c r="Y660" t="n">
        <v>1</v>
      </c>
      <c r="Z660" t="n">
        <v>10</v>
      </c>
    </row>
    <row r="661">
      <c r="A661" t="n">
        <v>9</v>
      </c>
      <c r="B661" t="n">
        <v>85</v>
      </c>
      <c r="C661" t="inlineStr">
        <is>
          <t xml:space="preserve">CONCLUIDO	</t>
        </is>
      </c>
      <c r="D661" t="n">
        <v>2.7726</v>
      </c>
      <c r="E661" t="n">
        <v>36.07</v>
      </c>
      <c r="F661" t="n">
        <v>30.92</v>
      </c>
      <c r="G661" t="n">
        <v>22.62</v>
      </c>
      <c r="H661" t="n">
        <v>0.34</v>
      </c>
      <c r="I661" t="n">
        <v>82</v>
      </c>
      <c r="J661" t="n">
        <v>171.15</v>
      </c>
      <c r="K661" t="n">
        <v>51.39</v>
      </c>
      <c r="L661" t="n">
        <v>3.25</v>
      </c>
      <c r="M661" t="n">
        <v>80</v>
      </c>
      <c r="N661" t="n">
        <v>31.51</v>
      </c>
      <c r="O661" t="n">
        <v>21342.91</v>
      </c>
      <c r="P661" t="n">
        <v>365.29</v>
      </c>
      <c r="Q661" t="n">
        <v>2238.74</v>
      </c>
      <c r="R661" t="n">
        <v>159.63</v>
      </c>
      <c r="S661" t="n">
        <v>80.06999999999999</v>
      </c>
      <c r="T661" t="n">
        <v>37367.06</v>
      </c>
      <c r="U661" t="n">
        <v>0.5</v>
      </c>
      <c r="V661" t="n">
        <v>0.83</v>
      </c>
      <c r="W661" t="n">
        <v>6.76</v>
      </c>
      <c r="X661" t="n">
        <v>2.29</v>
      </c>
      <c r="Y661" t="n">
        <v>1</v>
      </c>
      <c r="Z661" t="n">
        <v>10</v>
      </c>
    </row>
    <row r="662">
      <c r="A662" t="n">
        <v>10</v>
      </c>
      <c r="B662" t="n">
        <v>85</v>
      </c>
      <c r="C662" t="inlineStr">
        <is>
          <t xml:space="preserve">CONCLUIDO	</t>
        </is>
      </c>
      <c r="D662" t="n">
        <v>2.8023</v>
      </c>
      <c r="E662" t="n">
        <v>35.68</v>
      </c>
      <c r="F662" t="n">
        <v>30.77</v>
      </c>
      <c r="G662" t="n">
        <v>24.62</v>
      </c>
      <c r="H662" t="n">
        <v>0.36</v>
      </c>
      <c r="I662" t="n">
        <v>75</v>
      </c>
      <c r="J662" t="n">
        <v>171.52</v>
      </c>
      <c r="K662" t="n">
        <v>51.39</v>
      </c>
      <c r="L662" t="n">
        <v>3.5</v>
      </c>
      <c r="M662" t="n">
        <v>73</v>
      </c>
      <c r="N662" t="n">
        <v>31.63</v>
      </c>
      <c r="O662" t="n">
        <v>21387.92</v>
      </c>
      <c r="P662" t="n">
        <v>360.54</v>
      </c>
      <c r="Q662" t="n">
        <v>2238.64</v>
      </c>
      <c r="R662" t="n">
        <v>154.52</v>
      </c>
      <c r="S662" t="n">
        <v>80.06999999999999</v>
      </c>
      <c r="T662" t="n">
        <v>34844.71</v>
      </c>
      <c r="U662" t="n">
        <v>0.52</v>
      </c>
      <c r="V662" t="n">
        <v>0.83</v>
      </c>
      <c r="W662" t="n">
        <v>6.76</v>
      </c>
      <c r="X662" t="n">
        <v>2.14</v>
      </c>
      <c r="Y662" t="n">
        <v>1</v>
      </c>
      <c r="Z662" t="n">
        <v>10</v>
      </c>
    </row>
    <row r="663">
      <c r="A663" t="n">
        <v>11</v>
      </c>
      <c r="B663" t="n">
        <v>85</v>
      </c>
      <c r="C663" t="inlineStr">
        <is>
          <t xml:space="preserve">CONCLUIDO	</t>
        </is>
      </c>
      <c r="D663" t="n">
        <v>2.8326</v>
      </c>
      <c r="E663" t="n">
        <v>35.3</v>
      </c>
      <c r="F663" t="n">
        <v>30.59</v>
      </c>
      <c r="G663" t="n">
        <v>26.6</v>
      </c>
      <c r="H663" t="n">
        <v>0.39</v>
      </c>
      <c r="I663" t="n">
        <v>69</v>
      </c>
      <c r="J663" t="n">
        <v>171.88</v>
      </c>
      <c r="K663" t="n">
        <v>51.39</v>
      </c>
      <c r="L663" t="n">
        <v>3.75</v>
      </c>
      <c r="M663" t="n">
        <v>67</v>
      </c>
      <c r="N663" t="n">
        <v>31.74</v>
      </c>
      <c r="O663" t="n">
        <v>21432.96</v>
      </c>
      <c r="P663" t="n">
        <v>355.92</v>
      </c>
      <c r="Q663" t="n">
        <v>2238.6</v>
      </c>
      <c r="R663" t="n">
        <v>148.53</v>
      </c>
      <c r="S663" t="n">
        <v>80.06999999999999</v>
      </c>
      <c r="T663" t="n">
        <v>31881.06</v>
      </c>
      <c r="U663" t="n">
        <v>0.54</v>
      </c>
      <c r="V663" t="n">
        <v>0.84</v>
      </c>
      <c r="W663" t="n">
        <v>6.75</v>
      </c>
      <c r="X663" t="n">
        <v>1.96</v>
      </c>
      <c r="Y663" t="n">
        <v>1</v>
      </c>
      <c r="Z663" t="n">
        <v>10</v>
      </c>
    </row>
    <row r="664">
      <c r="A664" t="n">
        <v>12</v>
      </c>
      <c r="B664" t="n">
        <v>85</v>
      </c>
      <c r="C664" t="inlineStr">
        <is>
          <t xml:space="preserve">CONCLUIDO	</t>
        </is>
      </c>
      <c r="D664" t="n">
        <v>2.8595</v>
      </c>
      <c r="E664" t="n">
        <v>34.97</v>
      </c>
      <c r="F664" t="n">
        <v>30.43</v>
      </c>
      <c r="G664" t="n">
        <v>28.53</v>
      </c>
      <c r="H664" t="n">
        <v>0.41</v>
      </c>
      <c r="I664" t="n">
        <v>64</v>
      </c>
      <c r="J664" t="n">
        <v>172.25</v>
      </c>
      <c r="K664" t="n">
        <v>51.39</v>
      </c>
      <c r="L664" t="n">
        <v>4</v>
      </c>
      <c r="M664" t="n">
        <v>62</v>
      </c>
      <c r="N664" t="n">
        <v>31.86</v>
      </c>
      <c r="O664" t="n">
        <v>21478.05</v>
      </c>
      <c r="P664" t="n">
        <v>350.92</v>
      </c>
      <c r="Q664" t="n">
        <v>2238.51</v>
      </c>
      <c r="R664" t="n">
        <v>143.5</v>
      </c>
      <c r="S664" t="n">
        <v>80.06999999999999</v>
      </c>
      <c r="T664" t="n">
        <v>29393.31</v>
      </c>
      <c r="U664" t="n">
        <v>0.5600000000000001</v>
      </c>
      <c r="V664" t="n">
        <v>0.84</v>
      </c>
      <c r="W664" t="n">
        <v>6.74</v>
      </c>
      <c r="X664" t="n">
        <v>1.8</v>
      </c>
      <c r="Y664" t="n">
        <v>1</v>
      </c>
      <c r="Z664" t="n">
        <v>10</v>
      </c>
    </row>
    <row r="665">
      <c r="A665" t="n">
        <v>13</v>
      </c>
      <c r="B665" t="n">
        <v>85</v>
      </c>
      <c r="C665" t="inlineStr">
        <is>
          <t xml:space="preserve">CONCLUIDO	</t>
        </is>
      </c>
      <c r="D665" t="n">
        <v>2.879</v>
      </c>
      <c r="E665" t="n">
        <v>34.73</v>
      </c>
      <c r="F665" t="n">
        <v>30.33</v>
      </c>
      <c r="G665" t="n">
        <v>30.33</v>
      </c>
      <c r="H665" t="n">
        <v>0.44</v>
      </c>
      <c r="I665" t="n">
        <v>60</v>
      </c>
      <c r="J665" t="n">
        <v>172.61</v>
      </c>
      <c r="K665" t="n">
        <v>51.39</v>
      </c>
      <c r="L665" t="n">
        <v>4.25</v>
      </c>
      <c r="M665" t="n">
        <v>58</v>
      </c>
      <c r="N665" t="n">
        <v>31.97</v>
      </c>
      <c r="O665" t="n">
        <v>21523.17</v>
      </c>
      <c r="P665" t="n">
        <v>346.27</v>
      </c>
      <c r="Q665" t="n">
        <v>2238.56</v>
      </c>
      <c r="R665" t="n">
        <v>139.94</v>
      </c>
      <c r="S665" t="n">
        <v>80.06999999999999</v>
      </c>
      <c r="T665" t="n">
        <v>27634.51</v>
      </c>
      <c r="U665" t="n">
        <v>0.57</v>
      </c>
      <c r="V665" t="n">
        <v>0.85</v>
      </c>
      <c r="W665" t="n">
        <v>6.74</v>
      </c>
      <c r="X665" t="n">
        <v>1.7</v>
      </c>
      <c r="Y665" t="n">
        <v>1</v>
      </c>
      <c r="Z665" t="n">
        <v>10</v>
      </c>
    </row>
    <row r="666">
      <c r="A666" t="n">
        <v>14</v>
      </c>
      <c r="B666" t="n">
        <v>85</v>
      </c>
      <c r="C666" t="inlineStr">
        <is>
          <t xml:space="preserve">CONCLUIDO	</t>
        </is>
      </c>
      <c r="D666" t="n">
        <v>2.9025</v>
      </c>
      <c r="E666" t="n">
        <v>34.45</v>
      </c>
      <c r="F666" t="n">
        <v>30.18</v>
      </c>
      <c r="G666" t="n">
        <v>32.34</v>
      </c>
      <c r="H666" t="n">
        <v>0.46</v>
      </c>
      <c r="I666" t="n">
        <v>56</v>
      </c>
      <c r="J666" t="n">
        <v>172.98</v>
      </c>
      <c r="K666" t="n">
        <v>51.39</v>
      </c>
      <c r="L666" t="n">
        <v>4.5</v>
      </c>
      <c r="M666" t="n">
        <v>54</v>
      </c>
      <c r="N666" t="n">
        <v>32.09</v>
      </c>
      <c r="O666" t="n">
        <v>21568.34</v>
      </c>
      <c r="P666" t="n">
        <v>342.17</v>
      </c>
      <c r="Q666" t="n">
        <v>2238.57</v>
      </c>
      <c r="R666" t="n">
        <v>135.54</v>
      </c>
      <c r="S666" t="n">
        <v>80.06999999999999</v>
      </c>
      <c r="T666" t="n">
        <v>25451.03</v>
      </c>
      <c r="U666" t="n">
        <v>0.59</v>
      </c>
      <c r="V666" t="n">
        <v>0.85</v>
      </c>
      <c r="W666" t="n">
        <v>6.72</v>
      </c>
      <c r="X666" t="n">
        <v>1.55</v>
      </c>
      <c r="Y666" t="n">
        <v>1</v>
      </c>
      <c r="Z666" t="n">
        <v>10</v>
      </c>
    </row>
    <row r="667">
      <c r="A667" t="n">
        <v>15</v>
      </c>
      <c r="B667" t="n">
        <v>85</v>
      </c>
      <c r="C667" t="inlineStr">
        <is>
          <t xml:space="preserve">CONCLUIDO	</t>
        </is>
      </c>
      <c r="D667" t="n">
        <v>2.9221</v>
      </c>
      <c r="E667" t="n">
        <v>34.22</v>
      </c>
      <c r="F667" t="n">
        <v>30.09</v>
      </c>
      <c r="G667" t="n">
        <v>34.72</v>
      </c>
      <c r="H667" t="n">
        <v>0.49</v>
      </c>
      <c r="I667" t="n">
        <v>52</v>
      </c>
      <c r="J667" t="n">
        <v>173.35</v>
      </c>
      <c r="K667" t="n">
        <v>51.39</v>
      </c>
      <c r="L667" t="n">
        <v>4.75</v>
      </c>
      <c r="M667" t="n">
        <v>50</v>
      </c>
      <c r="N667" t="n">
        <v>32.2</v>
      </c>
      <c r="O667" t="n">
        <v>21613.54</v>
      </c>
      <c r="P667" t="n">
        <v>337.87</v>
      </c>
      <c r="Q667" t="n">
        <v>2238.46</v>
      </c>
      <c r="R667" t="n">
        <v>132.29</v>
      </c>
      <c r="S667" t="n">
        <v>80.06999999999999</v>
      </c>
      <c r="T667" t="n">
        <v>23847.53</v>
      </c>
      <c r="U667" t="n">
        <v>0.61</v>
      </c>
      <c r="V667" t="n">
        <v>0.85</v>
      </c>
      <c r="W667" t="n">
        <v>6.72</v>
      </c>
      <c r="X667" t="n">
        <v>1.46</v>
      </c>
      <c r="Y667" t="n">
        <v>1</v>
      </c>
      <c r="Z667" t="n">
        <v>10</v>
      </c>
    </row>
    <row r="668">
      <c r="A668" t="n">
        <v>16</v>
      </c>
      <c r="B668" t="n">
        <v>85</v>
      </c>
      <c r="C668" t="inlineStr">
        <is>
          <t xml:space="preserve">CONCLUIDO	</t>
        </is>
      </c>
      <c r="D668" t="n">
        <v>2.9376</v>
      </c>
      <c r="E668" t="n">
        <v>34.04</v>
      </c>
      <c r="F668" t="n">
        <v>30.01</v>
      </c>
      <c r="G668" t="n">
        <v>36.74</v>
      </c>
      <c r="H668" t="n">
        <v>0.51</v>
      </c>
      <c r="I668" t="n">
        <v>49</v>
      </c>
      <c r="J668" t="n">
        <v>173.71</v>
      </c>
      <c r="K668" t="n">
        <v>51.39</v>
      </c>
      <c r="L668" t="n">
        <v>5</v>
      </c>
      <c r="M668" t="n">
        <v>47</v>
      </c>
      <c r="N668" t="n">
        <v>32.32</v>
      </c>
      <c r="O668" t="n">
        <v>21658.78</v>
      </c>
      <c r="P668" t="n">
        <v>332.91</v>
      </c>
      <c r="Q668" t="n">
        <v>2238.44</v>
      </c>
      <c r="R668" t="n">
        <v>129.56</v>
      </c>
      <c r="S668" t="n">
        <v>80.06999999999999</v>
      </c>
      <c r="T668" t="n">
        <v>22496.85</v>
      </c>
      <c r="U668" t="n">
        <v>0.62</v>
      </c>
      <c r="V668" t="n">
        <v>0.86</v>
      </c>
      <c r="W668" t="n">
        <v>6.72</v>
      </c>
      <c r="X668" t="n">
        <v>1.38</v>
      </c>
      <c r="Y668" t="n">
        <v>1</v>
      </c>
      <c r="Z668" t="n">
        <v>10</v>
      </c>
    </row>
    <row r="669">
      <c r="A669" t="n">
        <v>17</v>
      </c>
      <c r="B669" t="n">
        <v>85</v>
      </c>
      <c r="C669" t="inlineStr">
        <is>
          <t xml:space="preserve">CONCLUIDO	</t>
        </is>
      </c>
      <c r="D669" t="n">
        <v>2.9527</v>
      </c>
      <c r="E669" t="n">
        <v>33.87</v>
      </c>
      <c r="F669" t="n">
        <v>29.94</v>
      </c>
      <c r="G669" t="n">
        <v>39.05</v>
      </c>
      <c r="H669" t="n">
        <v>0.53</v>
      </c>
      <c r="I669" t="n">
        <v>46</v>
      </c>
      <c r="J669" t="n">
        <v>174.08</v>
      </c>
      <c r="K669" t="n">
        <v>51.39</v>
      </c>
      <c r="L669" t="n">
        <v>5.25</v>
      </c>
      <c r="M669" t="n">
        <v>44</v>
      </c>
      <c r="N669" t="n">
        <v>32.44</v>
      </c>
      <c r="O669" t="n">
        <v>21704.07</v>
      </c>
      <c r="P669" t="n">
        <v>329.97</v>
      </c>
      <c r="Q669" t="n">
        <v>2238.39</v>
      </c>
      <c r="R669" t="n">
        <v>127.3</v>
      </c>
      <c r="S669" t="n">
        <v>80.06999999999999</v>
      </c>
      <c r="T669" t="n">
        <v>21379.82</v>
      </c>
      <c r="U669" t="n">
        <v>0.63</v>
      </c>
      <c r="V669" t="n">
        <v>0.86</v>
      </c>
      <c r="W669" t="n">
        <v>6.72</v>
      </c>
      <c r="X669" t="n">
        <v>1.31</v>
      </c>
      <c r="Y669" t="n">
        <v>1</v>
      </c>
      <c r="Z669" t="n">
        <v>10</v>
      </c>
    </row>
    <row r="670">
      <c r="A670" t="n">
        <v>18</v>
      </c>
      <c r="B670" t="n">
        <v>85</v>
      </c>
      <c r="C670" t="inlineStr">
        <is>
          <t xml:space="preserve">CONCLUIDO	</t>
        </is>
      </c>
      <c r="D670" t="n">
        <v>2.9654</v>
      </c>
      <c r="E670" t="n">
        <v>33.72</v>
      </c>
      <c r="F670" t="n">
        <v>29.86</v>
      </c>
      <c r="G670" t="n">
        <v>40.72</v>
      </c>
      <c r="H670" t="n">
        <v>0.5600000000000001</v>
      </c>
      <c r="I670" t="n">
        <v>44</v>
      </c>
      <c r="J670" t="n">
        <v>174.45</v>
      </c>
      <c r="K670" t="n">
        <v>51.39</v>
      </c>
      <c r="L670" t="n">
        <v>5.5</v>
      </c>
      <c r="M670" t="n">
        <v>42</v>
      </c>
      <c r="N670" t="n">
        <v>32.56</v>
      </c>
      <c r="O670" t="n">
        <v>21749.39</v>
      </c>
      <c r="P670" t="n">
        <v>325.37</v>
      </c>
      <c r="Q670" t="n">
        <v>2238.56</v>
      </c>
      <c r="R670" t="n">
        <v>124.63</v>
      </c>
      <c r="S670" t="n">
        <v>80.06999999999999</v>
      </c>
      <c r="T670" t="n">
        <v>20057.81</v>
      </c>
      <c r="U670" t="n">
        <v>0.64</v>
      </c>
      <c r="V670" t="n">
        <v>0.86</v>
      </c>
      <c r="W670" t="n">
        <v>6.71</v>
      </c>
      <c r="X670" t="n">
        <v>1.23</v>
      </c>
      <c r="Y670" t="n">
        <v>1</v>
      </c>
      <c r="Z670" t="n">
        <v>10</v>
      </c>
    </row>
    <row r="671">
      <c r="A671" t="n">
        <v>19</v>
      </c>
      <c r="B671" t="n">
        <v>85</v>
      </c>
      <c r="C671" t="inlineStr">
        <is>
          <t xml:space="preserve">CONCLUIDO	</t>
        </is>
      </c>
      <c r="D671" t="n">
        <v>2.9833</v>
      </c>
      <c r="E671" t="n">
        <v>33.52</v>
      </c>
      <c r="F671" t="n">
        <v>29.76</v>
      </c>
      <c r="G671" t="n">
        <v>43.55</v>
      </c>
      <c r="H671" t="n">
        <v>0.58</v>
      </c>
      <c r="I671" t="n">
        <v>41</v>
      </c>
      <c r="J671" t="n">
        <v>174.82</v>
      </c>
      <c r="K671" t="n">
        <v>51.39</v>
      </c>
      <c r="L671" t="n">
        <v>5.75</v>
      </c>
      <c r="M671" t="n">
        <v>39</v>
      </c>
      <c r="N671" t="n">
        <v>32.67</v>
      </c>
      <c r="O671" t="n">
        <v>21794.75</v>
      </c>
      <c r="P671" t="n">
        <v>320.99</v>
      </c>
      <c r="Q671" t="n">
        <v>2238.46</v>
      </c>
      <c r="R671" t="n">
        <v>121.5</v>
      </c>
      <c r="S671" t="n">
        <v>80.06999999999999</v>
      </c>
      <c r="T671" t="n">
        <v>18509.39</v>
      </c>
      <c r="U671" t="n">
        <v>0.66</v>
      </c>
      <c r="V671" t="n">
        <v>0.86</v>
      </c>
      <c r="W671" t="n">
        <v>6.7</v>
      </c>
      <c r="X671" t="n">
        <v>1.13</v>
      </c>
      <c r="Y671" t="n">
        <v>1</v>
      </c>
      <c r="Z671" t="n">
        <v>10</v>
      </c>
    </row>
    <row r="672">
      <c r="A672" t="n">
        <v>20</v>
      </c>
      <c r="B672" t="n">
        <v>85</v>
      </c>
      <c r="C672" t="inlineStr">
        <is>
          <t xml:space="preserve">CONCLUIDO	</t>
        </is>
      </c>
      <c r="D672" t="n">
        <v>2.9941</v>
      </c>
      <c r="E672" t="n">
        <v>33.4</v>
      </c>
      <c r="F672" t="n">
        <v>29.71</v>
      </c>
      <c r="G672" t="n">
        <v>45.7</v>
      </c>
      <c r="H672" t="n">
        <v>0.61</v>
      </c>
      <c r="I672" t="n">
        <v>39</v>
      </c>
      <c r="J672" t="n">
        <v>175.18</v>
      </c>
      <c r="K672" t="n">
        <v>51.39</v>
      </c>
      <c r="L672" t="n">
        <v>6</v>
      </c>
      <c r="M672" t="n">
        <v>37</v>
      </c>
      <c r="N672" t="n">
        <v>32.79</v>
      </c>
      <c r="O672" t="n">
        <v>21840.16</v>
      </c>
      <c r="P672" t="n">
        <v>317.4</v>
      </c>
      <c r="Q672" t="n">
        <v>2238.41</v>
      </c>
      <c r="R672" t="n">
        <v>119.61</v>
      </c>
      <c r="S672" t="n">
        <v>80.06999999999999</v>
      </c>
      <c r="T672" t="n">
        <v>17570.54</v>
      </c>
      <c r="U672" t="n">
        <v>0.67</v>
      </c>
      <c r="V672" t="n">
        <v>0.86</v>
      </c>
      <c r="W672" t="n">
        <v>6.71</v>
      </c>
      <c r="X672" t="n">
        <v>1.08</v>
      </c>
      <c r="Y672" t="n">
        <v>1</v>
      </c>
      <c r="Z672" t="n">
        <v>10</v>
      </c>
    </row>
    <row r="673">
      <c r="A673" t="n">
        <v>21</v>
      </c>
      <c r="B673" t="n">
        <v>85</v>
      </c>
      <c r="C673" t="inlineStr">
        <is>
          <t xml:space="preserve">CONCLUIDO	</t>
        </is>
      </c>
      <c r="D673" t="n">
        <v>3.0023</v>
      </c>
      <c r="E673" t="n">
        <v>33.31</v>
      </c>
      <c r="F673" t="n">
        <v>29.68</v>
      </c>
      <c r="G673" t="n">
        <v>48.13</v>
      </c>
      <c r="H673" t="n">
        <v>0.63</v>
      </c>
      <c r="I673" t="n">
        <v>37</v>
      </c>
      <c r="J673" t="n">
        <v>175.55</v>
      </c>
      <c r="K673" t="n">
        <v>51.39</v>
      </c>
      <c r="L673" t="n">
        <v>6.25</v>
      </c>
      <c r="M673" t="n">
        <v>35</v>
      </c>
      <c r="N673" t="n">
        <v>32.91</v>
      </c>
      <c r="O673" t="n">
        <v>21885.6</v>
      </c>
      <c r="P673" t="n">
        <v>312.92</v>
      </c>
      <c r="Q673" t="n">
        <v>2238.46</v>
      </c>
      <c r="R673" t="n">
        <v>119</v>
      </c>
      <c r="S673" t="n">
        <v>80.06999999999999</v>
      </c>
      <c r="T673" t="n">
        <v>17277.4</v>
      </c>
      <c r="U673" t="n">
        <v>0.67</v>
      </c>
      <c r="V673" t="n">
        <v>0.86</v>
      </c>
      <c r="W673" t="n">
        <v>6.7</v>
      </c>
      <c r="X673" t="n">
        <v>1.05</v>
      </c>
      <c r="Y673" t="n">
        <v>1</v>
      </c>
      <c r="Z673" t="n">
        <v>10</v>
      </c>
    </row>
    <row r="674">
      <c r="A674" t="n">
        <v>22</v>
      </c>
      <c r="B674" t="n">
        <v>85</v>
      </c>
      <c r="C674" t="inlineStr">
        <is>
          <t xml:space="preserve">CONCLUIDO	</t>
        </is>
      </c>
      <c r="D674" t="n">
        <v>3.0092</v>
      </c>
      <c r="E674" t="n">
        <v>33.23</v>
      </c>
      <c r="F674" t="n">
        <v>29.64</v>
      </c>
      <c r="G674" t="n">
        <v>49.4</v>
      </c>
      <c r="H674" t="n">
        <v>0.66</v>
      </c>
      <c r="I674" t="n">
        <v>36</v>
      </c>
      <c r="J674" t="n">
        <v>175.92</v>
      </c>
      <c r="K674" t="n">
        <v>51.39</v>
      </c>
      <c r="L674" t="n">
        <v>6.5</v>
      </c>
      <c r="M674" t="n">
        <v>34</v>
      </c>
      <c r="N674" t="n">
        <v>33.03</v>
      </c>
      <c r="O674" t="n">
        <v>21931.08</v>
      </c>
      <c r="P674" t="n">
        <v>309.74</v>
      </c>
      <c r="Q674" t="n">
        <v>2238.4</v>
      </c>
      <c r="R674" t="n">
        <v>117.36</v>
      </c>
      <c r="S674" t="n">
        <v>80.06999999999999</v>
      </c>
      <c r="T674" t="n">
        <v>16464.44</v>
      </c>
      <c r="U674" t="n">
        <v>0.68</v>
      </c>
      <c r="V674" t="n">
        <v>0.87</v>
      </c>
      <c r="W674" t="n">
        <v>6.7</v>
      </c>
      <c r="X674" t="n">
        <v>1.01</v>
      </c>
      <c r="Y674" t="n">
        <v>1</v>
      </c>
      <c r="Z674" t="n">
        <v>10</v>
      </c>
    </row>
    <row r="675">
      <c r="A675" t="n">
        <v>23</v>
      </c>
      <c r="B675" t="n">
        <v>85</v>
      </c>
      <c r="C675" t="inlineStr">
        <is>
          <t xml:space="preserve">CONCLUIDO	</t>
        </is>
      </c>
      <c r="D675" t="n">
        <v>3.0231</v>
      </c>
      <c r="E675" t="n">
        <v>33.08</v>
      </c>
      <c r="F675" t="n">
        <v>29.55</v>
      </c>
      <c r="G675" t="n">
        <v>52.15</v>
      </c>
      <c r="H675" t="n">
        <v>0.68</v>
      </c>
      <c r="I675" t="n">
        <v>34</v>
      </c>
      <c r="J675" t="n">
        <v>176.29</v>
      </c>
      <c r="K675" t="n">
        <v>51.39</v>
      </c>
      <c r="L675" t="n">
        <v>6.75</v>
      </c>
      <c r="M675" t="n">
        <v>32</v>
      </c>
      <c r="N675" t="n">
        <v>33.15</v>
      </c>
      <c r="O675" t="n">
        <v>21976.61</v>
      </c>
      <c r="P675" t="n">
        <v>304.32</v>
      </c>
      <c r="Q675" t="n">
        <v>2238.53</v>
      </c>
      <c r="R675" t="n">
        <v>115.01</v>
      </c>
      <c r="S675" t="n">
        <v>80.06999999999999</v>
      </c>
      <c r="T675" t="n">
        <v>15294.88</v>
      </c>
      <c r="U675" t="n">
        <v>0.7</v>
      </c>
      <c r="V675" t="n">
        <v>0.87</v>
      </c>
      <c r="W675" t="n">
        <v>6.69</v>
      </c>
      <c r="X675" t="n">
        <v>0.93</v>
      </c>
      <c r="Y675" t="n">
        <v>1</v>
      </c>
      <c r="Z675" t="n">
        <v>10</v>
      </c>
    </row>
    <row r="676">
      <c r="A676" t="n">
        <v>24</v>
      </c>
      <c r="B676" t="n">
        <v>85</v>
      </c>
      <c r="C676" t="inlineStr">
        <is>
          <t xml:space="preserve">CONCLUIDO	</t>
        </is>
      </c>
      <c r="D676" t="n">
        <v>3.0323</v>
      </c>
      <c r="E676" t="n">
        <v>32.98</v>
      </c>
      <c r="F676" t="n">
        <v>29.52</v>
      </c>
      <c r="G676" t="n">
        <v>55.35</v>
      </c>
      <c r="H676" t="n">
        <v>0.7</v>
      </c>
      <c r="I676" t="n">
        <v>32</v>
      </c>
      <c r="J676" t="n">
        <v>176.66</v>
      </c>
      <c r="K676" t="n">
        <v>51.39</v>
      </c>
      <c r="L676" t="n">
        <v>7</v>
      </c>
      <c r="M676" t="n">
        <v>30</v>
      </c>
      <c r="N676" t="n">
        <v>33.27</v>
      </c>
      <c r="O676" t="n">
        <v>22022.17</v>
      </c>
      <c r="P676" t="n">
        <v>300.97</v>
      </c>
      <c r="Q676" t="n">
        <v>2238.43</v>
      </c>
      <c r="R676" t="n">
        <v>113.67</v>
      </c>
      <c r="S676" t="n">
        <v>80.06999999999999</v>
      </c>
      <c r="T676" t="n">
        <v>14636.12</v>
      </c>
      <c r="U676" t="n">
        <v>0.7</v>
      </c>
      <c r="V676" t="n">
        <v>0.87</v>
      </c>
      <c r="W676" t="n">
        <v>6.69</v>
      </c>
      <c r="X676" t="n">
        <v>0.89</v>
      </c>
      <c r="Y676" t="n">
        <v>1</v>
      </c>
      <c r="Z676" t="n">
        <v>10</v>
      </c>
    </row>
    <row r="677">
      <c r="A677" t="n">
        <v>25</v>
      </c>
      <c r="B677" t="n">
        <v>85</v>
      </c>
      <c r="C677" t="inlineStr">
        <is>
          <t xml:space="preserve">CONCLUIDO	</t>
        </is>
      </c>
      <c r="D677" t="n">
        <v>3.0369</v>
      </c>
      <c r="E677" t="n">
        <v>32.93</v>
      </c>
      <c r="F677" t="n">
        <v>29.51</v>
      </c>
      <c r="G677" t="n">
        <v>57.11</v>
      </c>
      <c r="H677" t="n">
        <v>0.73</v>
      </c>
      <c r="I677" t="n">
        <v>31</v>
      </c>
      <c r="J677" t="n">
        <v>177.03</v>
      </c>
      <c r="K677" t="n">
        <v>51.39</v>
      </c>
      <c r="L677" t="n">
        <v>7.25</v>
      </c>
      <c r="M677" t="n">
        <v>25</v>
      </c>
      <c r="N677" t="n">
        <v>33.39</v>
      </c>
      <c r="O677" t="n">
        <v>22067.77</v>
      </c>
      <c r="P677" t="n">
        <v>297.89</v>
      </c>
      <c r="Q677" t="n">
        <v>2238.33</v>
      </c>
      <c r="R677" t="n">
        <v>113.18</v>
      </c>
      <c r="S677" t="n">
        <v>80.06999999999999</v>
      </c>
      <c r="T677" t="n">
        <v>14395.33</v>
      </c>
      <c r="U677" t="n">
        <v>0.71</v>
      </c>
      <c r="V677" t="n">
        <v>0.87</v>
      </c>
      <c r="W677" t="n">
        <v>6.7</v>
      </c>
      <c r="X677" t="n">
        <v>0.88</v>
      </c>
      <c r="Y677" t="n">
        <v>1</v>
      </c>
      <c r="Z677" t="n">
        <v>10</v>
      </c>
    </row>
    <row r="678">
      <c r="A678" t="n">
        <v>26</v>
      </c>
      <c r="B678" t="n">
        <v>85</v>
      </c>
      <c r="C678" t="inlineStr">
        <is>
          <t xml:space="preserve">CONCLUIDO	</t>
        </is>
      </c>
      <c r="D678" t="n">
        <v>3.0427</v>
      </c>
      <c r="E678" t="n">
        <v>32.87</v>
      </c>
      <c r="F678" t="n">
        <v>29.48</v>
      </c>
      <c r="G678" t="n">
        <v>58.95</v>
      </c>
      <c r="H678" t="n">
        <v>0.75</v>
      </c>
      <c r="I678" t="n">
        <v>30</v>
      </c>
      <c r="J678" t="n">
        <v>177.4</v>
      </c>
      <c r="K678" t="n">
        <v>51.39</v>
      </c>
      <c r="L678" t="n">
        <v>7.5</v>
      </c>
      <c r="M678" t="n">
        <v>21</v>
      </c>
      <c r="N678" t="n">
        <v>33.51</v>
      </c>
      <c r="O678" t="n">
        <v>22113.42</v>
      </c>
      <c r="P678" t="n">
        <v>294.01</v>
      </c>
      <c r="Q678" t="n">
        <v>2238.51</v>
      </c>
      <c r="R678" t="n">
        <v>111.89</v>
      </c>
      <c r="S678" t="n">
        <v>80.06999999999999</v>
      </c>
      <c r="T678" t="n">
        <v>13755.45</v>
      </c>
      <c r="U678" t="n">
        <v>0.72</v>
      </c>
      <c r="V678" t="n">
        <v>0.87</v>
      </c>
      <c r="W678" t="n">
        <v>6.7</v>
      </c>
      <c r="X678" t="n">
        <v>0.85</v>
      </c>
      <c r="Y678" t="n">
        <v>1</v>
      </c>
      <c r="Z678" t="n">
        <v>10</v>
      </c>
    </row>
    <row r="679">
      <c r="A679" t="n">
        <v>27</v>
      </c>
      <c r="B679" t="n">
        <v>85</v>
      </c>
      <c r="C679" t="inlineStr">
        <is>
          <t xml:space="preserve">CONCLUIDO	</t>
        </is>
      </c>
      <c r="D679" t="n">
        <v>3.049</v>
      </c>
      <c r="E679" t="n">
        <v>32.8</v>
      </c>
      <c r="F679" t="n">
        <v>29.44</v>
      </c>
      <c r="G679" t="n">
        <v>60.91</v>
      </c>
      <c r="H679" t="n">
        <v>0.77</v>
      </c>
      <c r="I679" t="n">
        <v>29</v>
      </c>
      <c r="J679" t="n">
        <v>177.77</v>
      </c>
      <c r="K679" t="n">
        <v>51.39</v>
      </c>
      <c r="L679" t="n">
        <v>7.75</v>
      </c>
      <c r="M679" t="n">
        <v>12</v>
      </c>
      <c r="N679" t="n">
        <v>33.63</v>
      </c>
      <c r="O679" t="n">
        <v>22159.1</v>
      </c>
      <c r="P679" t="n">
        <v>292.02</v>
      </c>
      <c r="Q679" t="n">
        <v>2238.47</v>
      </c>
      <c r="R679" t="n">
        <v>110.77</v>
      </c>
      <c r="S679" t="n">
        <v>80.06999999999999</v>
      </c>
      <c r="T679" t="n">
        <v>13199.64</v>
      </c>
      <c r="U679" t="n">
        <v>0.72</v>
      </c>
      <c r="V679" t="n">
        <v>0.87</v>
      </c>
      <c r="W679" t="n">
        <v>6.7</v>
      </c>
      <c r="X679" t="n">
        <v>0.8100000000000001</v>
      </c>
      <c r="Y679" t="n">
        <v>1</v>
      </c>
      <c r="Z679" t="n">
        <v>10</v>
      </c>
    </row>
    <row r="680">
      <c r="A680" t="n">
        <v>28</v>
      </c>
      <c r="B680" t="n">
        <v>85</v>
      </c>
      <c r="C680" t="inlineStr">
        <is>
          <t xml:space="preserve">CONCLUIDO	</t>
        </is>
      </c>
      <c r="D680" t="n">
        <v>3.053</v>
      </c>
      <c r="E680" t="n">
        <v>32.75</v>
      </c>
      <c r="F680" t="n">
        <v>29.43</v>
      </c>
      <c r="G680" t="n">
        <v>63.07</v>
      </c>
      <c r="H680" t="n">
        <v>0.8</v>
      </c>
      <c r="I680" t="n">
        <v>28</v>
      </c>
      <c r="J680" t="n">
        <v>178.14</v>
      </c>
      <c r="K680" t="n">
        <v>51.39</v>
      </c>
      <c r="L680" t="n">
        <v>8</v>
      </c>
      <c r="M680" t="n">
        <v>7</v>
      </c>
      <c r="N680" t="n">
        <v>33.75</v>
      </c>
      <c r="O680" t="n">
        <v>22204.83</v>
      </c>
      <c r="P680" t="n">
        <v>289.7</v>
      </c>
      <c r="Q680" t="n">
        <v>2238.63</v>
      </c>
      <c r="R680" t="n">
        <v>110.25</v>
      </c>
      <c r="S680" t="n">
        <v>80.06999999999999</v>
      </c>
      <c r="T680" t="n">
        <v>12947.29</v>
      </c>
      <c r="U680" t="n">
        <v>0.73</v>
      </c>
      <c r="V680" t="n">
        <v>0.87</v>
      </c>
      <c r="W680" t="n">
        <v>6.71</v>
      </c>
      <c r="X680" t="n">
        <v>0.8100000000000001</v>
      </c>
      <c r="Y680" t="n">
        <v>1</v>
      </c>
      <c r="Z680" t="n">
        <v>10</v>
      </c>
    </row>
    <row r="681">
      <c r="A681" t="n">
        <v>29</v>
      </c>
      <c r="B681" t="n">
        <v>85</v>
      </c>
      <c r="C681" t="inlineStr">
        <is>
          <t xml:space="preserve">CONCLUIDO	</t>
        </is>
      </c>
      <c r="D681" t="n">
        <v>3.0523</v>
      </c>
      <c r="E681" t="n">
        <v>32.76</v>
      </c>
      <c r="F681" t="n">
        <v>29.44</v>
      </c>
      <c r="G681" t="n">
        <v>63.09</v>
      </c>
      <c r="H681" t="n">
        <v>0.82</v>
      </c>
      <c r="I681" t="n">
        <v>28</v>
      </c>
      <c r="J681" t="n">
        <v>178.51</v>
      </c>
      <c r="K681" t="n">
        <v>51.39</v>
      </c>
      <c r="L681" t="n">
        <v>8.25</v>
      </c>
      <c r="M681" t="n">
        <v>3</v>
      </c>
      <c r="N681" t="n">
        <v>33.87</v>
      </c>
      <c r="O681" t="n">
        <v>22250.6</v>
      </c>
      <c r="P681" t="n">
        <v>289.72</v>
      </c>
      <c r="Q681" t="n">
        <v>2238.47</v>
      </c>
      <c r="R681" t="n">
        <v>110.41</v>
      </c>
      <c r="S681" t="n">
        <v>80.06999999999999</v>
      </c>
      <c r="T681" t="n">
        <v>13028.92</v>
      </c>
      <c r="U681" t="n">
        <v>0.73</v>
      </c>
      <c r="V681" t="n">
        <v>0.87</v>
      </c>
      <c r="W681" t="n">
        <v>6.71</v>
      </c>
      <c r="X681" t="n">
        <v>0.8100000000000001</v>
      </c>
      <c r="Y681" t="n">
        <v>1</v>
      </c>
      <c r="Z681" t="n">
        <v>10</v>
      </c>
    </row>
    <row r="682">
      <c r="A682" t="n">
        <v>30</v>
      </c>
      <c r="B682" t="n">
        <v>85</v>
      </c>
      <c r="C682" t="inlineStr">
        <is>
          <t xml:space="preserve">CONCLUIDO	</t>
        </is>
      </c>
      <c r="D682" t="n">
        <v>3.052</v>
      </c>
      <c r="E682" t="n">
        <v>32.76</v>
      </c>
      <c r="F682" t="n">
        <v>29.44</v>
      </c>
      <c r="G682" t="n">
        <v>63.09</v>
      </c>
      <c r="H682" t="n">
        <v>0.84</v>
      </c>
      <c r="I682" t="n">
        <v>28</v>
      </c>
      <c r="J682" t="n">
        <v>178.88</v>
      </c>
      <c r="K682" t="n">
        <v>51.39</v>
      </c>
      <c r="L682" t="n">
        <v>8.5</v>
      </c>
      <c r="M682" t="n">
        <v>2</v>
      </c>
      <c r="N682" t="n">
        <v>33.99</v>
      </c>
      <c r="O682" t="n">
        <v>22296.41</v>
      </c>
      <c r="P682" t="n">
        <v>290.87</v>
      </c>
      <c r="Q682" t="n">
        <v>2238.57</v>
      </c>
      <c r="R682" t="n">
        <v>110.2</v>
      </c>
      <c r="S682" t="n">
        <v>80.06999999999999</v>
      </c>
      <c r="T682" t="n">
        <v>12922.96</v>
      </c>
      <c r="U682" t="n">
        <v>0.73</v>
      </c>
      <c r="V682" t="n">
        <v>0.87</v>
      </c>
      <c r="W682" t="n">
        <v>6.72</v>
      </c>
      <c r="X682" t="n">
        <v>0.82</v>
      </c>
      <c r="Y682" t="n">
        <v>1</v>
      </c>
      <c r="Z682" t="n">
        <v>10</v>
      </c>
    </row>
    <row r="683">
      <c r="A683" t="n">
        <v>31</v>
      </c>
      <c r="B683" t="n">
        <v>85</v>
      </c>
      <c r="C683" t="inlineStr">
        <is>
          <t xml:space="preserve">CONCLUIDO	</t>
        </is>
      </c>
      <c r="D683" t="n">
        <v>3.0527</v>
      </c>
      <c r="E683" t="n">
        <v>32.76</v>
      </c>
      <c r="F683" t="n">
        <v>29.44</v>
      </c>
      <c r="G683" t="n">
        <v>63.08</v>
      </c>
      <c r="H683" t="n">
        <v>0.87</v>
      </c>
      <c r="I683" t="n">
        <v>28</v>
      </c>
      <c r="J683" t="n">
        <v>179.26</v>
      </c>
      <c r="K683" t="n">
        <v>51.39</v>
      </c>
      <c r="L683" t="n">
        <v>8.75</v>
      </c>
      <c r="M683" t="n">
        <v>1</v>
      </c>
      <c r="N683" t="n">
        <v>34.11</v>
      </c>
      <c r="O683" t="n">
        <v>22342.26</v>
      </c>
      <c r="P683" t="n">
        <v>291</v>
      </c>
      <c r="Q683" t="n">
        <v>2238.57</v>
      </c>
      <c r="R683" t="n">
        <v>109.98</v>
      </c>
      <c r="S683" t="n">
        <v>80.06999999999999</v>
      </c>
      <c r="T683" t="n">
        <v>12812.53</v>
      </c>
      <c r="U683" t="n">
        <v>0.73</v>
      </c>
      <c r="V683" t="n">
        <v>0.87</v>
      </c>
      <c r="W683" t="n">
        <v>6.72</v>
      </c>
      <c r="X683" t="n">
        <v>0.8100000000000001</v>
      </c>
      <c r="Y683" t="n">
        <v>1</v>
      </c>
      <c r="Z683" t="n">
        <v>10</v>
      </c>
    </row>
    <row r="684">
      <c r="A684" t="n">
        <v>32</v>
      </c>
      <c r="B684" t="n">
        <v>85</v>
      </c>
      <c r="C684" t="inlineStr">
        <is>
          <t xml:space="preserve">CONCLUIDO	</t>
        </is>
      </c>
      <c r="D684" t="n">
        <v>3.0528</v>
      </c>
      <c r="E684" t="n">
        <v>32.76</v>
      </c>
      <c r="F684" t="n">
        <v>29.44</v>
      </c>
      <c r="G684" t="n">
        <v>63.08</v>
      </c>
      <c r="H684" t="n">
        <v>0.89</v>
      </c>
      <c r="I684" t="n">
        <v>28</v>
      </c>
      <c r="J684" t="n">
        <v>179.63</v>
      </c>
      <c r="K684" t="n">
        <v>51.39</v>
      </c>
      <c r="L684" t="n">
        <v>9</v>
      </c>
      <c r="M684" t="n">
        <v>0</v>
      </c>
      <c r="N684" t="n">
        <v>34.24</v>
      </c>
      <c r="O684" t="n">
        <v>22388.15</v>
      </c>
      <c r="P684" t="n">
        <v>291.44</v>
      </c>
      <c r="Q684" t="n">
        <v>2238.57</v>
      </c>
      <c r="R684" t="n">
        <v>109.93</v>
      </c>
      <c r="S684" t="n">
        <v>80.06999999999999</v>
      </c>
      <c r="T684" t="n">
        <v>12784.72</v>
      </c>
      <c r="U684" t="n">
        <v>0.73</v>
      </c>
      <c r="V684" t="n">
        <v>0.87</v>
      </c>
      <c r="W684" t="n">
        <v>6.72</v>
      </c>
      <c r="X684" t="n">
        <v>0.8100000000000001</v>
      </c>
      <c r="Y684" t="n">
        <v>1</v>
      </c>
      <c r="Z684" t="n">
        <v>10</v>
      </c>
    </row>
    <row r="685">
      <c r="A685" t="n">
        <v>0</v>
      </c>
      <c r="B685" t="n">
        <v>20</v>
      </c>
      <c r="C685" t="inlineStr">
        <is>
          <t xml:space="preserve">CONCLUIDO	</t>
        </is>
      </c>
      <c r="D685" t="n">
        <v>2.8326</v>
      </c>
      <c r="E685" t="n">
        <v>35.3</v>
      </c>
      <c r="F685" t="n">
        <v>32.11</v>
      </c>
      <c r="G685" t="n">
        <v>16.33</v>
      </c>
      <c r="H685" t="n">
        <v>0.34</v>
      </c>
      <c r="I685" t="n">
        <v>118</v>
      </c>
      <c r="J685" t="n">
        <v>51.33</v>
      </c>
      <c r="K685" t="n">
        <v>24.83</v>
      </c>
      <c r="L685" t="n">
        <v>1</v>
      </c>
      <c r="M685" t="n">
        <v>34</v>
      </c>
      <c r="N685" t="n">
        <v>5.51</v>
      </c>
      <c r="O685" t="n">
        <v>6564.78</v>
      </c>
      <c r="P685" t="n">
        <v>151.77</v>
      </c>
      <c r="Q685" t="n">
        <v>2238.97</v>
      </c>
      <c r="R685" t="n">
        <v>194.63</v>
      </c>
      <c r="S685" t="n">
        <v>80.06999999999999</v>
      </c>
      <c r="T685" t="n">
        <v>54685.52</v>
      </c>
      <c r="U685" t="n">
        <v>0.41</v>
      </c>
      <c r="V685" t="n">
        <v>0.8</v>
      </c>
      <c r="W685" t="n">
        <v>6.94</v>
      </c>
      <c r="X685" t="n">
        <v>3.48</v>
      </c>
      <c r="Y685" t="n">
        <v>1</v>
      </c>
      <c r="Z685" t="n">
        <v>10</v>
      </c>
    </row>
    <row r="686">
      <c r="A686" t="n">
        <v>1</v>
      </c>
      <c r="B686" t="n">
        <v>20</v>
      </c>
      <c r="C686" t="inlineStr">
        <is>
          <t xml:space="preserve">CONCLUIDO	</t>
        </is>
      </c>
      <c r="D686" t="n">
        <v>2.8492</v>
      </c>
      <c r="E686" t="n">
        <v>35.1</v>
      </c>
      <c r="F686" t="n">
        <v>31.97</v>
      </c>
      <c r="G686" t="n">
        <v>16.97</v>
      </c>
      <c r="H686" t="n">
        <v>0.42</v>
      </c>
      <c r="I686" t="n">
        <v>113</v>
      </c>
      <c r="J686" t="n">
        <v>51.62</v>
      </c>
      <c r="K686" t="n">
        <v>24.83</v>
      </c>
      <c r="L686" t="n">
        <v>1.25</v>
      </c>
      <c r="M686" t="n">
        <v>0</v>
      </c>
      <c r="N686" t="n">
        <v>5.54</v>
      </c>
      <c r="O686" t="n">
        <v>6599.8</v>
      </c>
      <c r="P686" t="n">
        <v>150.62</v>
      </c>
      <c r="Q686" t="n">
        <v>2239.4</v>
      </c>
      <c r="R686" t="n">
        <v>188.25</v>
      </c>
      <c r="S686" t="n">
        <v>80.06999999999999</v>
      </c>
      <c r="T686" t="n">
        <v>51523.3</v>
      </c>
      <c r="U686" t="n">
        <v>0.43</v>
      </c>
      <c r="V686" t="n">
        <v>0.8</v>
      </c>
      <c r="W686" t="n">
        <v>6.97</v>
      </c>
      <c r="X686" t="n">
        <v>3.34</v>
      </c>
      <c r="Y686" t="n">
        <v>1</v>
      </c>
      <c r="Z686" t="n">
        <v>10</v>
      </c>
    </row>
    <row r="687">
      <c r="A687" t="n">
        <v>0</v>
      </c>
      <c r="B687" t="n">
        <v>120</v>
      </c>
      <c r="C687" t="inlineStr">
        <is>
          <t xml:space="preserve">CONCLUIDO	</t>
        </is>
      </c>
      <c r="D687" t="n">
        <v>1.46</v>
      </c>
      <c r="E687" t="n">
        <v>68.48999999999999</v>
      </c>
      <c r="F687" t="n">
        <v>43.41</v>
      </c>
      <c r="G687" t="n">
        <v>5.31</v>
      </c>
      <c r="H687" t="n">
        <v>0.08</v>
      </c>
      <c r="I687" t="n">
        <v>491</v>
      </c>
      <c r="J687" t="n">
        <v>232.68</v>
      </c>
      <c r="K687" t="n">
        <v>57.72</v>
      </c>
      <c r="L687" t="n">
        <v>1</v>
      </c>
      <c r="M687" t="n">
        <v>489</v>
      </c>
      <c r="N687" t="n">
        <v>53.95</v>
      </c>
      <c r="O687" t="n">
        <v>28931.02</v>
      </c>
      <c r="P687" t="n">
        <v>677.13</v>
      </c>
      <c r="Q687" t="n">
        <v>2240.15</v>
      </c>
      <c r="R687" t="n">
        <v>568.47</v>
      </c>
      <c r="S687" t="n">
        <v>80.06999999999999</v>
      </c>
      <c r="T687" t="n">
        <v>239740.24</v>
      </c>
      <c r="U687" t="n">
        <v>0.14</v>
      </c>
      <c r="V687" t="n">
        <v>0.59</v>
      </c>
      <c r="W687" t="n">
        <v>7.43</v>
      </c>
      <c r="X687" t="n">
        <v>14.77</v>
      </c>
      <c r="Y687" t="n">
        <v>1</v>
      </c>
      <c r="Z687" t="n">
        <v>10</v>
      </c>
    </row>
    <row r="688">
      <c r="A688" t="n">
        <v>1</v>
      </c>
      <c r="B688" t="n">
        <v>120</v>
      </c>
      <c r="C688" t="inlineStr">
        <is>
          <t xml:space="preserve">CONCLUIDO	</t>
        </is>
      </c>
      <c r="D688" t="n">
        <v>1.7301</v>
      </c>
      <c r="E688" t="n">
        <v>57.8</v>
      </c>
      <c r="F688" t="n">
        <v>39.05</v>
      </c>
      <c r="G688" t="n">
        <v>6.66</v>
      </c>
      <c r="H688" t="n">
        <v>0.1</v>
      </c>
      <c r="I688" t="n">
        <v>352</v>
      </c>
      <c r="J688" t="n">
        <v>233.1</v>
      </c>
      <c r="K688" t="n">
        <v>57.72</v>
      </c>
      <c r="L688" t="n">
        <v>1.25</v>
      </c>
      <c r="M688" t="n">
        <v>350</v>
      </c>
      <c r="N688" t="n">
        <v>54.13</v>
      </c>
      <c r="O688" t="n">
        <v>28983.75</v>
      </c>
      <c r="P688" t="n">
        <v>607.23</v>
      </c>
      <c r="Q688" t="n">
        <v>2239.75</v>
      </c>
      <c r="R688" t="n">
        <v>424.87</v>
      </c>
      <c r="S688" t="n">
        <v>80.06999999999999</v>
      </c>
      <c r="T688" t="n">
        <v>168638.12</v>
      </c>
      <c r="U688" t="n">
        <v>0.19</v>
      </c>
      <c r="V688" t="n">
        <v>0.66</v>
      </c>
      <c r="W688" t="n">
        <v>7.22</v>
      </c>
      <c r="X688" t="n">
        <v>10.41</v>
      </c>
      <c r="Y688" t="n">
        <v>1</v>
      </c>
      <c r="Z688" t="n">
        <v>10</v>
      </c>
    </row>
    <row r="689">
      <c r="A689" t="n">
        <v>2</v>
      </c>
      <c r="B689" t="n">
        <v>120</v>
      </c>
      <c r="C689" t="inlineStr">
        <is>
          <t xml:space="preserve">CONCLUIDO	</t>
        </is>
      </c>
      <c r="D689" t="n">
        <v>1.928</v>
      </c>
      <c r="E689" t="n">
        <v>51.87</v>
      </c>
      <c r="F689" t="n">
        <v>36.67</v>
      </c>
      <c r="G689" t="n">
        <v>8.029999999999999</v>
      </c>
      <c r="H689" t="n">
        <v>0.11</v>
      </c>
      <c r="I689" t="n">
        <v>274</v>
      </c>
      <c r="J689" t="n">
        <v>233.53</v>
      </c>
      <c r="K689" t="n">
        <v>57.72</v>
      </c>
      <c r="L689" t="n">
        <v>1.5</v>
      </c>
      <c r="M689" t="n">
        <v>272</v>
      </c>
      <c r="N689" t="n">
        <v>54.31</v>
      </c>
      <c r="O689" t="n">
        <v>29036.54</v>
      </c>
      <c r="P689" t="n">
        <v>568.34</v>
      </c>
      <c r="Q689" t="n">
        <v>2239.13</v>
      </c>
      <c r="R689" t="n">
        <v>346.96</v>
      </c>
      <c r="S689" t="n">
        <v>80.06999999999999</v>
      </c>
      <c r="T689" t="n">
        <v>130072.08</v>
      </c>
      <c r="U689" t="n">
        <v>0.23</v>
      </c>
      <c r="V689" t="n">
        <v>0.7</v>
      </c>
      <c r="W689" t="n">
        <v>7.09</v>
      </c>
      <c r="X689" t="n">
        <v>8.039999999999999</v>
      </c>
      <c r="Y689" t="n">
        <v>1</v>
      </c>
      <c r="Z689" t="n">
        <v>10</v>
      </c>
    </row>
    <row r="690">
      <c r="A690" t="n">
        <v>3</v>
      </c>
      <c r="B690" t="n">
        <v>120</v>
      </c>
      <c r="C690" t="inlineStr">
        <is>
          <t xml:space="preserve">CONCLUIDO	</t>
        </is>
      </c>
      <c r="D690" t="n">
        <v>2.0766</v>
      </c>
      <c r="E690" t="n">
        <v>48.16</v>
      </c>
      <c r="F690" t="n">
        <v>35.2</v>
      </c>
      <c r="G690" t="n">
        <v>9.390000000000001</v>
      </c>
      <c r="H690" t="n">
        <v>0.13</v>
      </c>
      <c r="I690" t="n">
        <v>225</v>
      </c>
      <c r="J690" t="n">
        <v>233.96</v>
      </c>
      <c r="K690" t="n">
        <v>57.72</v>
      </c>
      <c r="L690" t="n">
        <v>1.75</v>
      </c>
      <c r="M690" t="n">
        <v>223</v>
      </c>
      <c r="N690" t="n">
        <v>54.49</v>
      </c>
      <c r="O690" t="n">
        <v>29089.39</v>
      </c>
      <c r="P690" t="n">
        <v>543.45</v>
      </c>
      <c r="Q690" t="n">
        <v>2238.76</v>
      </c>
      <c r="R690" t="n">
        <v>298.75</v>
      </c>
      <c r="S690" t="n">
        <v>80.06999999999999</v>
      </c>
      <c r="T690" t="n">
        <v>106211.41</v>
      </c>
      <c r="U690" t="n">
        <v>0.27</v>
      </c>
      <c r="V690" t="n">
        <v>0.73</v>
      </c>
      <c r="W690" t="n">
        <v>7</v>
      </c>
      <c r="X690" t="n">
        <v>6.56</v>
      </c>
      <c r="Y690" t="n">
        <v>1</v>
      </c>
      <c r="Z690" t="n">
        <v>10</v>
      </c>
    </row>
    <row r="691">
      <c r="A691" t="n">
        <v>4</v>
      </c>
      <c r="B691" t="n">
        <v>120</v>
      </c>
      <c r="C691" t="inlineStr">
        <is>
          <t xml:space="preserve">CONCLUIDO	</t>
        </is>
      </c>
      <c r="D691" t="n">
        <v>2.1987</v>
      </c>
      <c r="E691" t="n">
        <v>45.48</v>
      </c>
      <c r="F691" t="n">
        <v>34.12</v>
      </c>
      <c r="G691" t="n">
        <v>10.77</v>
      </c>
      <c r="H691" t="n">
        <v>0.15</v>
      </c>
      <c r="I691" t="n">
        <v>190</v>
      </c>
      <c r="J691" t="n">
        <v>234.39</v>
      </c>
      <c r="K691" t="n">
        <v>57.72</v>
      </c>
      <c r="L691" t="n">
        <v>2</v>
      </c>
      <c r="M691" t="n">
        <v>188</v>
      </c>
      <c r="N691" t="n">
        <v>54.67</v>
      </c>
      <c r="O691" t="n">
        <v>29142.31</v>
      </c>
      <c r="P691" t="n">
        <v>525.15</v>
      </c>
      <c r="Q691" t="n">
        <v>2238.91</v>
      </c>
      <c r="R691" t="n">
        <v>263.8</v>
      </c>
      <c r="S691" t="n">
        <v>80.06999999999999</v>
      </c>
      <c r="T691" t="n">
        <v>88913.95</v>
      </c>
      <c r="U691" t="n">
        <v>0.3</v>
      </c>
      <c r="V691" t="n">
        <v>0.75</v>
      </c>
      <c r="W691" t="n">
        <v>6.93</v>
      </c>
      <c r="X691" t="n">
        <v>5.48</v>
      </c>
      <c r="Y691" t="n">
        <v>1</v>
      </c>
      <c r="Z691" t="n">
        <v>10</v>
      </c>
    </row>
    <row r="692">
      <c r="A692" t="n">
        <v>5</v>
      </c>
      <c r="B692" t="n">
        <v>120</v>
      </c>
      <c r="C692" t="inlineStr">
        <is>
          <t xml:space="preserve">CONCLUIDO	</t>
        </is>
      </c>
      <c r="D692" t="n">
        <v>2.2917</v>
      </c>
      <c r="E692" t="n">
        <v>43.64</v>
      </c>
      <c r="F692" t="n">
        <v>33.41</v>
      </c>
      <c r="G692" t="n">
        <v>12.15</v>
      </c>
      <c r="H692" t="n">
        <v>0.17</v>
      </c>
      <c r="I692" t="n">
        <v>165</v>
      </c>
      <c r="J692" t="n">
        <v>234.82</v>
      </c>
      <c r="K692" t="n">
        <v>57.72</v>
      </c>
      <c r="L692" t="n">
        <v>2.25</v>
      </c>
      <c r="M692" t="n">
        <v>163</v>
      </c>
      <c r="N692" t="n">
        <v>54.85</v>
      </c>
      <c r="O692" t="n">
        <v>29195.29</v>
      </c>
      <c r="P692" t="n">
        <v>512.36</v>
      </c>
      <c r="Q692" t="n">
        <v>2238.81</v>
      </c>
      <c r="R692" t="n">
        <v>240.8</v>
      </c>
      <c r="S692" t="n">
        <v>80.06999999999999</v>
      </c>
      <c r="T692" t="n">
        <v>77537.92999999999</v>
      </c>
      <c r="U692" t="n">
        <v>0.33</v>
      </c>
      <c r="V692" t="n">
        <v>0.77</v>
      </c>
      <c r="W692" t="n">
        <v>6.9</v>
      </c>
      <c r="X692" t="n">
        <v>4.78</v>
      </c>
      <c r="Y692" t="n">
        <v>1</v>
      </c>
      <c r="Z692" t="n">
        <v>10</v>
      </c>
    </row>
    <row r="693">
      <c r="A693" t="n">
        <v>6</v>
      </c>
      <c r="B693" t="n">
        <v>120</v>
      </c>
      <c r="C693" t="inlineStr">
        <is>
          <t xml:space="preserve">CONCLUIDO	</t>
        </is>
      </c>
      <c r="D693" t="n">
        <v>2.3736</v>
      </c>
      <c r="E693" t="n">
        <v>42.13</v>
      </c>
      <c r="F693" t="n">
        <v>32.82</v>
      </c>
      <c r="G693" t="n">
        <v>13.58</v>
      </c>
      <c r="H693" t="n">
        <v>0.19</v>
      </c>
      <c r="I693" t="n">
        <v>145</v>
      </c>
      <c r="J693" t="n">
        <v>235.25</v>
      </c>
      <c r="K693" t="n">
        <v>57.72</v>
      </c>
      <c r="L693" t="n">
        <v>2.5</v>
      </c>
      <c r="M693" t="n">
        <v>143</v>
      </c>
      <c r="N693" t="n">
        <v>55.03</v>
      </c>
      <c r="O693" t="n">
        <v>29248.33</v>
      </c>
      <c r="P693" t="n">
        <v>501.24</v>
      </c>
      <c r="Q693" t="n">
        <v>2238.75</v>
      </c>
      <c r="R693" t="n">
        <v>220.76</v>
      </c>
      <c r="S693" t="n">
        <v>80.06999999999999</v>
      </c>
      <c r="T693" t="n">
        <v>67619.42</v>
      </c>
      <c r="U693" t="n">
        <v>0.36</v>
      </c>
      <c r="V693" t="n">
        <v>0.78</v>
      </c>
      <c r="W693" t="n">
        <v>6.88</v>
      </c>
      <c r="X693" t="n">
        <v>4.18</v>
      </c>
      <c r="Y693" t="n">
        <v>1</v>
      </c>
      <c r="Z693" t="n">
        <v>10</v>
      </c>
    </row>
    <row r="694">
      <c r="A694" t="n">
        <v>7</v>
      </c>
      <c r="B694" t="n">
        <v>120</v>
      </c>
      <c r="C694" t="inlineStr">
        <is>
          <t xml:space="preserve">CONCLUIDO	</t>
        </is>
      </c>
      <c r="D694" t="n">
        <v>2.4388</v>
      </c>
      <c r="E694" t="n">
        <v>41</v>
      </c>
      <c r="F694" t="n">
        <v>32.37</v>
      </c>
      <c r="G694" t="n">
        <v>14.94</v>
      </c>
      <c r="H694" t="n">
        <v>0.21</v>
      </c>
      <c r="I694" t="n">
        <v>130</v>
      </c>
      <c r="J694" t="n">
        <v>235.68</v>
      </c>
      <c r="K694" t="n">
        <v>57.72</v>
      </c>
      <c r="L694" t="n">
        <v>2.75</v>
      </c>
      <c r="M694" t="n">
        <v>128</v>
      </c>
      <c r="N694" t="n">
        <v>55.21</v>
      </c>
      <c r="O694" t="n">
        <v>29301.44</v>
      </c>
      <c r="P694" t="n">
        <v>492.73</v>
      </c>
      <c r="Q694" t="n">
        <v>2238.62</v>
      </c>
      <c r="R694" t="n">
        <v>206.24</v>
      </c>
      <c r="S694" t="n">
        <v>80.06999999999999</v>
      </c>
      <c r="T694" t="n">
        <v>60432.82</v>
      </c>
      <c r="U694" t="n">
        <v>0.39</v>
      </c>
      <c r="V694" t="n">
        <v>0.79</v>
      </c>
      <c r="W694" t="n">
        <v>6.86</v>
      </c>
      <c r="X694" t="n">
        <v>3.74</v>
      </c>
      <c r="Y694" t="n">
        <v>1</v>
      </c>
      <c r="Z694" t="n">
        <v>10</v>
      </c>
    </row>
    <row r="695">
      <c r="A695" t="n">
        <v>8</v>
      </c>
      <c r="B695" t="n">
        <v>120</v>
      </c>
      <c r="C695" t="inlineStr">
        <is>
          <t xml:space="preserve">CONCLUIDO	</t>
        </is>
      </c>
      <c r="D695" t="n">
        <v>2.4975</v>
      </c>
      <c r="E695" t="n">
        <v>40.04</v>
      </c>
      <c r="F695" t="n">
        <v>32</v>
      </c>
      <c r="G695" t="n">
        <v>16.41</v>
      </c>
      <c r="H695" t="n">
        <v>0.23</v>
      </c>
      <c r="I695" t="n">
        <v>117</v>
      </c>
      <c r="J695" t="n">
        <v>236.11</v>
      </c>
      <c r="K695" t="n">
        <v>57.72</v>
      </c>
      <c r="L695" t="n">
        <v>3</v>
      </c>
      <c r="M695" t="n">
        <v>115</v>
      </c>
      <c r="N695" t="n">
        <v>55.39</v>
      </c>
      <c r="O695" t="n">
        <v>29354.61</v>
      </c>
      <c r="P695" t="n">
        <v>485.09</v>
      </c>
      <c r="Q695" t="n">
        <v>2238.65</v>
      </c>
      <c r="R695" t="n">
        <v>194.03</v>
      </c>
      <c r="S695" t="n">
        <v>80.06999999999999</v>
      </c>
      <c r="T695" t="n">
        <v>54391.79</v>
      </c>
      <c r="U695" t="n">
        <v>0.41</v>
      </c>
      <c r="V695" t="n">
        <v>0.8</v>
      </c>
      <c r="W695" t="n">
        <v>6.84</v>
      </c>
      <c r="X695" t="n">
        <v>3.37</v>
      </c>
      <c r="Y695" t="n">
        <v>1</v>
      </c>
      <c r="Z695" t="n">
        <v>10</v>
      </c>
    </row>
    <row r="696">
      <c r="A696" t="n">
        <v>9</v>
      </c>
      <c r="B696" t="n">
        <v>120</v>
      </c>
      <c r="C696" t="inlineStr">
        <is>
          <t xml:space="preserve">CONCLUIDO	</t>
        </is>
      </c>
      <c r="D696" t="n">
        <v>2.5473</v>
      </c>
      <c r="E696" t="n">
        <v>39.26</v>
      </c>
      <c r="F696" t="n">
        <v>31.67</v>
      </c>
      <c r="G696" t="n">
        <v>17.76</v>
      </c>
      <c r="H696" t="n">
        <v>0.24</v>
      </c>
      <c r="I696" t="n">
        <v>107</v>
      </c>
      <c r="J696" t="n">
        <v>236.54</v>
      </c>
      <c r="K696" t="n">
        <v>57.72</v>
      </c>
      <c r="L696" t="n">
        <v>3.25</v>
      </c>
      <c r="M696" t="n">
        <v>105</v>
      </c>
      <c r="N696" t="n">
        <v>55.57</v>
      </c>
      <c r="O696" t="n">
        <v>29407.85</v>
      </c>
      <c r="P696" t="n">
        <v>478.3</v>
      </c>
      <c r="Q696" t="n">
        <v>2238.55</v>
      </c>
      <c r="R696" t="n">
        <v>183.64</v>
      </c>
      <c r="S696" t="n">
        <v>80.06999999999999</v>
      </c>
      <c r="T696" t="n">
        <v>49248.32</v>
      </c>
      <c r="U696" t="n">
        <v>0.44</v>
      </c>
      <c r="V696" t="n">
        <v>0.8100000000000001</v>
      </c>
      <c r="W696" t="n">
        <v>6.82</v>
      </c>
      <c r="X696" t="n">
        <v>3.04</v>
      </c>
      <c r="Y696" t="n">
        <v>1</v>
      </c>
      <c r="Z696" t="n">
        <v>10</v>
      </c>
    </row>
    <row r="697">
      <c r="A697" t="n">
        <v>10</v>
      </c>
      <c r="B697" t="n">
        <v>120</v>
      </c>
      <c r="C697" t="inlineStr">
        <is>
          <t xml:space="preserve">CONCLUIDO	</t>
        </is>
      </c>
      <c r="D697" t="n">
        <v>2.5901</v>
      </c>
      <c r="E697" t="n">
        <v>38.61</v>
      </c>
      <c r="F697" t="n">
        <v>31.43</v>
      </c>
      <c r="G697" t="n">
        <v>19.25</v>
      </c>
      <c r="H697" t="n">
        <v>0.26</v>
      </c>
      <c r="I697" t="n">
        <v>98</v>
      </c>
      <c r="J697" t="n">
        <v>236.98</v>
      </c>
      <c r="K697" t="n">
        <v>57.72</v>
      </c>
      <c r="L697" t="n">
        <v>3.5</v>
      </c>
      <c r="M697" t="n">
        <v>96</v>
      </c>
      <c r="N697" t="n">
        <v>55.75</v>
      </c>
      <c r="O697" t="n">
        <v>29461.15</v>
      </c>
      <c r="P697" t="n">
        <v>473.05</v>
      </c>
      <c r="Q697" t="n">
        <v>2238.62</v>
      </c>
      <c r="R697" t="n">
        <v>175.6</v>
      </c>
      <c r="S697" t="n">
        <v>80.06999999999999</v>
      </c>
      <c r="T697" t="n">
        <v>45271.09</v>
      </c>
      <c r="U697" t="n">
        <v>0.46</v>
      </c>
      <c r="V697" t="n">
        <v>0.82</v>
      </c>
      <c r="W697" t="n">
        <v>6.81</v>
      </c>
      <c r="X697" t="n">
        <v>2.81</v>
      </c>
      <c r="Y697" t="n">
        <v>1</v>
      </c>
      <c r="Z697" t="n">
        <v>10</v>
      </c>
    </row>
    <row r="698">
      <c r="A698" t="n">
        <v>11</v>
      </c>
      <c r="B698" t="n">
        <v>120</v>
      </c>
      <c r="C698" t="inlineStr">
        <is>
          <t xml:space="preserve">CONCLUIDO	</t>
        </is>
      </c>
      <c r="D698" t="n">
        <v>2.628</v>
      </c>
      <c r="E698" t="n">
        <v>38.05</v>
      </c>
      <c r="F698" t="n">
        <v>31.2</v>
      </c>
      <c r="G698" t="n">
        <v>20.57</v>
      </c>
      <c r="H698" t="n">
        <v>0.28</v>
      </c>
      <c r="I698" t="n">
        <v>91</v>
      </c>
      <c r="J698" t="n">
        <v>237.41</v>
      </c>
      <c r="K698" t="n">
        <v>57.72</v>
      </c>
      <c r="L698" t="n">
        <v>3.75</v>
      </c>
      <c r="M698" t="n">
        <v>89</v>
      </c>
      <c r="N698" t="n">
        <v>55.93</v>
      </c>
      <c r="O698" t="n">
        <v>29514.51</v>
      </c>
      <c r="P698" t="n">
        <v>467.61</v>
      </c>
      <c r="Q698" t="n">
        <v>2238.55</v>
      </c>
      <c r="R698" t="n">
        <v>168.35</v>
      </c>
      <c r="S698" t="n">
        <v>80.06999999999999</v>
      </c>
      <c r="T698" t="n">
        <v>41684.15</v>
      </c>
      <c r="U698" t="n">
        <v>0.48</v>
      </c>
      <c r="V698" t="n">
        <v>0.82</v>
      </c>
      <c r="W698" t="n">
        <v>6.78</v>
      </c>
      <c r="X698" t="n">
        <v>2.57</v>
      </c>
      <c r="Y698" t="n">
        <v>1</v>
      </c>
      <c r="Z698" t="n">
        <v>10</v>
      </c>
    </row>
    <row r="699">
      <c r="A699" t="n">
        <v>12</v>
      </c>
      <c r="B699" t="n">
        <v>120</v>
      </c>
      <c r="C699" t="inlineStr">
        <is>
          <t xml:space="preserve">CONCLUIDO	</t>
        </is>
      </c>
      <c r="D699" t="n">
        <v>2.6631</v>
      </c>
      <c r="E699" t="n">
        <v>37.55</v>
      </c>
      <c r="F699" t="n">
        <v>31.02</v>
      </c>
      <c r="G699" t="n">
        <v>22.15</v>
      </c>
      <c r="H699" t="n">
        <v>0.3</v>
      </c>
      <c r="I699" t="n">
        <v>84</v>
      </c>
      <c r="J699" t="n">
        <v>237.84</v>
      </c>
      <c r="K699" t="n">
        <v>57.72</v>
      </c>
      <c r="L699" t="n">
        <v>4</v>
      </c>
      <c r="M699" t="n">
        <v>82</v>
      </c>
      <c r="N699" t="n">
        <v>56.12</v>
      </c>
      <c r="O699" t="n">
        <v>29567.95</v>
      </c>
      <c r="P699" t="n">
        <v>462.68</v>
      </c>
      <c r="Q699" t="n">
        <v>2238.61</v>
      </c>
      <c r="R699" t="n">
        <v>162.15</v>
      </c>
      <c r="S699" t="n">
        <v>80.06999999999999</v>
      </c>
      <c r="T699" t="n">
        <v>38615.35</v>
      </c>
      <c r="U699" t="n">
        <v>0.49</v>
      </c>
      <c r="V699" t="n">
        <v>0.83</v>
      </c>
      <c r="W699" t="n">
        <v>6.78</v>
      </c>
      <c r="X699" t="n">
        <v>2.39</v>
      </c>
      <c r="Y699" t="n">
        <v>1</v>
      </c>
      <c r="Z699" t="n">
        <v>10</v>
      </c>
    </row>
    <row r="700">
      <c r="A700" t="n">
        <v>13</v>
      </c>
      <c r="B700" t="n">
        <v>120</v>
      </c>
      <c r="C700" t="inlineStr">
        <is>
          <t xml:space="preserve">CONCLUIDO	</t>
        </is>
      </c>
      <c r="D700" t="n">
        <v>2.6883</v>
      </c>
      <c r="E700" t="n">
        <v>37.2</v>
      </c>
      <c r="F700" t="n">
        <v>30.89</v>
      </c>
      <c r="G700" t="n">
        <v>23.46</v>
      </c>
      <c r="H700" t="n">
        <v>0.32</v>
      </c>
      <c r="I700" t="n">
        <v>79</v>
      </c>
      <c r="J700" t="n">
        <v>238.28</v>
      </c>
      <c r="K700" t="n">
        <v>57.72</v>
      </c>
      <c r="L700" t="n">
        <v>4.25</v>
      </c>
      <c r="M700" t="n">
        <v>77</v>
      </c>
      <c r="N700" t="n">
        <v>56.3</v>
      </c>
      <c r="O700" t="n">
        <v>29621.44</v>
      </c>
      <c r="P700" t="n">
        <v>459.69</v>
      </c>
      <c r="Q700" t="n">
        <v>2238.65</v>
      </c>
      <c r="R700" t="n">
        <v>158.38</v>
      </c>
      <c r="S700" t="n">
        <v>80.06999999999999</v>
      </c>
      <c r="T700" t="n">
        <v>36758.71</v>
      </c>
      <c r="U700" t="n">
        <v>0.51</v>
      </c>
      <c r="V700" t="n">
        <v>0.83</v>
      </c>
      <c r="W700" t="n">
        <v>6.77</v>
      </c>
      <c r="X700" t="n">
        <v>2.26</v>
      </c>
      <c r="Y700" t="n">
        <v>1</v>
      </c>
      <c r="Z700" t="n">
        <v>10</v>
      </c>
    </row>
    <row r="701">
      <c r="A701" t="n">
        <v>14</v>
      </c>
      <c r="B701" t="n">
        <v>120</v>
      </c>
      <c r="C701" t="inlineStr">
        <is>
          <t xml:space="preserve">CONCLUIDO	</t>
        </is>
      </c>
      <c r="D701" t="n">
        <v>2.7157</v>
      </c>
      <c r="E701" t="n">
        <v>36.82</v>
      </c>
      <c r="F701" t="n">
        <v>30.74</v>
      </c>
      <c r="G701" t="n">
        <v>24.93</v>
      </c>
      <c r="H701" t="n">
        <v>0.34</v>
      </c>
      <c r="I701" t="n">
        <v>74</v>
      </c>
      <c r="J701" t="n">
        <v>238.71</v>
      </c>
      <c r="K701" t="n">
        <v>57.72</v>
      </c>
      <c r="L701" t="n">
        <v>4.5</v>
      </c>
      <c r="M701" t="n">
        <v>72</v>
      </c>
      <c r="N701" t="n">
        <v>56.49</v>
      </c>
      <c r="O701" t="n">
        <v>29675.01</v>
      </c>
      <c r="P701" t="n">
        <v>455.3</v>
      </c>
      <c r="Q701" t="n">
        <v>2238.48</v>
      </c>
      <c r="R701" t="n">
        <v>153.3</v>
      </c>
      <c r="S701" t="n">
        <v>80.06999999999999</v>
      </c>
      <c r="T701" t="n">
        <v>34242.99</v>
      </c>
      <c r="U701" t="n">
        <v>0.52</v>
      </c>
      <c r="V701" t="n">
        <v>0.83</v>
      </c>
      <c r="W701" t="n">
        <v>6.77</v>
      </c>
      <c r="X701" t="n">
        <v>2.12</v>
      </c>
      <c r="Y701" t="n">
        <v>1</v>
      </c>
      <c r="Z701" t="n">
        <v>10</v>
      </c>
    </row>
    <row r="702">
      <c r="A702" t="n">
        <v>15</v>
      </c>
      <c r="B702" t="n">
        <v>120</v>
      </c>
      <c r="C702" t="inlineStr">
        <is>
          <t xml:space="preserve">CONCLUIDO	</t>
        </is>
      </c>
      <c r="D702" t="n">
        <v>2.7376</v>
      </c>
      <c r="E702" t="n">
        <v>36.53</v>
      </c>
      <c r="F702" t="n">
        <v>30.63</v>
      </c>
      <c r="G702" t="n">
        <v>26.25</v>
      </c>
      <c r="H702" t="n">
        <v>0.35</v>
      </c>
      <c r="I702" t="n">
        <v>70</v>
      </c>
      <c r="J702" t="n">
        <v>239.14</v>
      </c>
      <c r="K702" t="n">
        <v>57.72</v>
      </c>
      <c r="L702" t="n">
        <v>4.75</v>
      </c>
      <c r="M702" t="n">
        <v>68</v>
      </c>
      <c r="N702" t="n">
        <v>56.67</v>
      </c>
      <c r="O702" t="n">
        <v>29728.63</v>
      </c>
      <c r="P702" t="n">
        <v>452</v>
      </c>
      <c r="Q702" t="n">
        <v>2238.33</v>
      </c>
      <c r="R702" t="n">
        <v>150.03</v>
      </c>
      <c r="S702" t="n">
        <v>80.06999999999999</v>
      </c>
      <c r="T702" t="n">
        <v>32628.23</v>
      </c>
      <c r="U702" t="n">
        <v>0.53</v>
      </c>
      <c r="V702" t="n">
        <v>0.84</v>
      </c>
      <c r="W702" t="n">
        <v>6.75</v>
      </c>
      <c r="X702" t="n">
        <v>2</v>
      </c>
      <c r="Y702" t="n">
        <v>1</v>
      </c>
      <c r="Z702" t="n">
        <v>10</v>
      </c>
    </row>
    <row r="703">
      <c r="A703" t="n">
        <v>16</v>
      </c>
      <c r="B703" t="n">
        <v>120</v>
      </c>
      <c r="C703" t="inlineStr">
        <is>
          <t xml:space="preserve">CONCLUIDO	</t>
        </is>
      </c>
      <c r="D703" t="n">
        <v>2.7614</v>
      </c>
      <c r="E703" t="n">
        <v>36.21</v>
      </c>
      <c r="F703" t="n">
        <v>30.5</v>
      </c>
      <c r="G703" t="n">
        <v>27.73</v>
      </c>
      <c r="H703" t="n">
        <v>0.37</v>
      </c>
      <c r="I703" t="n">
        <v>66</v>
      </c>
      <c r="J703" t="n">
        <v>239.58</v>
      </c>
      <c r="K703" t="n">
        <v>57.72</v>
      </c>
      <c r="L703" t="n">
        <v>5</v>
      </c>
      <c r="M703" t="n">
        <v>64</v>
      </c>
      <c r="N703" t="n">
        <v>56.86</v>
      </c>
      <c r="O703" t="n">
        <v>29782.33</v>
      </c>
      <c r="P703" t="n">
        <v>448.37</v>
      </c>
      <c r="Q703" t="n">
        <v>2238.61</v>
      </c>
      <c r="R703" t="n">
        <v>145.5</v>
      </c>
      <c r="S703" t="n">
        <v>80.06999999999999</v>
      </c>
      <c r="T703" t="n">
        <v>30381.52</v>
      </c>
      <c r="U703" t="n">
        <v>0.55</v>
      </c>
      <c r="V703" t="n">
        <v>0.84</v>
      </c>
      <c r="W703" t="n">
        <v>6.75</v>
      </c>
      <c r="X703" t="n">
        <v>1.87</v>
      </c>
      <c r="Y703" t="n">
        <v>1</v>
      </c>
      <c r="Z703" t="n">
        <v>10</v>
      </c>
    </row>
    <row r="704">
      <c r="A704" t="n">
        <v>17</v>
      </c>
      <c r="B704" t="n">
        <v>120</v>
      </c>
      <c r="C704" t="inlineStr">
        <is>
          <t xml:space="preserve">CONCLUIDO	</t>
        </is>
      </c>
      <c r="D704" t="n">
        <v>2.7842</v>
      </c>
      <c r="E704" t="n">
        <v>35.92</v>
      </c>
      <c r="F704" t="n">
        <v>30.38</v>
      </c>
      <c r="G704" t="n">
        <v>29.4</v>
      </c>
      <c r="H704" t="n">
        <v>0.39</v>
      </c>
      <c r="I704" t="n">
        <v>62</v>
      </c>
      <c r="J704" t="n">
        <v>240.02</v>
      </c>
      <c r="K704" t="n">
        <v>57.72</v>
      </c>
      <c r="L704" t="n">
        <v>5.25</v>
      </c>
      <c r="M704" t="n">
        <v>60</v>
      </c>
      <c r="N704" t="n">
        <v>57.04</v>
      </c>
      <c r="O704" t="n">
        <v>29836.09</v>
      </c>
      <c r="P704" t="n">
        <v>444.4</v>
      </c>
      <c r="Q704" t="n">
        <v>2238.45</v>
      </c>
      <c r="R704" t="n">
        <v>142.01</v>
      </c>
      <c r="S704" t="n">
        <v>80.06999999999999</v>
      </c>
      <c r="T704" t="n">
        <v>28656.23</v>
      </c>
      <c r="U704" t="n">
        <v>0.5600000000000001</v>
      </c>
      <c r="V704" t="n">
        <v>0.84</v>
      </c>
      <c r="W704" t="n">
        <v>6.73</v>
      </c>
      <c r="X704" t="n">
        <v>1.76</v>
      </c>
      <c r="Y704" t="n">
        <v>1</v>
      </c>
      <c r="Z704" t="n">
        <v>10</v>
      </c>
    </row>
    <row r="705">
      <c r="A705" t="n">
        <v>18</v>
      </c>
      <c r="B705" t="n">
        <v>120</v>
      </c>
      <c r="C705" t="inlineStr">
        <is>
          <t xml:space="preserve">CONCLUIDO	</t>
        </is>
      </c>
      <c r="D705" t="n">
        <v>2.8014</v>
      </c>
      <c r="E705" t="n">
        <v>35.7</v>
      </c>
      <c r="F705" t="n">
        <v>30.3</v>
      </c>
      <c r="G705" t="n">
        <v>30.81</v>
      </c>
      <c r="H705" t="n">
        <v>0.41</v>
      </c>
      <c r="I705" t="n">
        <v>59</v>
      </c>
      <c r="J705" t="n">
        <v>240.45</v>
      </c>
      <c r="K705" t="n">
        <v>57.72</v>
      </c>
      <c r="L705" t="n">
        <v>5.5</v>
      </c>
      <c r="M705" t="n">
        <v>57</v>
      </c>
      <c r="N705" t="n">
        <v>57.23</v>
      </c>
      <c r="O705" t="n">
        <v>29890.04</v>
      </c>
      <c r="P705" t="n">
        <v>441.44</v>
      </c>
      <c r="Q705" t="n">
        <v>2238.39</v>
      </c>
      <c r="R705" t="n">
        <v>139.07</v>
      </c>
      <c r="S705" t="n">
        <v>80.06999999999999</v>
      </c>
      <c r="T705" t="n">
        <v>27203.27</v>
      </c>
      <c r="U705" t="n">
        <v>0.58</v>
      </c>
      <c r="V705" t="n">
        <v>0.85</v>
      </c>
      <c r="W705" t="n">
        <v>6.74</v>
      </c>
      <c r="X705" t="n">
        <v>1.67</v>
      </c>
      <c r="Y705" t="n">
        <v>1</v>
      </c>
      <c r="Z705" t="n">
        <v>10</v>
      </c>
    </row>
    <row r="706">
      <c r="A706" t="n">
        <v>19</v>
      </c>
      <c r="B706" t="n">
        <v>120</v>
      </c>
      <c r="C706" t="inlineStr">
        <is>
          <t xml:space="preserve">CONCLUIDO	</t>
        </is>
      </c>
      <c r="D706" t="n">
        <v>2.8216</v>
      </c>
      <c r="E706" t="n">
        <v>35.44</v>
      </c>
      <c r="F706" t="n">
        <v>30.18</v>
      </c>
      <c r="G706" t="n">
        <v>32.34</v>
      </c>
      <c r="H706" t="n">
        <v>0.42</v>
      </c>
      <c r="I706" t="n">
        <v>56</v>
      </c>
      <c r="J706" t="n">
        <v>240.89</v>
      </c>
      <c r="K706" t="n">
        <v>57.72</v>
      </c>
      <c r="L706" t="n">
        <v>5.75</v>
      </c>
      <c r="M706" t="n">
        <v>54</v>
      </c>
      <c r="N706" t="n">
        <v>57.42</v>
      </c>
      <c r="O706" t="n">
        <v>29943.94</v>
      </c>
      <c r="P706" t="n">
        <v>438.37</v>
      </c>
      <c r="Q706" t="n">
        <v>2238.4</v>
      </c>
      <c r="R706" t="n">
        <v>135.3</v>
      </c>
      <c r="S706" t="n">
        <v>80.06999999999999</v>
      </c>
      <c r="T706" t="n">
        <v>25334.47</v>
      </c>
      <c r="U706" t="n">
        <v>0.59</v>
      </c>
      <c r="V706" t="n">
        <v>0.85</v>
      </c>
      <c r="W706" t="n">
        <v>6.73</v>
      </c>
      <c r="X706" t="n">
        <v>1.55</v>
      </c>
      <c r="Y706" t="n">
        <v>1</v>
      </c>
      <c r="Z706" t="n">
        <v>10</v>
      </c>
    </row>
    <row r="707">
      <c r="A707" t="n">
        <v>20</v>
      </c>
      <c r="B707" t="n">
        <v>120</v>
      </c>
      <c r="C707" t="inlineStr">
        <is>
          <t xml:space="preserve">CONCLUIDO	</t>
        </is>
      </c>
      <c r="D707" t="n">
        <v>2.8375</v>
      </c>
      <c r="E707" t="n">
        <v>35.24</v>
      </c>
      <c r="F707" t="n">
        <v>30.12</v>
      </c>
      <c r="G707" t="n">
        <v>34.1</v>
      </c>
      <c r="H707" t="n">
        <v>0.44</v>
      </c>
      <c r="I707" t="n">
        <v>53</v>
      </c>
      <c r="J707" t="n">
        <v>241.33</v>
      </c>
      <c r="K707" t="n">
        <v>57.72</v>
      </c>
      <c r="L707" t="n">
        <v>6</v>
      </c>
      <c r="M707" t="n">
        <v>51</v>
      </c>
      <c r="N707" t="n">
        <v>57.6</v>
      </c>
      <c r="O707" t="n">
        <v>29997.9</v>
      </c>
      <c r="P707" t="n">
        <v>434.75</v>
      </c>
      <c r="Q707" t="n">
        <v>2238.45</v>
      </c>
      <c r="R707" t="n">
        <v>132.82</v>
      </c>
      <c r="S707" t="n">
        <v>80.06999999999999</v>
      </c>
      <c r="T707" t="n">
        <v>24109.57</v>
      </c>
      <c r="U707" t="n">
        <v>0.6</v>
      </c>
      <c r="V707" t="n">
        <v>0.85</v>
      </c>
      <c r="W707" t="n">
        <v>6.73</v>
      </c>
      <c r="X707" t="n">
        <v>1.49</v>
      </c>
      <c r="Y707" t="n">
        <v>1</v>
      </c>
      <c r="Z707" t="n">
        <v>10</v>
      </c>
    </row>
    <row r="708">
      <c r="A708" t="n">
        <v>21</v>
      </c>
      <c r="B708" t="n">
        <v>120</v>
      </c>
      <c r="C708" t="inlineStr">
        <is>
          <t xml:space="preserve">CONCLUIDO	</t>
        </is>
      </c>
      <c r="D708" t="n">
        <v>2.8498</v>
      </c>
      <c r="E708" t="n">
        <v>35.09</v>
      </c>
      <c r="F708" t="n">
        <v>30.06</v>
      </c>
      <c r="G708" t="n">
        <v>35.36</v>
      </c>
      <c r="H708" t="n">
        <v>0.46</v>
      </c>
      <c r="I708" t="n">
        <v>51</v>
      </c>
      <c r="J708" t="n">
        <v>241.77</v>
      </c>
      <c r="K708" t="n">
        <v>57.72</v>
      </c>
      <c r="L708" t="n">
        <v>6.25</v>
      </c>
      <c r="M708" t="n">
        <v>49</v>
      </c>
      <c r="N708" t="n">
        <v>57.79</v>
      </c>
      <c r="O708" t="n">
        <v>30051.93</v>
      </c>
      <c r="P708" t="n">
        <v>432.39</v>
      </c>
      <c r="Q708" t="n">
        <v>2238.68</v>
      </c>
      <c r="R708" t="n">
        <v>130.96</v>
      </c>
      <c r="S708" t="n">
        <v>80.06999999999999</v>
      </c>
      <c r="T708" t="n">
        <v>23186.49</v>
      </c>
      <c r="U708" t="n">
        <v>0.61</v>
      </c>
      <c r="V708" t="n">
        <v>0.85</v>
      </c>
      <c r="W708" t="n">
        <v>6.73</v>
      </c>
      <c r="X708" t="n">
        <v>1.43</v>
      </c>
      <c r="Y708" t="n">
        <v>1</v>
      </c>
      <c r="Z708" t="n">
        <v>10</v>
      </c>
    </row>
    <row r="709">
      <c r="A709" t="n">
        <v>22</v>
      </c>
      <c r="B709" t="n">
        <v>120</v>
      </c>
      <c r="C709" t="inlineStr">
        <is>
          <t xml:space="preserve">CONCLUIDO	</t>
        </is>
      </c>
      <c r="D709" t="n">
        <v>2.8623</v>
      </c>
      <c r="E709" t="n">
        <v>34.94</v>
      </c>
      <c r="F709" t="n">
        <v>30</v>
      </c>
      <c r="G709" t="n">
        <v>36.73</v>
      </c>
      <c r="H709" t="n">
        <v>0.48</v>
      </c>
      <c r="I709" t="n">
        <v>49</v>
      </c>
      <c r="J709" t="n">
        <v>242.2</v>
      </c>
      <c r="K709" t="n">
        <v>57.72</v>
      </c>
      <c r="L709" t="n">
        <v>6.5</v>
      </c>
      <c r="M709" t="n">
        <v>47</v>
      </c>
      <c r="N709" t="n">
        <v>57.98</v>
      </c>
      <c r="O709" t="n">
        <v>30106.03</v>
      </c>
      <c r="P709" t="n">
        <v>429.46</v>
      </c>
      <c r="Q709" t="n">
        <v>2238.4</v>
      </c>
      <c r="R709" t="n">
        <v>129.36</v>
      </c>
      <c r="S709" t="n">
        <v>80.06999999999999</v>
      </c>
      <c r="T709" t="n">
        <v>22396.76</v>
      </c>
      <c r="U709" t="n">
        <v>0.62</v>
      </c>
      <c r="V709" t="n">
        <v>0.86</v>
      </c>
      <c r="W709" t="n">
        <v>6.71</v>
      </c>
      <c r="X709" t="n">
        <v>1.37</v>
      </c>
      <c r="Y709" t="n">
        <v>1</v>
      </c>
      <c r="Z709" t="n">
        <v>10</v>
      </c>
    </row>
    <row r="710">
      <c r="A710" t="n">
        <v>23</v>
      </c>
      <c r="B710" t="n">
        <v>120</v>
      </c>
      <c r="C710" t="inlineStr">
        <is>
          <t xml:space="preserve">CONCLUIDO	</t>
        </is>
      </c>
      <c r="D710" t="n">
        <v>2.8747</v>
      </c>
      <c r="E710" t="n">
        <v>34.79</v>
      </c>
      <c r="F710" t="n">
        <v>29.94</v>
      </c>
      <c r="G710" t="n">
        <v>38.22</v>
      </c>
      <c r="H710" t="n">
        <v>0.49</v>
      </c>
      <c r="I710" t="n">
        <v>47</v>
      </c>
      <c r="J710" t="n">
        <v>242.64</v>
      </c>
      <c r="K710" t="n">
        <v>57.72</v>
      </c>
      <c r="L710" t="n">
        <v>6.75</v>
      </c>
      <c r="M710" t="n">
        <v>45</v>
      </c>
      <c r="N710" t="n">
        <v>58.17</v>
      </c>
      <c r="O710" t="n">
        <v>30160.2</v>
      </c>
      <c r="P710" t="n">
        <v>426.94</v>
      </c>
      <c r="Q710" t="n">
        <v>2238.39</v>
      </c>
      <c r="R710" t="n">
        <v>127.32</v>
      </c>
      <c r="S710" t="n">
        <v>80.06999999999999</v>
      </c>
      <c r="T710" t="n">
        <v>21387.84</v>
      </c>
      <c r="U710" t="n">
        <v>0.63</v>
      </c>
      <c r="V710" t="n">
        <v>0.86</v>
      </c>
      <c r="W710" t="n">
        <v>6.71</v>
      </c>
      <c r="X710" t="n">
        <v>1.31</v>
      </c>
      <c r="Y710" t="n">
        <v>1</v>
      </c>
      <c r="Z710" t="n">
        <v>10</v>
      </c>
    </row>
    <row r="711">
      <c r="A711" t="n">
        <v>24</v>
      </c>
      <c r="B711" t="n">
        <v>120</v>
      </c>
      <c r="C711" t="inlineStr">
        <is>
          <t xml:space="preserve">CONCLUIDO	</t>
        </is>
      </c>
      <c r="D711" t="n">
        <v>2.8866</v>
      </c>
      <c r="E711" t="n">
        <v>34.64</v>
      </c>
      <c r="F711" t="n">
        <v>29.88</v>
      </c>
      <c r="G711" t="n">
        <v>39.85</v>
      </c>
      <c r="H711" t="n">
        <v>0.51</v>
      </c>
      <c r="I711" t="n">
        <v>45</v>
      </c>
      <c r="J711" t="n">
        <v>243.08</v>
      </c>
      <c r="K711" t="n">
        <v>57.72</v>
      </c>
      <c r="L711" t="n">
        <v>7</v>
      </c>
      <c r="M711" t="n">
        <v>43</v>
      </c>
      <c r="N711" t="n">
        <v>58.36</v>
      </c>
      <c r="O711" t="n">
        <v>30214.44</v>
      </c>
      <c r="P711" t="n">
        <v>424.13</v>
      </c>
      <c r="Q711" t="n">
        <v>2238.34</v>
      </c>
      <c r="R711" t="n">
        <v>125.44</v>
      </c>
      <c r="S711" t="n">
        <v>80.06999999999999</v>
      </c>
      <c r="T711" t="n">
        <v>20457.63</v>
      </c>
      <c r="U711" t="n">
        <v>0.64</v>
      </c>
      <c r="V711" t="n">
        <v>0.86</v>
      </c>
      <c r="W711" t="n">
        <v>6.72</v>
      </c>
      <c r="X711" t="n">
        <v>1.26</v>
      </c>
      <c r="Y711" t="n">
        <v>1</v>
      </c>
      <c r="Z711" t="n">
        <v>10</v>
      </c>
    </row>
    <row r="712">
      <c r="A712" t="n">
        <v>25</v>
      </c>
      <c r="B712" t="n">
        <v>120</v>
      </c>
      <c r="C712" t="inlineStr">
        <is>
          <t xml:space="preserve">CONCLUIDO	</t>
        </is>
      </c>
      <c r="D712" t="n">
        <v>2.8993</v>
      </c>
      <c r="E712" t="n">
        <v>34.49</v>
      </c>
      <c r="F712" t="n">
        <v>29.82</v>
      </c>
      <c r="G712" t="n">
        <v>41.61</v>
      </c>
      <c r="H712" t="n">
        <v>0.53</v>
      </c>
      <c r="I712" t="n">
        <v>43</v>
      </c>
      <c r="J712" t="n">
        <v>243.52</v>
      </c>
      <c r="K712" t="n">
        <v>57.72</v>
      </c>
      <c r="L712" t="n">
        <v>7.25</v>
      </c>
      <c r="M712" t="n">
        <v>41</v>
      </c>
      <c r="N712" t="n">
        <v>58.55</v>
      </c>
      <c r="O712" t="n">
        <v>30268.74</v>
      </c>
      <c r="P712" t="n">
        <v>421.44</v>
      </c>
      <c r="Q712" t="n">
        <v>2238.36</v>
      </c>
      <c r="R712" t="n">
        <v>123.96</v>
      </c>
      <c r="S712" t="n">
        <v>80.06999999999999</v>
      </c>
      <c r="T712" t="n">
        <v>19729.36</v>
      </c>
      <c r="U712" t="n">
        <v>0.65</v>
      </c>
      <c r="V712" t="n">
        <v>0.86</v>
      </c>
      <c r="W712" t="n">
        <v>6.7</v>
      </c>
      <c r="X712" t="n">
        <v>1.2</v>
      </c>
      <c r="Y712" t="n">
        <v>1</v>
      </c>
      <c r="Z712" t="n">
        <v>10</v>
      </c>
    </row>
    <row r="713">
      <c r="A713" t="n">
        <v>26</v>
      </c>
      <c r="B713" t="n">
        <v>120</v>
      </c>
      <c r="C713" t="inlineStr">
        <is>
          <t xml:space="preserve">CONCLUIDO	</t>
        </is>
      </c>
      <c r="D713" t="n">
        <v>2.9114</v>
      </c>
      <c r="E713" t="n">
        <v>34.35</v>
      </c>
      <c r="F713" t="n">
        <v>29.77</v>
      </c>
      <c r="G713" t="n">
        <v>43.57</v>
      </c>
      <c r="H713" t="n">
        <v>0.55</v>
      </c>
      <c r="I713" t="n">
        <v>41</v>
      </c>
      <c r="J713" t="n">
        <v>243.96</v>
      </c>
      <c r="K713" t="n">
        <v>57.72</v>
      </c>
      <c r="L713" t="n">
        <v>7.5</v>
      </c>
      <c r="M713" t="n">
        <v>39</v>
      </c>
      <c r="N713" t="n">
        <v>58.74</v>
      </c>
      <c r="O713" t="n">
        <v>30323.11</v>
      </c>
      <c r="P713" t="n">
        <v>418.24</v>
      </c>
      <c r="Q713" t="n">
        <v>2238.39</v>
      </c>
      <c r="R713" t="n">
        <v>121.75</v>
      </c>
      <c r="S713" t="n">
        <v>80.06999999999999</v>
      </c>
      <c r="T713" t="n">
        <v>18634.61</v>
      </c>
      <c r="U713" t="n">
        <v>0.66</v>
      </c>
      <c r="V713" t="n">
        <v>0.86</v>
      </c>
      <c r="W713" t="n">
        <v>6.71</v>
      </c>
      <c r="X713" t="n">
        <v>1.14</v>
      </c>
      <c r="Y713" t="n">
        <v>1</v>
      </c>
      <c r="Z713" t="n">
        <v>10</v>
      </c>
    </row>
    <row r="714">
      <c r="A714" t="n">
        <v>27</v>
      </c>
      <c r="B714" t="n">
        <v>120</v>
      </c>
      <c r="C714" t="inlineStr">
        <is>
          <t xml:space="preserve">CONCLUIDO	</t>
        </is>
      </c>
      <c r="D714" t="n">
        <v>2.9166</v>
      </c>
      <c r="E714" t="n">
        <v>34.29</v>
      </c>
      <c r="F714" t="n">
        <v>29.76</v>
      </c>
      <c r="G714" t="n">
        <v>44.63</v>
      </c>
      <c r="H714" t="n">
        <v>0.5600000000000001</v>
      </c>
      <c r="I714" t="n">
        <v>40</v>
      </c>
      <c r="J714" t="n">
        <v>244.41</v>
      </c>
      <c r="K714" t="n">
        <v>57.72</v>
      </c>
      <c r="L714" t="n">
        <v>7.75</v>
      </c>
      <c r="M714" t="n">
        <v>38</v>
      </c>
      <c r="N714" t="n">
        <v>58.93</v>
      </c>
      <c r="O714" t="n">
        <v>30377.55</v>
      </c>
      <c r="P714" t="n">
        <v>415.71</v>
      </c>
      <c r="Q714" t="n">
        <v>2238.5</v>
      </c>
      <c r="R714" t="n">
        <v>121.2</v>
      </c>
      <c r="S714" t="n">
        <v>80.06999999999999</v>
      </c>
      <c r="T714" t="n">
        <v>18360.2</v>
      </c>
      <c r="U714" t="n">
        <v>0.66</v>
      </c>
      <c r="V714" t="n">
        <v>0.86</v>
      </c>
      <c r="W714" t="n">
        <v>6.71</v>
      </c>
      <c r="X714" t="n">
        <v>1.13</v>
      </c>
      <c r="Y714" t="n">
        <v>1</v>
      </c>
      <c r="Z714" t="n">
        <v>10</v>
      </c>
    </row>
    <row r="715">
      <c r="A715" t="n">
        <v>28</v>
      </c>
      <c r="B715" t="n">
        <v>120</v>
      </c>
      <c r="C715" t="inlineStr">
        <is>
          <t xml:space="preserve">CONCLUIDO	</t>
        </is>
      </c>
      <c r="D715" t="n">
        <v>2.9289</v>
      </c>
      <c r="E715" t="n">
        <v>34.14</v>
      </c>
      <c r="F715" t="n">
        <v>29.7</v>
      </c>
      <c r="G715" t="n">
        <v>46.9</v>
      </c>
      <c r="H715" t="n">
        <v>0.58</v>
      </c>
      <c r="I715" t="n">
        <v>38</v>
      </c>
      <c r="J715" t="n">
        <v>244.85</v>
      </c>
      <c r="K715" t="n">
        <v>57.72</v>
      </c>
      <c r="L715" t="n">
        <v>8</v>
      </c>
      <c r="M715" t="n">
        <v>36</v>
      </c>
      <c r="N715" t="n">
        <v>59.12</v>
      </c>
      <c r="O715" t="n">
        <v>30432.06</v>
      </c>
      <c r="P715" t="n">
        <v>413.01</v>
      </c>
      <c r="Q715" t="n">
        <v>2238.44</v>
      </c>
      <c r="R715" t="n">
        <v>119.7</v>
      </c>
      <c r="S715" t="n">
        <v>80.06999999999999</v>
      </c>
      <c r="T715" t="n">
        <v>17619.69</v>
      </c>
      <c r="U715" t="n">
        <v>0.67</v>
      </c>
      <c r="V715" t="n">
        <v>0.86</v>
      </c>
      <c r="W715" t="n">
        <v>6.7</v>
      </c>
      <c r="X715" t="n">
        <v>1.07</v>
      </c>
      <c r="Y715" t="n">
        <v>1</v>
      </c>
      <c r="Z715" t="n">
        <v>10</v>
      </c>
    </row>
    <row r="716">
      <c r="A716" t="n">
        <v>29</v>
      </c>
      <c r="B716" t="n">
        <v>120</v>
      </c>
      <c r="C716" t="inlineStr">
        <is>
          <t xml:space="preserve">CONCLUIDO	</t>
        </is>
      </c>
      <c r="D716" t="n">
        <v>2.9348</v>
      </c>
      <c r="E716" t="n">
        <v>34.07</v>
      </c>
      <c r="F716" t="n">
        <v>29.68</v>
      </c>
      <c r="G716" t="n">
        <v>48.13</v>
      </c>
      <c r="H716" t="n">
        <v>0.6</v>
      </c>
      <c r="I716" t="n">
        <v>37</v>
      </c>
      <c r="J716" t="n">
        <v>245.29</v>
      </c>
      <c r="K716" t="n">
        <v>57.72</v>
      </c>
      <c r="L716" t="n">
        <v>8.25</v>
      </c>
      <c r="M716" t="n">
        <v>35</v>
      </c>
      <c r="N716" t="n">
        <v>59.32</v>
      </c>
      <c r="O716" t="n">
        <v>30486.64</v>
      </c>
      <c r="P716" t="n">
        <v>411.05</v>
      </c>
      <c r="Q716" t="n">
        <v>2238.63</v>
      </c>
      <c r="R716" t="n">
        <v>119.07</v>
      </c>
      <c r="S716" t="n">
        <v>80.06999999999999</v>
      </c>
      <c r="T716" t="n">
        <v>17312.16</v>
      </c>
      <c r="U716" t="n">
        <v>0.67</v>
      </c>
      <c r="V716" t="n">
        <v>0.86</v>
      </c>
      <c r="W716" t="n">
        <v>6.7</v>
      </c>
      <c r="X716" t="n">
        <v>1.05</v>
      </c>
      <c r="Y716" t="n">
        <v>1</v>
      </c>
      <c r="Z716" t="n">
        <v>10</v>
      </c>
    </row>
    <row r="717">
      <c r="A717" t="n">
        <v>30</v>
      </c>
      <c r="B717" t="n">
        <v>120</v>
      </c>
      <c r="C717" t="inlineStr">
        <is>
          <t xml:space="preserve">CONCLUIDO	</t>
        </is>
      </c>
      <c r="D717" t="n">
        <v>2.944</v>
      </c>
      <c r="E717" t="n">
        <v>33.97</v>
      </c>
      <c r="F717" t="n">
        <v>29.62</v>
      </c>
      <c r="G717" t="n">
        <v>49.36</v>
      </c>
      <c r="H717" t="n">
        <v>0.62</v>
      </c>
      <c r="I717" t="n">
        <v>36</v>
      </c>
      <c r="J717" t="n">
        <v>245.73</v>
      </c>
      <c r="K717" t="n">
        <v>57.72</v>
      </c>
      <c r="L717" t="n">
        <v>8.5</v>
      </c>
      <c r="M717" t="n">
        <v>34</v>
      </c>
      <c r="N717" t="n">
        <v>59.51</v>
      </c>
      <c r="O717" t="n">
        <v>30541.29</v>
      </c>
      <c r="P717" t="n">
        <v>408.18</v>
      </c>
      <c r="Q717" t="n">
        <v>2238.5</v>
      </c>
      <c r="R717" t="n">
        <v>116.75</v>
      </c>
      <c r="S717" t="n">
        <v>80.06999999999999</v>
      </c>
      <c r="T717" t="n">
        <v>16159.56</v>
      </c>
      <c r="U717" t="n">
        <v>0.6899999999999999</v>
      </c>
      <c r="V717" t="n">
        <v>0.87</v>
      </c>
      <c r="W717" t="n">
        <v>6.7</v>
      </c>
      <c r="X717" t="n">
        <v>0.99</v>
      </c>
      <c r="Y717" t="n">
        <v>1</v>
      </c>
      <c r="Z717" t="n">
        <v>10</v>
      </c>
    </row>
    <row r="718">
      <c r="A718" t="n">
        <v>31</v>
      </c>
      <c r="B718" t="n">
        <v>120</v>
      </c>
      <c r="C718" t="inlineStr">
        <is>
          <t xml:space="preserve">CONCLUIDO	</t>
        </is>
      </c>
      <c r="D718" t="n">
        <v>2.9464</v>
      </c>
      <c r="E718" t="n">
        <v>33.94</v>
      </c>
      <c r="F718" t="n">
        <v>29.64</v>
      </c>
      <c r="G718" t="n">
        <v>50.8</v>
      </c>
      <c r="H718" t="n">
        <v>0.63</v>
      </c>
      <c r="I718" t="n">
        <v>35</v>
      </c>
      <c r="J718" t="n">
        <v>246.18</v>
      </c>
      <c r="K718" t="n">
        <v>57.72</v>
      </c>
      <c r="L718" t="n">
        <v>8.75</v>
      </c>
      <c r="M718" t="n">
        <v>33</v>
      </c>
      <c r="N718" t="n">
        <v>59.7</v>
      </c>
      <c r="O718" t="n">
        <v>30596.01</v>
      </c>
      <c r="P718" t="n">
        <v>406.3</v>
      </c>
      <c r="Q718" t="n">
        <v>2238.48</v>
      </c>
      <c r="R718" t="n">
        <v>117.39</v>
      </c>
      <c r="S718" t="n">
        <v>80.06999999999999</v>
      </c>
      <c r="T718" t="n">
        <v>16483</v>
      </c>
      <c r="U718" t="n">
        <v>0.68</v>
      </c>
      <c r="V718" t="n">
        <v>0.87</v>
      </c>
      <c r="W718" t="n">
        <v>6.7</v>
      </c>
      <c r="X718" t="n">
        <v>1.01</v>
      </c>
      <c r="Y718" t="n">
        <v>1</v>
      </c>
      <c r="Z718" t="n">
        <v>10</v>
      </c>
    </row>
    <row r="719">
      <c r="A719" t="n">
        <v>32</v>
      </c>
      <c r="B719" t="n">
        <v>120</v>
      </c>
      <c r="C719" t="inlineStr">
        <is>
          <t xml:space="preserve">CONCLUIDO	</t>
        </is>
      </c>
      <c r="D719" t="n">
        <v>2.9635</v>
      </c>
      <c r="E719" t="n">
        <v>33.74</v>
      </c>
      <c r="F719" t="n">
        <v>29.53</v>
      </c>
      <c r="G719" t="n">
        <v>53.69</v>
      </c>
      <c r="H719" t="n">
        <v>0.65</v>
      </c>
      <c r="I719" t="n">
        <v>33</v>
      </c>
      <c r="J719" t="n">
        <v>246.62</v>
      </c>
      <c r="K719" t="n">
        <v>57.72</v>
      </c>
      <c r="L719" t="n">
        <v>9</v>
      </c>
      <c r="M719" t="n">
        <v>31</v>
      </c>
      <c r="N719" t="n">
        <v>59.9</v>
      </c>
      <c r="O719" t="n">
        <v>30650.8</v>
      </c>
      <c r="P719" t="n">
        <v>402.2</v>
      </c>
      <c r="Q719" t="n">
        <v>2238.47</v>
      </c>
      <c r="R719" t="n">
        <v>114.17</v>
      </c>
      <c r="S719" t="n">
        <v>80.06999999999999</v>
      </c>
      <c r="T719" t="n">
        <v>14881.12</v>
      </c>
      <c r="U719" t="n">
        <v>0.7</v>
      </c>
      <c r="V719" t="n">
        <v>0.87</v>
      </c>
      <c r="W719" t="n">
        <v>6.69</v>
      </c>
      <c r="X719" t="n">
        <v>0.9</v>
      </c>
      <c r="Y719" t="n">
        <v>1</v>
      </c>
      <c r="Z719" t="n">
        <v>10</v>
      </c>
    </row>
    <row r="720">
      <c r="A720" t="n">
        <v>33</v>
      </c>
      <c r="B720" t="n">
        <v>120</v>
      </c>
      <c r="C720" t="inlineStr">
        <is>
          <t xml:space="preserve">CONCLUIDO	</t>
        </is>
      </c>
      <c r="D720" t="n">
        <v>2.9691</v>
      </c>
      <c r="E720" t="n">
        <v>33.68</v>
      </c>
      <c r="F720" t="n">
        <v>29.51</v>
      </c>
      <c r="G720" t="n">
        <v>55.34</v>
      </c>
      <c r="H720" t="n">
        <v>0.67</v>
      </c>
      <c r="I720" t="n">
        <v>32</v>
      </c>
      <c r="J720" t="n">
        <v>247.07</v>
      </c>
      <c r="K720" t="n">
        <v>57.72</v>
      </c>
      <c r="L720" t="n">
        <v>9.25</v>
      </c>
      <c r="M720" t="n">
        <v>30</v>
      </c>
      <c r="N720" t="n">
        <v>60.09</v>
      </c>
      <c r="O720" t="n">
        <v>30705.66</v>
      </c>
      <c r="P720" t="n">
        <v>399.92</v>
      </c>
      <c r="Q720" t="n">
        <v>2238.42</v>
      </c>
      <c r="R720" t="n">
        <v>113.48</v>
      </c>
      <c r="S720" t="n">
        <v>80.06999999999999</v>
      </c>
      <c r="T720" t="n">
        <v>14543.95</v>
      </c>
      <c r="U720" t="n">
        <v>0.71</v>
      </c>
      <c r="V720" t="n">
        <v>0.87</v>
      </c>
      <c r="W720" t="n">
        <v>6.69</v>
      </c>
      <c r="X720" t="n">
        <v>0.89</v>
      </c>
      <c r="Y720" t="n">
        <v>1</v>
      </c>
      <c r="Z720" t="n">
        <v>10</v>
      </c>
    </row>
    <row r="721">
      <c r="A721" t="n">
        <v>34</v>
      </c>
      <c r="B721" t="n">
        <v>120</v>
      </c>
      <c r="C721" t="inlineStr">
        <is>
          <t xml:space="preserve">CONCLUIDO	</t>
        </is>
      </c>
      <c r="D721" t="n">
        <v>2.9742</v>
      </c>
      <c r="E721" t="n">
        <v>33.62</v>
      </c>
      <c r="F721" t="n">
        <v>29.5</v>
      </c>
      <c r="G721" t="n">
        <v>57.1</v>
      </c>
      <c r="H721" t="n">
        <v>0.68</v>
      </c>
      <c r="I721" t="n">
        <v>31</v>
      </c>
      <c r="J721" t="n">
        <v>247.51</v>
      </c>
      <c r="K721" t="n">
        <v>57.72</v>
      </c>
      <c r="L721" t="n">
        <v>9.5</v>
      </c>
      <c r="M721" t="n">
        <v>29</v>
      </c>
      <c r="N721" t="n">
        <v>60.29</v>
      </c>
      <c r="O721" t="n">
        <v>30760.6</v>
      </c>
      <c r="P721" t="n">
        <v>398.07</v>
      </c>
      <c r="Q721" t="n">
        <v>2238.41</v>
      </c>
      <c r="R721" t="n">
        <v>113.05</v>
      </c>
      <c r="S721" t="n">
        <v>80.06999999999999</v>
      </c>
      <c r="T721" t="n">
        <v>14333.23</v>
      </c>
      <c r="U721" t="n">
        <v>0.71</v>
      </c>
      <c r="V721" t="n">
        <v>0.87</v>
      </c>
      <c r="W721" t="n">
        <v>6.69</v>
      </c>
      <c r="X721" t="n">
        <v>0.87</v>
      </c>
      <c r="Y721" t="n">
        <v>1</v>
      </c>
      <c r="Z721" t="n">
        <v>10</v>
      </c>
    </row>
    <row r="722">
      <c r="A722" t="n">
        <v>35</v>
      </c>
      <c r="B722" t="n">
        <v>120</v>
      </c>
      <c r="C722" t="inlineStr">
        <is>
          <t xml:space="preserve">CONCLUIDO	</t>
        </is>
      </c>
      <c r="D722" t="n">
        <v>2.9834</v>
      </c>
      <c r="E722" t="n">
        <v>33.52</v>
      </c>
      <c r="F722" t="n">
        <v>29.44</v>
      </c>
      <c r="G722" t="n">
        <v>58.89</v>
      </c>
      <c r="H722" t="n">
        <v>0.7</v>
      </c>
      <c r="I722" t="n">
        <v>30</v>
      </c>
      <c r="J722" t="n">
        <v>247.96</v>
      </c>
      <c r="K722" t="n">
        <v>57.72</v>
      </c>
      <c r="L722" t="n">
        <v>9.75</v>
      </c>
      <c r="M722" t="n">
        <v>28</v>
      </c>
      <c r="N722" t="n">
        <v>60.48</v>
      </c>
      <c r="O722" t="n">
        <v>30815.6</v>
      </c>
      <c r="P722" t="n">
        <v>394.91</v>
      </c>
      <c r="Q722" t="n">
        <v>2238.34</v>
      </c>
      <c r="R722" t="n">
        <v>111.29</v>
      </c>
      <c r="S722" t="n">
        <v>80.06999999999999</v>
      </c>
      <c r="T722" t="n">
        <v>13454.95</v>
      </c>
      <c r="U722" t="n">
        <v>0.72</v>
      </c>
      <c r="V722" t="n">
        <v>0.87</v>
      </c>
      <c r="W722" t="n">
        <v>6.68</v>
      </c>
      <c r="X722" t="n">
        <v>0.82</v>
      </c>
      <c r="Y722" t="n">
        <v>1</v>
      </c>
      <c r="Z722" t="n">
        <v>10</v>
      </c>
    </row>
    <row r="723">
      <c r="A723" t="n">
        <v>36</v>
      </c>
      <c r="B723" t="n">
        <v>120</v>
      </c>
      <c r="C723" t="inlineStr">
        <is>
          <t xml:space="preserve">CONCLUIDO	</t>
        </is>
      </c>
      <c r="D723" t="n">
        <v>2.9822</v>
      </c>
      <c r="E723" t="n">
        <v>33.53</v>
      </c>
      <c r="F723" t="n">
        <v>29.46</v>
      </c>
      <c r="G723" t="n">
        <v>58.91</v>
      </c>
      <c r="H723" t="n">
        <v>0.72</v>
      </c>
      <c r="I723" t="n">
        <v>30</v>
      </c>
      <c r="J723" t="n">
        <v>248.4</v>
      </c>
      <c r="K723" t="n">
        <v>57.72</v>
      </c>
      <c r="L723" t="n">
        <v>10</v>
      </c>
      <c r="M723" t="n">
        <v>28</v>
      </c>
      <c r="N723" t="n">
        <v>60.68</v>
      </c>
      <c r="O723" t="n">
        <v>30870.67</v>
      </c>
      <c r="P723" t="n">
        <v>393.05</v>
      </c>
      <c r="Q723" t="n">
        <v>2238.35</v>
      </c>
      <c r="R723" t="n">
        <v>111.69</v>
      </c>
      <c r="S723" t="n">
        <v>80.06999999999999</v>
      </c>
      <c r="T723" t="n">
        <v>13657.06</v>
      </c>
      <c r="U723" t="n">
        <v>0.72</v>
      </c>
      <c r="V723" t="n">
        <v>0.87</v>
      </c>
      <c r="W723" t="n">
        <v>6.68</v>
      </c>
      <c r="X723" t="n">
        <v>0.83</v>
      </c>
      <c r="Y723" t="n">
        <v>1</v>
      </c>
      <c r="Z723" t="n">
        <v>10</v>
      </c>
    </row>
    <row r="724">
      <c r="A724" t="n">
        <v>37</v>
      </c>
      <c r="B724" t="n">
        <v>120</v>
      </c>
      <c r="C724" t="inlineStr">
        <is>
          <t xml:space="preserve">CONCLUIDO	</t>
        </is>
      </c>
      <c r="D724" t="n">
        <v>2.9889</v>
      </c>
      <c r="E724" t="n">
        <v>33.46</v>
      </c>
      <c r="F724" t="n">
        <v>29.43</v>
      </c>
      <c r="G724" t="n">
        <v>60.88</v>
      </c>
      <c r="H724" t="n">
        <v>0.73</v>
      </c>
      <c r="I724" t="n">
        <v>29</v>
      </c>
      <c r="J724" t="n">
        <v>248.85</v>
      </c>
      <c r="K724" t="n">
        <v>57.72</v>
      </c>
      <c r="L724" t="n">
        <v>10.25</v>
      </c>
      <c r="M724" t="n">
        <v>27</v>
      </c>
      <c r="N724" t="n">
        <v>60.88</v>
      </c>
      <c r="O724" t="n">
        <v>30925.82</v>
      </c>
      <c r="P724" t="n">
        <v>390.63</v>
      </c>
      <c r="Q724" t="n">
        <v>2238.36</v>
      </c>
      <c r="R724" t="n">
        <v>110.69</v>
      </c>
      <c r="S724" t="n">
        <v>80.06999999999999</v>
      </c>
      <c r="T724" t="n">
        <v>13161.1</v>
      </c>
      <c r="U724" t="n">
        <v>0.72</v>
      </c>
      <c r="V724" t="n">
        <v>0.87</v>
      </c>
      <c r="W724" t="n">
        <v>6.69</v>
      </c>
      <c r="X724" t="n">
        <v>0.8</v>
      </c>
      <c r="Y724" t="n">
        <v>1</v>
      </c>
      <c r="Z724" t="n">
        <v>10</v>
      </c>
    </row>
    <row r="725">
      <c r="A725" t="n">
        <v>38</v>
      </c>
      <c r="B725" t="n">
        <v>120</v>
      </c>
      <c r="C725" t="inlineStr">
        <is>
          <t xml:space="preserve">CONCLUIDO	</t>
        </is>
      </c>
      <c r="D725" t="n">
        <v>2.9961</v>
      </c>
      <c r="E725" t="n">
        <v>33.38</v>
      </c>
      <c r="F725" t="n">
        <v>29.39</v>
      </c>
      <c r="G725" t="n">
        <v>62.98</v>
      </c>
      <c r="H725" t="n">
        <v>0.75</v>
      </c>
      <c r="I725" t="n">
        <v>28</v>
      </c>
      <c r="J725" t="n">
        <v>249.3</v>
      </c>
      <c r="K725" t="n">
        <v>57.72</v>
      </c>
      <c r="L725" t="n">
        <v>10.5</v>
      </c>
      <c r="M725" t="n">
        <v>26</v>
      </c>
      <c r="N725" t="n">
        <v>61.07</v>
      </c>
      <c r="O725" t="n">
        <v>30981.04</v>
      </c>
      <c r="P725" t="n">
        <v>387.87</v>
      </c>
      <c r="Q725" t="n">
        <v>2238.43</v>
      </c>
      <c r="R725" t="n">
        <v>109.54</v>
      </c>
      <c r="S725" t="n">
        <v>80.06999999999999</v>
      </c>
      <c r="T725" t="n">
        <v>12591.27</v>
      </c>
      <c r="U725" t="n">
        <v>0.73</v>
      </c>
      <c r="V725" t="n">
        <v>0.87</v>
      </c>
      <c r="W725" t="n">
        <v>6.68</v>
      </c>
      <c r="X725" t="n">
        <v>0.76</v>
      </c>
      <c r="Y725" t="n">
        <v>1</v>
      </c>
      <c r="Z725" t="n">
        <v>10</v>
      </c>
    </row>
    <row r="726">
      <c r="A726" t="n">
        <v>39</v>
      </c>
      <c r="B726" t="n">
        <v>120</v>
      </c>
      <c r="C726" t="inlineStr">
        <is>
          <t xml:space="preserve">CONCLUIDO	</t>
        </is>
      </c>
      <c r="D726" t="n">
        <v>3.0023</v>
      </c>
      <c r="E726" t="n">
        <v>33.31</v>
      </c>
      <c r="F726" t="n">
        <v>29.37</v>
      </c>
      <c r="G726" t="n">
        <v>65.26000000000001</v>
      </c>
      <c r="H726" t="n">
        <v>0.77</v>
      </c>
      <c r="I726" t="n">
        <v>27</v>
      </c>
      <c r="J726" t="n">
        <v>249.75</v>
      </c>
      <c r="K726" t="n">
        <v>57.72</v>
      </c>
      <c r="L726" t="n">
        <v>10.75</v>
      </c>
      <c r="M726" t="n">
        <v>25</v>
      </c>
      <c r="N726" t="n">
        <v>61.27</v>
      </c>
      <c r="O726" t="n">
        <v>31036.33</v>
      </c>
      <c r="P726" t="n">
        <v>385.69</v>
      </c>
      <c r="Q726" t="n">
        <v>2238.39</v>
      </c>
      <c r="R726" t="n">
        <v>108.95</v>
      </c>
      <c r="S726" t="n">
        <v>80.06999999999999</v>
      </c>
      <c r="T726" t="n">
        <v>12302.7</v>
      </c>
      <c r="U726" t="n">
        <v>0.73</v>
      </c>
      <c r="V726" t="n">
        <v>0.87</v>
      </c>
      <c r="W726" t="n">
        <v>6.68</v>
      </c>
      <c r="X726" t="n">
        <v>0.74</v>
      </c>
      <c r="Y726" t="n">
        <v>1</v>
      </c>
      <c r="Z726" t="n">
        <v>10</v>
      </c>
    </row>
    <row r="727">
      <c r="A727" t="n">
        <v>40</v>
      </c>
      <c r="B727" t="n">
        <v>120</v>
      </c>
      <c r="C727" t="inlineStr">
        <is>
          <t xml:space="preserve">CONCLUIDO	</t>
        </is>
      </c>
      <c r="D727" t="n">
        <v>3.0094</v>
      </c>
      <c r="E727" t="n">
        <v>33.23</v>
      </c>
      <c r="F727" t="n">
        <v>29.34</v>
      </c>
      <c r="G727" t="n">
        <v>67.7</v>
      </c>
      <c r="H727" t="n">
        <v>0.78</v>
      </c>
      <c r="I727" t="n">
        <v>26</v>
      </c>
      <c r="J727" t="n">
        <v>250.2</v>
      </c>
      <c r="K727" t="n">
        <v>57.72</v>
      </c>
      <c r="L727" t="n">
        <v>11</v>
      </c>
      <c r="M727" t="n">
        <v>24</v>
      </c>
      <c r="N727" t="n">
        <v>61.47</v>
      </c>
      <c r="O727" t="n">
        <v>31091.69</v>
      </c>
      <c r="P727" t="n">
        <v>382.11</v>
      </c>
      <c r="Q727" t="n">
        <v>2238.34</v>
      </c>
      <c r="R727" t="n">
        <v>107.62</v>
      </c>
      <c r="S727" t="n">
        <v>80.06999999999999</v>
      </c>
      <c r="T727" t="n">
        <v>11640.33</v>
      </c>
      <c r="U727" t="n">
        <v>0.74</v>
      </c>
      <c r="V727" t="n">
        <v>0.87</v>
      </c>
      <c r="W727" t="n">
        <v>6.68</v>
      </c>
      <c r="X727" t="n">
        <v>0.71</v>
      </c>
      <c r="Y727" t="n">
        <v>1</v>
      </c>
      <c r="Z727" t="n">
        <v>10</v>
      </c>
    </row>
    <row r="728">
      <c r="A728" t="n">
        <v>41</v>
      </c>
      <c r="B728" t="n">
        <v>120</v>
      </c>
      <c r="C728" t="inlineStr">
        <is>
          <t xml:space="preserve">CONCLUIDO	</t>
        </is>
      </c>
      <c r="D728" t="n">
        <v>3.0101</v>
      </c>
      <c r="E728" t="n">
        <v>33.22</v>
      </c>
      <c r="F728" t="n">
        <v>29.33</v>
      </c>
      <c r="G728" t="n">
        <v>67.68000000000001</v>
      </c>
      <c r="H728" t="n">
        <v>0.8</v>
      </c>
      <c r="I728" t="n">
        <v>26</v>
      </c>
      <c r="J728" t="n">
        <v>250.65</v>
      </c>
      <c r="K728" t="n">
        <v>57.72</v>
      </c>
      <c r="L728" t="n">
        <v>11.25</v>
      </c>
      <c r="M728" t="n">
        <v>24</v>
      </c>
      <c r="N728" t="n">
        <v>61.67</v>
      </c>
      <c r="O728" t="n">
        <v>31147.12</v>
      </c>
      <c r="P728" t="n">
        <v>381.09</v>
      </c>
      <c r="Q728" t="n">
        <v>2238.35</v>
      </c>
      <c r="R728" t="n">
        <v>107.46</v>
      </c>
      <c r="S728" t="n">
        <v>80.06999999999999</v>
      </c>
      <c r="T728" t="n">
        <v>11564.16</v>
      </c>
      <c r="U728" t="n">
        <v>0.75</v>
      </c>
      <c r="V728" t="n">
        <v>0.87</v>
      </c>
      <c r="W728" t="n">
        <v>6.68</v>
      </c>
      <c r="X728" t="n">
        <v>0.7</v>
      </c>
      <c r="Y728" t="n">
        <v>1</v>
      </c>
      <c r="Z728" t="n">
        <v>10</v>
      </c>
    </row>
    <row r="729">
      <c r="A729" t="n">
        <v>42</v>
      </c>
      <c r="B729" t="n">
        <v>120</v>
      </c>
      <c r="C729" t="inlineStr">
        <is>
          <t xml:space="preserve">CONCLUIDO	</t>
        </is>
      </c>
      <c r="D729" t="n">
        <v>3.0129</v>
      </c>
      <c r="E729" t="n">
        <v>33.19</v>
      </c>
      <c r="F729" t="n">
        <v>29.34</v>
      </c>
      <c r="G729" t="n">
        <v>70.42</v>
      </c>
      <c r="H729" t="n">
        <v>0.8100000000000001</v>
      </c>
      <c r="I729" t="n">
        <v>25</v>
      </c>
      <c r="J729" t="n">
        <v>251.1</v>
      </c>
      <c r="K729" t="n">
        <v>57.72</v>
      </c>
      <c r="L729" t="n">
        <v>11.5</v>
      </c>
      <c r="M729" t="n">
        <v>23</v>
      </c>
      <c r="N729" t="n">
        <v>61.87</v>
      </c>
      <c r="O729" t="n">
        <v>31202.63</v>
      </c>
      <c r="P729" t="n">
        <v>379.06</v>
      </c>
      <c r="Q729" t="n">
        <v>2238.54</v>
      </c>
      <c r="R729" t="n">
        <v>107.79</v>
      </c>
      <c r="S729" t="n">
        <v>80.06999999999999</v>
      </c>
      <c r="T729" t="n">
        <v>11729.78</v>
      </c>
      <c r="U729" t="n">
        <v>0.74</v>
      </c>
      <c r="V729" t="n">
        <v>0.87</v>
      </c>
      <c r="W729" t="n">
        <v>6.69</v>
      </c>
      <c r="X729" t="n">
        <v>0.71</v>
      </c>
      <c r="Y729" t="n">
        <v>1</v>
      </c>
      <c r="Z729" t="n">
        <v>10</v>
      </c>
    </row>
    <row r="730">
      <c r="A730" t="n">
        <v>43</v>
      </c>
      <c r="B730" t="n">
        <v>120</v>
      </c>
      <c r="C730" t="inlineStr">
        <is>
          <t xml:space="preserve">CONCLUIDO	</t>
        </is>
      </c>
      <c r="D730" t="n">
        <v>3.0235</v>
      </c>
      <c r="E730" t="n">
        <v>33.07</v>
      </c>
      <c r="F730" t="n">
        <v>29.27</v>
      </c>
      <c r="G730" t="n">
        <v>73.18000000000001</v>
      </c>
      <c r="H730" t="n">
        <v>0.83</v>
      </c>
      <c r="I730" t="n">
        <v>24</v>
      </c>
      <c r="J730" t="n">
        <v>251.55</v>
      </c>
      <c r="K730" t="n">
        <v>57.72</v>
      </c>
      <c r="L730" t="n">
        <v>11.75</v>
      </c>
      <c r="M730" t="n">
        <v>22</v>
      </c>
      <c r="N730" t="n">
        <v>62.07</v>
      </c>
      <c r="O730" t="n">
        <v>31258.21</v>
      </c>
      <c r="P730" t="n">
        <v>374.8</v>
      </c>
      <c r="Q730" t="n">
        <v>2238.38</v>
      </c>
      <c r="R730" t="n">
        <v>105.57</v>
      </c>
      <c r="S730" t="n">
        <v>80.06999999999999</v>
      </c>
      <c r="T730" t="n">
        <v>10629.43</v>
      </c>
      <c r="U730" t="n">
        <v>0.76</v>
      </c>
      <c r="V730" t="n">
        <v>0.88</v>
      </c>
      <c r="W730" t="n">
        <v>6.68</v>
      </c>
      <c r="X730" t="n">
        <v>0.65</v>
      </c>
      <c r="Y730" t="n">
        <v>1</v>
      </c>
      <c r="Z730" t="n">
        <v>10</v>
      </c>
    </row>
    <row r="731">
      <c r="A731" t="n">
        <v>44</v>
      </c>
      <c r="B731" t="n">
        <v>120</v>
      </c>
      <c r="C731" t="inlineStr">
        <is>
          <t xml:space="preserve">CONCLUIDO	</t>
        </is>
      </c>
      <c r="D731" t="n">
        <v>3.0219</v>
      </c>
      <c r="E731" t="n">
        <v>33.09</v>
      </c>
      <c r="F731" t="n">
        <v>29.29</v>
      </c>
      <c r="G731" t="n">
        <v>73.22</v>
      </c>
      <c r="H731" t="n">
        <v>0.85</v>
      </c>
      <c r="I731" t="n">
        <v>24</v>
      </c>
      <c r="J731" t="n">
        <v>252</v>
      </c>
      <c r="K731" t="n">
        <v>57.72</v>
      </c>
      <c r="L731" t="n">
        <v>12</v>
      </c>
      <c r="M731" t="n">
        <v>22</v>
      </c>
      <c r="N731" t="n">
        <v>62.27</v>
      </c>
      <c r="O731" t="n">
        <v>31313.87</v>
      </c>
      <c r="P731" t="n">
        <v>371.2</v>
      </c>
      <c r="Q731" t="n">
        <v>2238.32</v>
      </c>
      <c r="R731" t="n">
        <v>106.2</v>
      </c>
      <c r="S731" t="n">
        <v>80.06999999999999</v>
      </c>
      <c r="T731" t="n">
        <v>10941.95</v>
      </c>
      <c r="U731" t="n">
        <v>0.75</v>
      </c>
      <c r="V731" t="n">
        <v>0.88</v>
      </c>
      <c r="W731" t="n">
        <v>6.68</v>
      </c>
      <c r="X731" t="n">
        <v>0.66</v>
      </c>
      <c r="Y731" t="n">
        <v>1</v>
      </c>
      <c r="Z731" t="n">
        <v>10</v>
      </c>
    </row>
    <row r="732">
      <c r="A732" t="n">
        <v>45</v>
      </c>
      <c r="B732" t="n">
        <v>120</v>
      </c>
      <c r="C732" t="inlineStr">
        <is>
          <t xml:space="preserve">CONCLUIDO	</t>
        </is>
      </c>
      <c r="D732" t="n">
        <v>3.0298</v>
      </c>
      <c r="E732" t="n">
        <v>33.01</v>
      </c>
      <c r="F732" t="n">
        <v>29.25</v>
      </c>
      <c r="G732" t="n">
        <v>76.3</v>
      </c>
      <c r="H732" t="n">
        <v>0.86</v>
      </c>
      <c r="I732" t="n">
        <v>23</v>
      </c>
      <c r="J732" t="n">
        <v>252.45</v>
      </c>
      <c r="K732" t="n">
        <v>57.72</v>
      </c>
      <c r="L732" t="n">
        <v>12.25</v>
      </c>
      <c r="M732" t="n">
        <v>21</v>
      </c>
      <c r="N732" t="n">
        <v>62.48</v>
      </c>
      <c r="O732" t="n">
        <v>31369.6</v>
      </c>
      <c r="P732" t="n">
        <v>369.76</v>
      </c>
      <c r="Q732" t="n">
        <v>2238.37</v>
      </c>
      <c r="R732" t="n">
        <v>104.76</v>
      </c>
      <c r="S732" t="n">
        <v>80.06999999999999</v>
      </c>
      <c r="T732" t="n">
        <v>10226.49</v>
      </c>
      <c r="U732" t="n">
        <v>0.76</v>
      </c>
      <c r="V732" t="n">
        <v>0.88</v>
      </c>
      <c r="W732" t="n">
        <v>6.68</v>
      </c>
      <c r="X732" t="n">
        <v>0.62</v>
      </c>
      <c r="Y732" t="n">
        <v>1</v>
      </c>
      <c r="Z732" t="n">
        <v>10</v>
      </c>
    </row>
    <row r="733">
      <c r="A733" t="n">
        <v>46</v>
      </c>
      <c r="B733" t="n">
        <v>120</v>
      </c>
      <c r="C733" t="inlineStr">
        <is>
          <t xml:space="preserve">CONCLUIDO	</t>
        </is>
      </c>
      <c r="D733" t="n">
        <v>3.0366</v>
      </c>
      <c r="E733" t="n">
        <v>32.93</v>
      </c>
      <c r="F733" t="n">
        <v>29.22</v>
      </c>
      <c r="G733" t="n">
        <v>79.69</v>
      </c>
      <c r="H733" t="n">
        <v>0.88</v>
      </c>
      <c r="I733" t="n">
        <v>22</v>
      </c>
      <c r="J733" t="n">
        <v>252.9</v>
      </c>
      <c r="K733" t="n">
        <v>57.72</v>
      </c>
      <c r="L733" t="n">
        <v>12.5</v>
      </c>
      <c r="M733" t="n">
        <v>19</v>
      </c>
      <c r="N733" t="n">
        <v>62.68</v>
      </c>
      <c r="O733" t="n">
        <v>31425.4</v>
      </c>
      <c r="P733" t="n">
        <v>366.79</v>
      </c>
      <c r="Q733" t="n">
        <v>2238.3</v>
      </c>
      <c r="R733" t="n">
        <v>103.9</v>
      </c>
      <c r="S733" t="n">
        <v>80.06999999999999</v>
      </c>
      <c r="T733" t="n">
        <v>9804.360000000001</v>
      </c>
      <c r="U733" t="n">
        <v>0.77</v>
      </c>
      <c r="V733" t="n">
        <v>0.88</v>
      </c>
      <c r="W733" t="n">
        <v>6.68</v>
      </c>
      <c r="X733" t="n">
        <v>0.59</v>
      </c>
      <c r="Y733" t="n">
        <v>1</v>
      </c>
      <c r="Z733" t="n">
        <v>10</v>
      </c>
    </row>
    <row r="734">
      <c r="A734" t="n">
        <v>47</v>
      </c>
      <c r="B734" t="n">
        <v>120</v>
      </c>
      <c r="C734" t="inlineStr">
        <is>
          <t xml:space="preserve">CONCLUIDO	</t>
        </is>
      </c>
      <c r="D734" t="n">
        <v>3.0343</v>
      </c>
      <c r="E734" t="n">
        <v>32.96</v>
      </c>
      <c r="F734" t="n">
        <v>29.25</v>
      </c>
      <c r="G734" t="n">
        <v>79.76000000000001</v>
      </c>
      <c r="H734" t="n">
        <v>0.9</v>
      </c>
      <c r="I734" t="n">
        <v>22</v>
      </c>
      <c r="J734" t="n">
        <v>253.35</v>
      </c>
      <c r="K734" t="n">
        <v>57.72</v>
      </c>
      <c r="L734" t="n">
        <v>12.75</v>
      </c>
      <c r="M734" t="n">
        <v>18</v>
      </c>
      <c r="N734" t="n">
        <v>62.88</v>
      </c>
      <c r="O734" t="n">
        <v>31481.28</v>
      </c>
      <c r="P734" t="n">
        <v>364.78</v>
      </c>
      <c r="Q734" t="n">
        <v>2238.32</v>
      </c>
      <c r="R734" t="n">
        <v>104.57</v>
      </c>
      <c r="S734" t="n">
        <v>80.06999999999999</v>
      </c>
      <c r="T734" t="n">
        <v>10135.18</v>
      </c>
      <c r="U734" t="n">
        <v>0.77</v>
      </c>
      <c r="V734" t="n">
        <v>0.88</v>
      </c>
      <c r="W734" t="n">
        <v>6.68</v>
      </c>
      <c r="X734" t="n">
        <v>0.62</v>
      </c>
      <c r="Y734" t="n">
        <v>1</v>
      </c>
      <c r="Z734" t="n">
        <v>10</v>
      </c>
    </row>
    <row r="735">
      <c r="A735" t="n">
        <v>48</v>
      </c>
      <c r="B735" t="n">
        <v>120</v>
      </c>
      <c r="C735" t="inlineStr">
        <is>
          <t xml:space="preserve">CONCLUIDO	</t>
        </is>
      </c>
      <c r="D735" t="n">
        <v>3.0424</v>
      </c>
      <c r="E735" t="n">
        <v>32.87</v>
      </c>
      <c r="F735" t="n">
        <v>29.2</v>
      </c>
      <c r="G735" t="n">
        <v>83.44</v>
      </c>
      <c r="H735" t="n">
        <v>0.91</v>
      </c>
      <c r="I735" t="n">
        <v>21</v>
      </c>
      <c r="J735" t="n">
        <v>253.81</v>
      </c>
      <c r="K735" t="n">
        <v>57.72</v>
      </c>
      <c r="L735" t="n">
        <v>13</v>
      </c>
      <c r="M735" t="n">
        <v>16</v>
      </c>
      <c r="N735" t="n">
        <v>63.08</v>
      </c>
      <c r="O735" t="n">
        <v>31537.23</v>
      </c>
      <c r="P735" t="n">
        <v>361.75</v>
      </c>
      <c r="Q735" t="n">
        <v>2238.35</v>
      </c>
      <c r="R735" t="n">
        <v>103.2</v>
      </c>
      <c r="S735" t="n">
        <v>80.06999999999999</v>
      </c>
      <c r="T735" t="n">
        <v>9454.950000000001</v>
      </c>
      <c r="U735" t="n">
        <v>0.78</v>
      </c>
      <c r="V735" t="n">
        <v>0.88</v>
      </c>
      <c r="W735" t="n">
        <v>6.68</v>
      </c>
      <c r="X735" t="n">
        <v>0.58</v>
      </c>
      <c r="Y735" t="n">
        <v>1</v>
      </c>
      <c r="Z735" t="n">
        <v>10</v>
      </c>
    </row>
    <row r="736">
      <c r="A736" t="n">
        <v>49</v>
      </c>
      <c r="B736" t="n">
        <v>120</v>
      </c>
      <c r="C736" t="inlineStr">
        <is>
          <t xml:space="preserve">CONCLUIDO	</t>
        </is>
      </c>
      <c r="D736" t="n">
        <v>3.0435</v>
      </c>
      <c r="E736" t="n">
        <v>32.86</v>
      </c>
      <c r="F736" t="n">
        <v>29.19</v>
      </c>
      <c r="G736" t="n">
        <v>83.40000000000001</v>
      </c>
      <c r="H736" t="n">
        <v>0.93</v>
      </c>
      <c r="I736" t="n">
        <v>21</v>
      </c>
      <c r="J736" t="n">
        <v>254.26</v>
      </c>
      <c r="K736" t="n">
        <v>57.72</v>
      </c>
      <c r="L736" t="n">
        <v>13.25</v>
      </c>
      <c r="M736" t="n">
        <v>12</v>
      </c>
      <c r="N736" t="n">
        <v>63.29</v>
      </c>
      <c r="O736" t="n">
        <v>31593.26</v>
      </c>
      <c r="P736" t="n">
        <v>360.7</v>
      </c>
      <c r="Q736" t="n">
        <v>2238.38</v>
      </c>
      <c r="R736" t="n">
        <v>102.76</v>
      </c>
      <c r="S736" t="n">
        <v>80.06999999999999</v>
      </c>
      <c r="T736" t="n">
        <v>9239.540000000001</v>
      </c>
      <c r="U736" t="n">
        <v>0.78</v>
      </c>
      <c r="V736" t="n">
        <v>0.88</v>
      </c>
      <c r="W736" t="n">
        <v>6.68</v>
      </c>
      <c r="X736" t="n">
        <v>0.5600000000000001</v>
      </c>
      <c r="Y736" t="n">
        <v>1</v>
      </c>
      <c r="Z736" t="n">
        <v>10</v>
      </c>
    </row>
    <row r="737">
      <c r="A737" t="n">
        <v>50</v>
      </c>
      <c r="B737" t="n">
        <v>120</v>
      </c>
      <c r="C737" t="inlineStr">
        <is>
          <t xml:space="preserve">CONCLUIDO	</t>
        </is>
      </c>
      <c r="D737" t="n">
        <v>3.0416</v>
      </c>
      <c r="E737" t="n">
        <v>32.88</v>
      </c>
      <c r="F737" t="n">
        <v>29.21</v>
      </c>
      <c r="G737" t="n">
        <v>83.45999999999999</v>
      </c>
      <c r="H737" t="n">
        <v>0.9399999999999999</v>
      </c>
      <c r="I737" t="n">
        <v>21</v>
      </c>
      <c r="J737" t="n">
        <v>254.72</v>
      </c>
      <c r="K737" t="n">
        <v>57.72</v>
      </c>
      <c r="L737" t="n">
        <v>13.5</v>
      </c>
      <c r="M737" t="n">
        <v>9</v>
      </c>
      <c r="N737" t="n">
        <v>63.49</v>
      </c>
      <c r="O737" t="n">
        <v>31649.36</v>
      </c>
      <c r="P737" t="n">
        <v>359.86</v>
      </c>
      <c r="Q737" t="n">
        <v>2238.3</v>
      </c>
      <c r="R737" t="n">
        <v>103.27</v>
      </c>
      <c r="S737" t="n">
        <v>80.06999999999999</v>
      </c>
      <c r="T737" t="n">
        <v>9494.4</v>
      </c>
      <c r="U737" t="n">
        <v>0.78</v>
      </c>
      <c r="V737" t="n">
        <v>0.88</v>
      </c>
      <c r="W737" t="n">
        <v>6.69</v>
      </c>
      <c r="X737" t="n">
        <v>0.59</v>
      </c>
      <c r="Y737" t="n">
        <v>1</v>
      </c>
      <c r="Z737" t="n">
        <v>10</v>
      </c>
    </row>
    <row r="738">
      <c r="A738" t="n">
        <v>51</v>
      </c>
      <c r="B738" t="n">
        <v>120</v>
      </c>
      <c r="C738" t="inlineStr">
        <is>
          <t xml:space="preserve">CONCLUIDO	</t>
        </is>
      </c>
      <c r="D738" t="n">
        <v>3.0414</v>
      </c>
      <c r="E738" t="n">
        <v>32.88</v>
      </c>
      <c r="F738" t="n">
        <v>29.21</v>
      </c>
      <c r="G738" t="n">
        <v>83.47</v>
      </c>
      <c r="H738" t="n">
        <v>0.96</v>
      </c>
      <c r="I738" t="n">
        <v>21</v>
      </c>
      <c r="J738" t="n">
        <v>255.17</v>
      </c>
      <c r="K738" t="n">
        <v>57.72</v>
      </c>
      <c r="L738" t="n">
        <v>13.75</v>
      </c>
      <c r="M738" t="n">
        <v>7</v>
      </c>
      <c r="N738" t="n">
        <v>63.7</v>
      </c>
      <c r="O738" t="n">
        <v>31705.54</v>
      </c>
      <c r="P738" t="n">
        <v>359.46</v>
      </c>
      <c r="Q738" t="n">
        <v>2238.34</v>
      </c>
      <c r="R738" t="n">
        <v>103.58</v>
      </c>
      <c r="S738" t="n">
        <v>80.06999999999999</v>
      </c>
      <c r="T738" t="n">
        <v>9645.15</v>
      </c>
      <c r="U738" t="n">
        <v>0.77</v>
      </c>
      <c r="V738" t="n">
        <v>0.88</v>
      </c>
      <c r="W738" t="n">
        <v>6.68</v>
      </c>
      <c r="X738" t="n">
        <v>0.59</v>
      </c>
      <c r="Y738" t="n">
        <v>1</v>
      </c>
      <c r="Z738" t="n">
        <v>10</v>
      </c>
    </row>
    <row r="739">
      <c r="A739" t="n">
        <v>52</v>
      </c>
      <c r="B739" t="n">
        <v>120</v>
      </c>
      <c r="C739" t="inlineStr">
        <is>
          <t xml:space="preserve">CONCLUIDO	</t>
        </is>
      </c>
      <c r="D739" t="n">
        <v>3.0478</v>
      </c>
      <c r="E739" t="n">
        <v>32.81</v>
      </c>
      <c r="F739" t="n">
        <v>29.19</v>
      </c>
      <c r="G739" t="n">
        <v>87.56999999999999</v>
      </c>
      <c r="H739" t="n">
        <v>0.97</v>
      </c>
      <c r="I739" t="n">
        <v>20</v>
      </c>
      <c r="J739" t="n">
        <v>255.63</v>
      </c>
      <c r="K739" t="n">
        <v>57.72</v>
      </c>
      <c r="L739" t="n">
        <v>14</v>
      </c>
      <c r="M739" t="n">
        <v>4</v>
      </c>
      <c r="N739" t="n">
        <v>63.91</v>
      </c>
      <c r="O739" t="n">
        <v>31761.8</v>
      </c>
      <c r="P739" t="n">
        <v>356.97</v>
      </c>
      <c r="Q739" t="n">
        <v>2238.38</v>
      </c>
      <c r="R739" t="n">
        <v>102.39</v>
      </c>
      <c r="S739" t="n">
        <v>80.06999999999999</v>
      </c>
      <c r="T739" t="n">
        <v>9055.58</v>
      </c>
      <c r="U739" t="n">
        <v>0.78</v>
      </c>
      <c r="V739" t="n">
        <v>0.88</v>
      </c>
      <c r="W739" t="n">
        <v>6.69</v>
      </c>
      <c r="X739" t="n">
        <v>0.5600000000000001</v>
      </c>
      <c r="Y739" t="n">
        <v>1</v>
      </c>
      <c r="Z739" t="n">
        <v>10</v>
      </c>
    </row>
    <row r="740">
      <c r="A740" t="n">
        <v>53</v>
      </c>
      <c r="B740" t="n">
        <v>120</v>
      </c>
      <c r="C740" t="inlineStr">
        <is>
          <t xml:space="preserve">CONCLUIDO	</t>
        </is>
      </c>
      <c r="D740" t="n">
        <v>3.0467</v>
      </c>
      <c r="E740" t="n">
        <v>32.82</v>
      </c>
      <c r="F740" t="n">
        <v>29.2</v>
      </c>
      <c r="G740" t="n">
        <v>87.61</v>
      </c>
      <c r="H740" t="n">
        <v>0.99</v>
      </c>
      <c r="I740" t="n">
        <v>20</v>
      </c>
      <c r="J740" t="n">
        <v>256.09</v>
      </c>
      <c r="K740" t="n">
        <v>57.72</v>
      </c>
      <c r="L740" t="n">
        <v>14.25</v>
      </c>
      <c r="M740" t="n">
        <v>2</v>
      </c>
      <c r="N740" t="n">
        <v>64.11</v>
      </c>
      <c r="O740" t="n">
        <v>31818.13</v>
      </c>
      <c r="P740" t="n">
        <v>357.49</v>
      </c>
      <c r="Q740" t="n">
        <v>2238.38</v>
      </c>
      <c r="R740" t="n">
        <v>102.68</v>
      </c>
      <c r="S740" t="n">
        <v>80.06999999999999</v>
      </c>
      <c r="T740" t="n">
        <v>9200.719999999999</v>
      </c>
      <c r="U740" t="n">
        <v>0.78</v>
      </c>
      <c r="V740" t="n">
        <v>0.88</v>
      </c>
      <c r="W740" t="n">
        <v>6.7</v>
      </c>
      <c r="X740" t="n">
        <v>0.58</v>
      </c>
      <c r="Y740" t="n">
        <v>1</v>
      </c>
      <c r="Z740" t="n">
        <v>10</v>
      </c>
    </row>
    <row r="741">
      <c r="A741" t="n">
        <v>54</v>
      </c>
      <c r="B741" t="n">
        <v>120</v>
      </c>
      <c r="C741" t="inlineStr">
        <is>
          <t xml:space="preserve">CONCLUIDO	</t>
        </is>
      </c>
      <c r="D741" t="n">
        <v>3.0468</v>
      </c>
      <c r="E741" t="n">
        <v>32.82</v>
      </c>
      <c r="F741" t="n">
        <v>29.2</v>
      </c>
      <c r="G741" t="n">
        <v>87.61</v>
      </c>
      <c r="H741" t="n">
        <v>1.01</v>
      </c>
      <c r="I741" t="n">
        <v>20</v>
      </c>
      <c r="J741" t="n">
        <v>256.54</v>
      </c>
      <c r="K741" t="n">
        <v>57.72</v>
      </c>
      <c r="L741" t="n">
        <v>14.5</v>
      </c>
      <c r="M741" t="n">
        <v>2</v>
      </c>
      <c r="N741" t="n">
        <v>64.31999999999999</v>
      </c>
      <c r="O741" t="n">
        <v>31874.54</v>
      </c>
      <c r="P741" t="n">
        <v>358.21</v>
      </c>
      <c r="Q741" t="n">
        <v>2238.35</v>
      </c>
      <c r="R741" t="n">
        <v>102.7</v>
      </c>
      <c r="S741" t="n">
        <v>80.06999999999999</v>
      </c>
      <c r="T741" t="n">
        <v>9209.969999999999</v>
      </c>
      <c r="U741" t="n">
        <v>0.78</v>
      </c>
      <c r="V741" t="n">
        <v>0.88</v>
      </c>
      <c r="W741" t="n">
        <v>6.69</v>
      </c>
      <c r="X741" t="n">
        <v>0.58</v>
      </c>
      <c r="Y741" t="n">
        <v>1</v>
      </c>
      <c r="Z741" t="n">
        <v>10</v>
      </c>
    </row>
    <row r="742">
      <c r="A742" t="n">
        <v>55</v>
      </c>
      <c r="B742" t="n">
        <v>120</v>
      </c>
      <c r="C742" t="inlineStr">
        <is>
          <t xml:space="preserve">CONCLUIDO	</t>
        </is>
      </c>
      <c r="D742" t="n">
        <v>3.0463</v>
      </c>
      <c r="E742" t="n">
        <v>32.83</v>
      </c>
      <c r="F742" t="n">
        <v>29.21</v>
      </c>
      <c r="G742" t="n">
        <v>87.62</v>
      </c>
      <c r="H742" t="n">
        <v>1.02</v>
      </c>
      <c r="I742" t="n">
        <v>20</v>
      </c>
      <c r="J742" t="n">
        <v>257</v>
      </c>
      <c r="K742" t="n">
        <v>57.72</v>
      </c>
      <c r="L742" t="n">
        <v>14.75</v>
      </c>
      <c r="M742" t="n">
        <v>2</v>
      </c>
      <c r="N742" t="n">
        <v>64.53</v>
      </c>
      <c r="O742" t="n">
        <v>31931.15</v>
      </c>
      <c r="P742" t="n">
        <v>358.68</v>
      </c>
      <c r="Q742" t="n">
        <v>2238.43</v>
      </c>
      <c r="R742" t="n">
        <v>102.67</v>
      </c>
      <c r="S742" t="n">
        <v>80.06999999999999</v>
      </c>
      <c r="T742" t="n">
        <v>9199.110000000001</v>
      </c>
      <c r="U742" t="n">
        <v>0.78</v>
      </c>
      <c r="V742" t="n">
        <v>0.88</v>
      </c>
      <c r="W742" t="n">
        <v>6.7</v>
      </c>
      <c r="X742" t="n">
        <v>0.58</v>
      </c>
      <c r="Y742" t="n">
        <v>1</v>
      </c>
      <c r="Z742" t="n">
        <v>10</v>
      </c>
    </row>
    <row r="743">
      <c r="A743" t="n">
        <v>56</v>
      </c>
      <c r="B743" t="n">
        <v>120</v>
      </c>
      <c r="C743" t="inlineStr">
        <is>
          <t xml:space="preserve">CONCLUIDO	</t>
        </is>
      </c>
      <c r="D743" t="n">
        <v>3.0474</v>
      </c>
      <c r="E743" t="n">
        <v>32.82</v>
      </c>
      <c r="F743" t="n">
        <v>29.2</v>
      </c>
      <c r="G743" t="n">
        <v>87.59</v>
      </c>
      <c r="H743" t="n">
        <v>1.04</v>
      </c>
      <c r="I743" t="n">
        <v>20</v>
      </c>
      <c r="J743" t="n">
        <v>257.46</v>
      </c>
      <c r="K743" t="n">
        <v>57.72</v>
      </c>
      <c r="L743" t="n">
        <v>15</v>
      </c>
      <c r="M743" t="n">
        <v>0</v>
      </c>
      <c r="N743" t="n">
        <v>64.73999999999999</v>
      </c>
      <c r="O743" t="n">
        <v>31987.71</v>
      </c>
      <c r="P743" t="n">
        <v>359</v>
      </c>
      <c r="Q743" t="n">
        <v>2238.61</v>
      </c>
      <c r="R743" t="n">
        <v>102.5</v>
      </c>
      <c r="S743" t="n">
        <v>80.06999999999999</v>
      </c>
      <c r="T743" t="n">
        <v>9111.299999999999</v>
      </c>
      <c r="U743" t="n">
        <v>0.78</v>
      </c>
      <c r="V743" t="n">
        <v>0.88</v>
      </c>
      <c r="W743" t="n">
        <v>6.69</v>
      </c>
      <c r="X743" t="n">
        <v>0.57</v>
      </c>
      <c r="Y743" t="n">
        <v>1</v>
      </c>
      <c r="Z743" t="n">
        <v>10</v>
      </c>
    </row>
    <row r="744">
      <c r="A744" t="n">
        <v>0</v>
      </c>
      <c r="B744" t="n">
        <v>145</v>
      </c>
      <c r="C744" t="inlineStr">
        <is>
          <t xml:space="preserve">CONCLUIDO	</t>
        </is>
      </c>
      <c r="D744" t="n">
        <v>1.2029</v>
      </c>
      <c r="E744" t="n">
        <v>83.13</v>
      </c>
      <c r="F744" t="n">
        <v>47.31</v>
      </c>
      <c r="G744" t="n">
        <v>4.65</v>
      </c>
      <c r="H744" t="n">
        <v>0.06</v>
      </c>
      <c r="I744" t="n">
        <v>610</v>
      </c>
      <c r="J744" t="n">
        <v>285.18</v>
      </c>
      <c r="K744" t="n">
        <v>61.2</v>
      </c>
      <c r="L744" t="n">
        <v>1</v>
      </c>
      <c r="M744" t="n">
        <v>608</v>
      </c>
      <c r="N744" t="n">
        <v>77.98</v>
      </c>
      <c r="O744" t="n">
        <v>35406.83</v>
      </c>
      <c r="P744" t="n">
        <v>840.23</v>
      </c>
      <c r="Q744" t="n">
        <v>2241</v>
      </c>
      <c r="R744" t="n">
        <v>694.71</v>
      </c>
      <c r="S744" t="n">
        <v>80.06999999999999</v>
      </c>
      <c r="T744" t="n">
        <v>302266.52</v>
      </c>
      <c r="U744" t="n">
        <v>0.12</v>
      </c>
      <c r="V744" t="n">
        <v>0.54</v>
      </c>
      <c r="W744" t="n">
        <v>7.68</v>
      </c>
      <c r="X744" t="n">
        <v>18.66</v>
      </c>
      <c r="Y744" t="n">
        <v>1</v>
      </c>
      <c r="Z744" t="n">
        <v>10</v>
      </c>
    </row>
    <row r="745">
      <c r="A745" t="n">
        <v>1</v>
      </c>
      <c r="B745" t="n">
        <v>145</v>
      </c>
      <c r="C745" t="inlineStr">
        <is>
          <t xml:space="preserve">CONCLUIDO	</t>
        </is>
      </c>
      <c r="D745" t="n">
        <v>1.4875</v>
      </c>
      <c r="E745" t="n">
        <v>67.23</v>
      </c>
      <c r="F745" t="n">
        <v>41.38</v>
      </c>
      <c r="G745" t="n">
        <v>5.84</v>
      </c>
      <c r="H745" t="n">
        <v>0.08</v>
      </c>
      <c r="I745" t="n">
        <v>425</v>
      </c>
      <c r="J745" t="n">
        <v>285.68</v>
      </c>
      <c r="K745" t="n">
        <v>61.2</v>
      </c>
      <c r="L745" t="n">
        <v>1.25</v>
      </c>
      <c r="M745" t="n">
        <v>423</v>
      </c>
      <c r="N745" t="n">
        <v>78.23999999999999</v>
      </c>
      <c r="O745" t="n">
        <v>35468.6</v>
      </c>
      <c r="P745" t="n">
        <v>733.3200000000001</v>
      </c>
      <c r="Q745" t="n">
        <v>2240.4</v>
      </c>
      <c r="R745" t="n">
        <v>499.46</v>
      </c>
      <c r="S745" t="n">
        <v>80.06999999999999</v>
      </c>
      <c r="T745" t="n">
        <v>205567.68</v>
      </c>
      <c r="U745" t="n">
        <v>0.16</v>
      </c>
      <c r="V745" t="n">
        <v>0.62</v>
      </c>
      <c r="W745" t="n">
        <v>7.37</v>
      </c>
      <c r="X745" t="n">
        <v>12.73</v>
      </c>
      <c r="Y745" t="n">
        <v>1</v>
      </c>
      <c r="Z745" t="n">
        <v>10</v>
      </c>
    </row>
    <row r="746">
      <c r="A746" t="n">
        <v>2</v>
      </c>
      <c r="B746" t="n">
        <v>145</v>
      </c>
      <c r="C746" t="inlineStr">
        <is>
          <t xml:space="preserve">CONCLUIDO	</t>
        </is>
      </c>
      <c r="D746" t="n">
        <v>1.699</v>
      </c>
      <c r="E746" t="n">
        <v>58.86</v>
      </c>
      <c r="F746" t="n">
        <v>38.29</v>
      </c>
      <c r="G746" t="n">
        <v>7.02</v>
      </c>
      <c r="H746" t="n">
        <v>0.09</v>
      </c>
      <c r="I746" t="n">
        <v>327</v>
      </c>
      <c r="J746" t="n">
        <v>286.19</v>
      </c>
      <c r="K746" t="n">
        <v>61.2</v>
      </c>
      <c r="L746" t="n">
        <v>1.5</v>
      </c>
      <c r="M746" t="n">
        <v>325</v>
      </c>
      <c r="N746" t="n">
        <v>78.48999999999999</v>
      </c>
      <c r="O746" t="n">
        <v>35530.47</v>
      </c>
      <c r="P746" t="n">
        <v>677.12</v>
      </c>
      <c r="Q746" t="n">
        <v>2239.67</v>
      </c>
      <c r="R746" t="n">
        <v>399.91</v>
      </c>
      <c r="S746" t="n">
        <v>80.06999999999999</v>
      </c>
      <c r="T746" t="n">
        <v>156283.7</v>
      </c>
      <c r="U746" t="n">
        <v>0.2</v>
      </c>
      <c r="V746" t="n">
        <v>0.67</v>
      </c>
      <c r="W746" t="n">
        <v>7.17</v>
      </c>
      <c r="X746" t="n">
        <v>9.65</v>
      </c>
      <c r="Y746" t="n">
        <v>1</v>
      </c>
      <c r="Z746" t="n">
        <v>10</v>
      </c>
    </row>
    <row r="747">
      <c r="A747" t="n">
        <v>3</v>
      </c>
      <c r="B747" t="n">
        <v>145</v>
      </c>
      <c r="C747" t="inlineStr">
        <is>
          <t xml:space="preserve">CONCLUIDO	</t>
        </is>
      </c>
      <c r="D747" t="n">
        <v>1.8613</v>
      </c>
      <c r="E747" t="n">
        <v>53.73</v>
      </c>
      <c r="F747" t="n">
        <v>36.44</v>
      </c>
      <c r="G747" t="n">
        <v>8.220000000000001</v>
      </c>
      <c r="H747" t="n">
        <v>0.11</v>
      </c>
      <c r="I747" t="n">
        <v>266</v>
      </c>
      <c r="J747" t="n">
        <v>286.69</v>
      </c>
      <c r="K747" t="n">
        <v>61.2</v>
      </c>
      <c r="L747" t="n">
        <v>1.75</v>
      </c>
      <c r="M747" t="n">
        <v>264</v>
      </c>
      <c r="N747" t="n">
        <v>78.73999999999999</v>
      </c>
      <c r="O747" t="n">
        <v>35592.57</v>
      </c>
      <c r="P747" t="n">
        <v>643.11</v>
      </c>
      <c r="Q747" t="n">
        <v>2239.25</v>
      </c>
      <c r="R747" t="n">
        <v>339.4</v>
      </c>
      <c r="S747" t="n">
        <v>80.06999999999999</v>
      </c>
      <c r="T747" t="n">
        <v>126332.44</v>
      </c>
      <c r="U747" t="n">
        <v>0.24</v>
      </c>
      <c r="V747" t="n">
        <v>0.7</v>
      </c>
      <c r="W747" t="n">
        <v>7.07</v>
      </c>
      <c r="X747" t="n">
        <v>7.81</v>
      </c>
      <c r="Y747" t="n">
        <v>1</v>
      </c>
      <c r="Z747" t="n">
        <v>10</v>
      </c>
    </row>
    <row r="748">
      <c r="A748" t="n">
        <v>4</v>
      </c>
      <c r="B748" t="n">
        <v>145</v>
      </c>
      <c r="C748" t="inlineStr">
        <is>
          <t xml:space="preserve">CONCLUIDO	</t>
        </is>
      </c>
      <c r="D748" t="n">
        <v>1.9911</v>
      </c>
      <c r="E748" t="n">
        <v>50.22</v>
      </c>
      <c r="F748" t="n">
        <v>35.2</v>
      </c>
      <c r="G748" t="n">
        <v>9.43</v>
      </c>
      <c r="H748" t="n">
        <v>0.12</v>
      </c>
      <c r="I748" t="n">
        <v>224</v>
      </c>
      <c r="J748" t="n">
        <v>287.19</v>
      </c>
      <c r="K748" t="n">
        <v>61.2</v>
      </c>
      <c r="L748" t="n">
        <v>2</v>
      </c>
      <c r="M748" t="n">
        <v>222</v>
      </c>
      <c r="N748" t="n">
        <v>78.98999999999999</v>
      </c>
      <c r="O748" t="n">
        <v>35654.65</v>
      </c>
      <c r="P748" t="n">
        <v>619.84</v>
      </c>
      <c r="Q748" t="n">
        <v>2239.13</v>
      </c>
      <c r="R748" t="n">
        <v>298.63</v>
      </c>
      <c r="S748" t="n">
        <v>80.06999999999999</v>
      </c>
      <c r="T748" t="n">
        <v>106158.68</v>
      </c>
      <c r="U748" t="n">
        <v>0.27</v>
      </c>
      <c r="V748" t="n">
        <v>0.73</v>
      </c>
      <c r="W748" t="n">
        <v>7.02</v>
      </c>
      <c r="X748" t="n">
        <v>6.57</v>
      </c>
      <c r="Y748" t="n">
        <v>1</v>
      </c>
      <c r="Z748" t="n">
        <v>10</v>
      </c>
    </row>
    <row r="749">
      <c r="A749" t="n">
        <v>5</v>
      </c>
      <c r="B749" t="n">
        <v>145</v>
      </c>
      <c r="C749" t="inlineStr">
        <is>
          <t xml:space="preserve">CONCLUIDO	</t>
        </is>
      </c>
      <c r="D749" t="n">
        <v>2.1026</v>
      </c>
      <c r="E749" t="n">
        <v>47.56</v>
      </c>
      <c r="F749" t="n">
        <v>34.21</v>
      </c>
      <c r="G749" t="n">
        <v>10.64</v>
      </c>
      <c r="H749" t="n">
        <v>0.14</v>
      </c>
      <c r="I749" t="n">
        <v>193</v>
      </c>
      <c r="J749" t="n">
        <v>287.7</v>
      </c>
      <c r="K749" t="n">
        <v>61.2</v>
      </c>
      <c r="L749" t="n">
        <v>2.25</v>
      </c>
      <c r="M749" t="n">
        <v>191</v>
      </c>
      <c r="N749" t="n">
        <v>79.25</v>
      </c>
      <c r="O749" t="n">
        <v>35716.83</v>
      </c>
      <c r="P749" t="n">
        <v>600.97</v>
      </c>
      <c r="Q749" t="n">
        <v>2238.72</v>
      </c>
      <c r="R749" t="n">
        <v>266.88</v>
      </c>
      <c r="S749" t="n">
        <v>80.06999999999999</v>
      </c>
      <c r="T749" t="n">
        <v>90436.75999999999</v>
      </c>
      <c r="U749" t="n">
        <v>0.3</v>
      </c>
      <c r="V749" t="n">
        <v>0.75</v>
      </c>
      <c r="W749" t="n">
        <v>6.94</v>
      </c>
      <c r="X749" t="n">
        <v>5.58</v>
      </c>
      <c r="Y749" t="n">
        <v>1</v>
      </c>
      <c r="Z749" t="n">
        <v>10</v>
      </c>
    </row>
    <row r="750">
      <c r="A750" t="n">
        <v>6</v>
      </c>
      <c r="B750" t="n">
        <v>145</v>
      </c>
      <c r="C750" t="inlineStr">
        <is>
          <t xml:space="preserve">CONCLUIDO	</t>
        </is>
      </c>
      <c r="D750" t="n">
        <v>2.1848</v>
      </c>
      <c r="E750" t="n">
        <v>45.77</v>
      </c>
      <c r="F750" t="n">
        <v>33.61</v>
      </c>
      <c r="G750" t="n">
        <v>11.79</v>
      </c>
      <c r="H750" t="n">
        <v>0.15</v>
      </c>
      <c r="I750" t="n">
        <v>171</v>
      </c>
      <c r="J750" t="n">
        <v>288.2</v>
      </c>
      <c r="K750" t="n">
        <v>61.2</v>
      </c>
      <c r="L750" t="n">
        <v>2.5</v>
      </c>
      <c r="M750" t="n">
        <v>169</v>
      </c>
      <c r="N750" t="n">
        <v>79.5</v>
      </c>
      <c r="O750" t="n">
        <v>35779.11</v>
      </c>
      <c r="P750" t="n">
        <v>588.98</v>
      </c>
      <c r="Q750" t="n">
        <v>2239.1</v>
      </c>
      <c r="R750" t="n">
        <v>246.44</v>
      </c>
      <c r="S750" t="n">
        <v>80.06999999999999</v>
      </c>
      <c r="T750" t="n">
        <v>80325.14</v>
      </c>
      <c r="U750" t="n">
        <v>0.32</v>
      </c>
      <c r="V750" t="n">
        <v>0.76</v>
      </c>
      <c r="W750" t="n">
        <v>6.93</v>
      </c>
      <c r="X750" t="n">
        <v>4.97</v>
      </c>
      <c r="Y750" t="n">
        <v>1</v>
      </c>
      <c r="Z750" t="n">
        <v>10</v>
      </c>
    </row>
    <row r="751">
      <c r="A751" t="n">
        <v>7</v>
      </c>
      <c r="B751" t="n">
        <v>145</v>
      </c>
      <c r="C751" t="inlineStr">
        <is>
          <t xml:space="preserve">CONCLUIDO	</t>
        </is>
      </c>
      <c r="D751" t="n">
        <v>2.2643</v>
      </c>
      <c r="E751" t="n">
        <v>44.16</v>
      </c>
      <c r="F751" t="n">
        <v>33.02</v>
      </c>
      <c r="G751" t="n">
        <v>13.04</v>
      </c>
      <c r="H751" t="n">
        <v>0.17</v>
      </c>
      <c r="I751" t="n">
        <v>152</v>
      </c>
      <c r="J751" t="n">
        <v>288.71</v>
      </c>
      <c r="K751" t="n">
        <v>61.2</v>
      </c>
      <c r="L751" t="n">
        <v>2.75</v>
      </c>
      <c r="M751" t="n">
        <v>150</v>
      </c>
      <c r="N751" t="n">
        <v>79.76000000000001</v>
      </c>
      <c r="O751" t="n">
        <v>35841.5</v>
      </c>
      <c r="P751" t="n">
        <v>577.5599999999999</v>
      </c>
      <c r="Q751" t="n">
        <v>2238.78</v>
      </c>
      <c r="R751" t="n">
        <v>227.36</v>
      </c>
      <c r="S751" t="n">
        <v>80.06999999999999</v>
      </c>
      <c r="T751" t="n">
        <v>70879.72</v>
      </c>
      <c r="U751" t="n">
        <v>0.35</v>
      </c>
      <c r="V751" t="n">
        <v>0.78</v>
      </c>
      <c r="W751" t="n">
        <v>6.9</v>
      </c>
      <c r="X751" t="n">
        <v>4.39</v>
      </c>
      <c r="Y751" t="n">
        <v>1</v>
      </c>
      <c r="Z751" t="n">
        <v>10</v>
      </c>
    </row>
    <row r="752">
      <c r="A752" t="n">
        <v>8</v>
      </c>
      <c r="B752" t="n">
        <v>145</v>
      </c>
      <c r="C752" t="inlineStr">
        <is>
          <t xml:space="preserve">CONCLUIDO	</t>
        </is>
      </c>
      <c r="D752" t="n">
        <v>2.3322</v>
      </c>
      <c r="E752" t="n">
        <v>42.88</v>
      </c>
      <c r="F752" t="n">
        <v>32.55</v>
      </c>
      <c r="G752" t="n">
        <v>14.25</v>
      </c>
      <c r="H752" t="n">
        <v>0.18</v>
      </c>
      <c r="I752" t="n">
        <v>137</v>
      </c>
      <c r="J752" t="n">
        <v>289.21</v>
      </c>
      <c r="K752" t="n">
        <v>61.2</v>
      </c>
      <c r="L752" t="n">
        <v>3</v>
      </c>
      <c r="M752" t="n">
        <v>135</v>
      </c>
      <c r="N752" t="n">
        <v>80.02</v>
      </c>
      <c r="O752" t="n">
        <v>35903.99</v>
      </c>
      <c r="P752" t="n">
        <v>567.78</v>
      </c>
      <c r="Q752" t="n">
        <v>2238.94</v>
      </c>
      <c r="R752" t="n">
        <v>212.31</v>
      </c>
      <c r="S752" t="n">
        <v>80.06999999999999</v>
      </c>
      <c r="T752" t="n">
        <v>63432.28</v>
      </c>
      <c r="U752" t="n">
        <v>0.38</v>
      </c>
      <c r="V752" t="n">
        <v>0.79</v>
      </c>
      <c r="W752" t="n">
        <v>6.86</v>
      </c>
      <c r="X752" t="n">
        <v>3.91</v>
      </c>
      <c r="Y752" t="n">
        <v>1</v>
      </c>
      <c r="Z752" t="n">
        <v>10</v>
      </c>
    </row>
    <row r="753">
      <c r="A753" t="n">
        <v>9</v>
      </c>
      <c r="B753" t="n">
        <v>145</v>
      </c>
      <c r="C753" t="inlineStr">
        <is>
          <t xml:space="preserve">CONCLUIDO	</t>
        </is>
      </c>
      <c r="D753" t="n">
        <v>2.3847</v>
      </c>
      <c r="E753" t="n">
        <v>41.93</v>
      </c>
      <c r="F753" t="n">
        <v>32.25</v>
      </c>
      <c r="G753" t="n">
        <v>15.48</v>
      </c>
      <c r="H753" t="n">
        <v>0.2</v>
      </c>
      <c r="I753" t="n">
        <v>125</v>
      </c>
      <c r="J753" t="n">
        <v>289.72</v>
      </c>
      <c r="K753" t="n">
        <v>61.2</v>
      </c>
      <c r="L753" t="n">
        <v>3.25</v>
      </c>
      <c r="M753" t="n">
        <v>123</v>
      </c>
      <c r="N753" t="n">
        <v>80.27</v>
      </c>
      <c r="O753" t="n">
        <v>35966.59</v>
      </c>
      <c r="P753" t="n">
        <v>561.1799999999999</v>
      </c>
      <c r="Q753" t="n">
        <v>2238.81</v>
      </c>
      <c r="R753" t="n">
        <v>202.11</v>
      </c>
      <c r="S753" t="n">
        <v>80.06999999999999</v>
      </c>
      <c r="T753" t="n">
        <v>58393.8</v>
      </c>
      <c r="U753" t="n">
        <v>0.4</v>
      </c>
      <c r="V753" t="n">
        <v>0.8</v>
      </c>
      <c r="W753" t="n">
        <v>6.86</v>
      </c>
      <c r="X753" t="n">
        <v>3.62</v>
      </c>
      <c r="Y753" t="n">
        <v>1</v>
      </c>
      <c r="Z753" t="n">
        <v>10</v>
      </c>
    </row>
    <row r="754">
      <c r="A754" t="n">
        <v>10</v>
      </c>
      <c r="B754" t="n">
        <v>145</v>
      </c>
      <c r="C754" t="inlineStr">
        <is>
          <t xml:space="preserve">CONCLUIDO	</t>
        </is>
      </c>
      <c r="D754" t="n">
        <v>2.433</v>
      </c>
      <c r="E754" t="n">
        <v>41.1</v>
      </c>
      <c r="F754" t="n">
        <v>31.95</v>
      </c>
      <c r="G754" t="n">
        <v>16.67</v>
      </c>
      <c r="H754" t="n">
        <v>0.21</v>
      </c>
      <c r="I754" t="n">
        <v>115</v>
      </c>
      <c r="J754" t="n">
        <v>290.23</v>
      </c>
      <c r="K754" t="n">
        <v>61.2</v>
      </c>
      <c r="L754" t="n">
        <v>3.5</v>
      </c>
      <c r="M754" t="n">
        <v>113</v>
      </c>
      <c r="N754" t="n">
        <v>80.53</v>
      </c>
      <c r="O754" t="n">
        <v>36029.29</v>
      </c>
      <c r="P754" t="n">
        <v>554.59</v>
      </c>
      <c r="Q754" t="n">
        <v>2239.05</v>
      </c>
      <c r="R754" t="n">
        <v>192.49</v>
      </c>
      <c r="S754" t="n">
        <v>80.06999999999999</v>
      </c>
      <c r="T754" t="n">
        <v>53634.6</v>
      </c>
      <c r="U754" t="n">
        <v>0.42</v>
      </c>
      <c r="V754" t="n">
        <v>0.8</v>
      </c>
      <c r="W754" t="n">
        <v>6.84</v>
      </c>
      <c r="X754" t="n">
        <v>3.32</v>
      </c>
      <c r="Y754" t="n">
        <v>1</v>
      </c>
      <c r="Z754" t="n">
        <v>10</v>
      </c>
    </row>
    <row r="755">
      <c r="A755" t="n">
        <v>11</v>
      </c>
      <c r="B755" t="n">
        <v>145</v>
      </c>
      <c r="C755" t="inlineStr">
        <is>
          <t xml:space="preserve">CONCLUIDO	</t>
        </is>
      </c>
      <c r="D755" t="n">
        <v>2.4789</v>
      </c>
      <c r="E755" t="n">
        <v>40.34</v>
      </c>
      <c r="F755" t="n">
        <v>31.68</v>
      </c>
      <c r="G755" t="n">
        <v>17.93</v>
      </c>
      <c r="H755" t="n">
        <v>0.23</v>
      </c>
      <c r="I755" t="n">
        <v>106</v>
      </c>
      <c r="J755" t="n">
        <v>290.74</v>
      </c>
      <c r="K755" t="n">
        <v>61.2</v>
      </c>
      <c r="L755" t="n">
        <v>3.75</v>
      </c>
      <c r="M755" t="n">
        <v>104</v>
      </c>
      <c r="N755" t="n">
        <v>80.79000000000001</v>
      </c>
      <c r="O755" t="n">
        <v>36092.1</v>
      </c>
      <c r="P755" t="n">
        <v>548.5700000000001</v>
      </c>
      <c r="Q755" t="n">
        <v>2238.41</v>
      </c>
      <c r="R755" t="n">
        <v>184.17</v>
      </c>
      <c r="S755" t="n">
        <v>80.06999999999999</v>
      </c>
      <c r="T755" t="n">
        <v>49518.15</v>
      </c>
      <c r="U755" t="n">
        <v>0.43</v>
      </c>
      <c r="V755" t="n">
        <v>0.8100000000000001</v>
      </c>
      <c r="W755" t="n">
        <v>6.81</v>
      </c>
      <c r="X755" t="n">
        <v>3.05</v>
      </c>
      <c r="Y755" t="n">
        <v>1</v>
      </c>
      <c r="Z755" t="n">
        <v>10</v>
      </c>
    </row>
    <row r="756">
      <c r="A756" t="n">
        <v>12</v>
      </c>
      <c r="B756" t="n">
        <v>145</v>
      </c>
      <c r="C756" t="inlineStr">
        <is>
          <t xml:space="preserve">CONCLUIDO	</t>
        </is>
      </c>
      <c r="D756" t="n">
        <v>2.5154</v>
      </c>
      <c r="E756" t="n">
        <v>39.75</v>
      </c>
      <c r="F756" t="n">
        <v>31.47</v>
      </c>
      <c r="G756" t="n">
        <v>19.07</v>
      </c>
      <c r="H756" t="n">
        <v>0.24</v>
      </c>
      <c r="I756" t="n">
        <v>99</v>
      </c>
      <c r="J756" t="n">
        <v>291.25</v>
      </c>
      <c r="K756" t="n">
        <v>61.2</v>
      </c>
      <c r="L756" t="n">
        <v>4</v>
      </c>
      <c r="M756" t="n">
        <v>97</v>
      </c>
      <c r="N756" t="n">
        <v>81.05</v>
      </c>
      <c r="O756" t="n">
        <v>36155.02</v>
      </c>
      <c r="P756" t="n">
        <v>543.61</v>
      </c>
      <c r="Q756" t="n">
        <v>2238.59</v>
      </c>
      <c r="R756" t="n">
        <v>176.85</v>
      </c>
      <c r="S756" t="n">
        <v>80.06999999999999</v>
      </c>
      <c r="T756" t="n">
        <v>45893.96</v>
      </c>
      <c r="U756" t="n">
        <v>0.45</v>
      </c>
      <c r="V756" t="n">
        <v>0.82</v>
      </c>
      <c r="W756" t="n">
        <v>6.81</v>
      </c>
      <c r="X756" t="n">
        <v>2.84</v>
      </c>
      <c r="Y756" t="n">
        <v>1</v>
      </c>
      <c r="Z756" t="n">
        <v>10</v>
      </c>
    </row>
    <row r="757">
      <c r="A757" t="n">
        <v>13</v>
      </c>
      <c r="B757" t="n">
        <v>145</v>
      </c>
      <c r="C757" t="inlineStr">
        <is>
          <t xml:space="preserve">CONCLUIDO	</t>
        </is>
      </c>
      <c r="D757" t="n">
        <v>2.5521</v>
      </c>
      <c r="E757" t="n">
        <v>39.18</v>
      </c>
      <c r="F757" t="n">
        <v>31.28</v>
      </c>
      <c r="G757" t="n">
        <v>20.4</v>
      </c>
      <c r="H757" t="n">
        <v>0.26</v>
      </c>
      <c r="I757" t="n">
        <v>92</v>
      </c>
      <c r="J757" t="n">
        <v>291.76</v>
      </c>
      <c r="K757" t="n">
        <v>61.2</v>
      </c>
      <c r="L757" t="n">
        <v>4.25</v>
      </c>
      <c r="M757" t="n">
        <v>90</v>
      </c>
      <c r="N757" t="n">
        <v>81.31</v>
      </c>
      <c r="O757" t="n">
        <v>36218.04</v>
      </c>
      <c r="P757" t="n">
        <v>539</v>
      </c>
      <c r="Q757" t="n">
        <v>2238.57</v>
      </c>
      <c r="R757" t="n">
        <v>170.8</v>
      </c>
      <c r="S757" t="n">
        <v>80.06999999999999</v>
      </c>
      <c r="T757" t="n">
        <v>42903.77</v>
      </c>
      <c r="U757" t="n">
        <v>0.47</v>
      </c>
      <c r="V757" t="n">
        <v>0.82</v>
      </c>
      <c r="W757" t="n">
        <v>6.79</v>
      </c>
      <c r="X757" t="n">
        <v>2.65</v>
      </c>
      <c r="Y757" t="n">
        <v>1</v>
      </c>
      <c r="Z757" t="n">
        <v>10</v>
      </c>
    </row>
    <row r="758">
      <c r="A758" t="n">
        <v>14</v>
      </c>
      <c r="B758" t="n">
        <v>145</v>
      </c>
      <c r="C758" t="inlineStr">
        <is>
          <t xml:space="preserve">CONCLUIDO	</t>
        </is>
      </c>
      <c r="D758" t="n">
        <v>2.5797</v>
      </c>
      <c r="E758" t="n">
        <v>38.76</v>
      </c>
      <c r="F758" t="n">
        <v>31.13</v>
      </c>
      <c r="G758" t="n">
        <v>21.47</v>
      </c>
      <c r="H758" t="n">
        <v>0.27</v>
      </c>
      <c r="I758" t="n">
        <v>87</v>
      </c>
      <c r="J758" t="n">
        <v>292.27</v>
      </c>
      <c r="K758" t="n">
        <v>61.2</v>
      </c>
      <c r="L758" t="n">
        <v>4.5</v>
      </c>
      <c r="M758" t="n">
        <v>85</v>
      </c>
      <c r="N758" t="n">
        <v>81.56999999999999</v>
      </c>
      <c r="O758" t="n">
        <v>36281.16</v>
      </c>
      <c r="P758" t="n">
        <v>535.13</v>
      </c>
      <c r="Q758" t="n">
        <v>2238.55</v>
      </c>
      <c r="R758" t="n">
        <v>165.74</v>
      </c>
      <c r="S758" t="n">
        <v>80.06999999999999</v>
      </c>
      <c r="T758" t="n">
        <v>40398.39</v>
      </c>
      <c r="U758" t="n">
        <v>0.48</v>
      </c>
      <c r="V758" t="n">
        <v>0.82</v>
      </c>
      <c r="W758" t="n">
        <v>6.79</v>
      </c>
      <c r="X758" t="n">
        <v>2.5</v>
      </c>
      <c r="Y758" t="n">
        <v>1</v>
      </c>
      <c r="Z758" t="n">
        <v>10</v>
      </c>
    </row>
    <row r="759">
      <c r="A759" t="n">
        <v>15</v>
      </c>
      <c r="B759" t="n">
        <v>145</v>
      </c>
      <c r="C759" t="inlineStr">
        <is>
          <t xml:space="preserve">CONCLUIDO	</t>
        </is>
      </c>
      <c r="D759" t="n">
        <v>2.6159</v>
      </c>
      <c r="E759" t="n">
        <v>38.23</v>
      </c>
      <c r="F759" t="n">
        <v>30.91</v>
      </c>
      <c r="G759" t="n">
        <v>22.9</v>
      </c>
      <c r="H759" t="n">
        <v>0.29</v>
      </c>
      <c r="I759" t="n">
        <v>81</v>
      </c>
      <c r="J759" t="n">
        <v>292.79</v>
      </c>
      <c r="K759" t="n">
        <v>61.2</v>
      </c>
      <c r="L759" t="n">
        <v>4.75</v>
      </c>
      <c r="M759" t="n">
        <v>79</v>
      </c>
      <c r="N759" t="n">
        <v>81.84</v>
      </c>
      <c r="O759" t="n">
        <v>36344.4</v>
      </c>
      <c r="P759" t="n">
        <v>530.27</v>
      </c>
      <c r="Q759" t="n">
        <v>2238.54</v>
      </c>
      <c r="R759" t="n">
        <v>159.07</v>
      </c>
      <c r="S759" t="n">
        <v>80.06999999999999</v>
      </c>
      <c r="T759" t="n">
        <v>37091.09</v>
      </c>
      <c r="U759" t="n">
        <v>0.5</v>
      </c>
      <c r="V759" t="n">
        <v>0.83</v>
      </c>
      <c r="W759" t="n">
        <v>6.77</v>
      </c>
      <c r="X759" t="n">
        <v>2.28</v>
      </c>
      <c r="Y759" t="n">
        <v>1</v>
      </c>
      <c r="Z759" t="n">
        <v>10</v>
      </c>
    </row>
    <row r="760">
      <c r="A760" t="n">
        <v>16</v>
      </c>
      <c r="B760" t="n">
        <v>145</v>
      </c>
      <c r="C760" t="inlineStr">
        <is>
          <t xml:space="preserve">CONCLUIDO	</t>
        </is>
      </c>
      <c r="D760" t="n">
        <v>2.6362</v>
      </c>
      <c r="E760" t="n">
        <v>37.93</v>
      </c>
      <c r="F760" t="n">
        <v>30.84</v>
      </c>
      <c r="G760" t="n">
        <v>24.03</v>
      </c>
      <c r="H760" t="n">
        <v>0.3</v>
      </c>
      <c r="I760" t="n">
        <v>77</v>
      </c>
      <c r="J760" t="n">
        <v>293.3</v>
      </c>
      <c r="K760" t="n">
        <v>61.2</v>
      </c>
      <c r="L760" t="n">
        <v>5</v>
      </c>
      <c r="M760" t="n">
        <v>75</v>
      </c>
      <c r="N760" t="n">
        <v>82.09999999999999</v>
      </c>
      <c r="O760" t="n">
        <v>36407.75</v>
      </c>
      <c r="P760" t="n">
        <v>527.41</v>
      </c>
      <c r="Q760" t="n">
        <v>2238.69</v>
      </c>
      <c r="R760" t="n">
        <v>156.16</v>
      </c>
      <c r="S760" t="n">
        <v>80.06999999999999</v>
      </c>
      <c r="T760" t="n">
        <v>35658.68</v>
      </c>
      <c r="U760" t="n">
        <v>0.51</v>
      </c>
      <c r="V760" t="n">
        <v>0.83</v>
      </c>
      <c r="W760" t="n">
        <v>6.77</v>
      </c>
      <c r="X760" t="n">
        <v>2.21</v>
      </c>
      <c r="Y760" t="n">
        <v>1</v>
      </c>
      <c r="Z760" t="n">
        <v>10</v>
      </c>
    </row>
    <row r="761">
      <c r="A761" t="n">
        <v>17</v>
      </c>
      <c r="B761" t="n">
        <v>145</v>
      </c>
      <c r="C761" t="inlineStr">
        <is>
          <t xml:space="preserve">CONCLUIDO	</t>
        </is>
      </c>
      <c r="D761" t="n">
        <v>2.6612</v>
      </c>
      <c r="E761" t="n">
        <v>37.58</v>
      </c>
      <c r="F761" t="n">
        <v>30.69</v>
      </c>
      <c r="G761" t="n">
        <v>25.23</v>
      </c>
      <c r="H761" t="n">
        <v>0.32</v>
      </c>
      <c r="I761" t="n">
        <v>73</v>
      </c>
      <c r="J761" t="n">
        <v>293.81</v>
      </c>
      <c r="K761" t="n">
        <v>61.2</v>
      </c>
      <c r="L761" t="n">
        <v>5.25</v>
      </c>
      <c r="M761" t="n">
        <v>71</v>
      </c>
      <c r="N761" t="n">
        <v>82.36</v>
      </c>
      <c r="O761" t="n">
        <v>36471.2</v>
      </c>
      <c r="P761" t="n">
        <v>523.88</v>
      </c>
      <c r="Q761" t="n">
        <v>2238.5</v>
      </c>
      <c r="R761" t="n">
        <v>152.01</v>
      </c>
      <c r="S761" t="n">
        <v>80.06999999999999</v>
      </c>
      <c r="T761" t="n">
        <v>33602.07</v>
      </c>
      <c r="U761" t="n">
        <v>0.53</v>
      </c>
      <c r="V761" t="n">
        <v>0.84</v>
      </c>
      <c r="W761" t="n">
        <v>6.75</v>
      </c>
      <c r="X761" t="n">
        <v>2.07</v>
      </c>
      <c r="Y761" t="n">
        <v>1</v>
      </c>
      <c r="Z761" t="n">
        <v>10</v>
      </c>
    </row>
    <row r="762">
      <c r="A762" t="n">
        <v>18</v>
      </c>
      <c r="B762" t="n">
        <v>145</v>
      </c>
      <c r="C762" t="inlineStr">
        <is>
          <t xml:space="preserve">CONCLUIDO	</t>
        </is>
      </c>
      <c r="D762" t="n">
        <v>2.6834</v>
      </c>
      <c r="E762" t="n">
        <v>37.27</v>
      </c>
      <c r="F762" t="n">
        <v>30.6</v>
      </c>
      <c r="G762" t="n">
        <v>26.61</v>
      </c>
      <c r="H762" t="n">
        <v>0.33</v>
      </c>
      <c r="I762" t="n">
        <v>69</v>
      </c>
      <c r="J762" t="n">
        <v>294.33</v>
      </c>
      <c r="K762" t="n">
        <v>61.2</v>
      </c>
      <c r="L762" t="n">
        <v>5.5</v>
      </c>
      <c r="M762" t="n">
        <v>67</v>
      </c>
      <c r="N762" t="n">
        <v>82.63</v>
      </c>
      <c r="O762" t="n">
        <v>36534.76</v>
      </c>
      <c r="P762" t="n">
        <v>521.04</v>
      </c>
      <c r="Q762" t="n">
        <v>2238.4</v>
      </c>
      <c r="R762" t="n">
        <v>148.96</v>
      </c>
      <c r="S762" t="n">
        <v>80.06999999999999</v>
      </c>
      <c r="T762" t="n">
        <v>32096.64</v>
      </c>
      <c r="U762" t="n">
        <v>0.54</v>
      </c>
      <c r="V762" t="n">
        <v>0.84</v>
      </c>
      <c r="W762" t="n">
        <v>6.75</v>
      </c>
      <c r="X762" t="n">
        <v>1.97</v>
      </c>
      <c r="Y762" t="n">
        <v>1</v>
      </c>
      <c r="Z762" t="n">
        <v>10</v>
      </c>
    </row>
    <row r="763">
      <c r="A763" t="n">
        <v>19</v>
      </c>
      <c r="B763" t="n">
        <v>145</v>
      </c>
      <c r="C763" t="inlineStr">
        <is>
          <t xml:space="preserve">CONCLUIDO	</t>
        </is>
      </c>
      <c r="D763" t="n">
        <v>2.7047</v>
      </c>
      <c r="E763" t="n">
        <v>36.97</v>
      </c>
      <c r="F763" t="n">
        <v>30.47</v>
      </c>
      <c r="G763" t="n">
        <v>27.7</v>
      </c>
      <c r="H763" t="n">
        <v>0.35</v>
      </c>
      <c r="I763" t="n">
        <v>66</v>
      </c>
      <c r="J763" t="n">
        <v>294.84</v>
      </c>
      <c r="K763" t="n">
        <v>61.2</v>
      </c>
      <c r="L763" t="n">
        <v>5.75</v>
      </c>
      <c r="M763" t="n">
        <v>64</v>
      </c>
      <c r="N763" t="n">
        <v>82.90000000000001</v>
      </c>
      <c r="O763" t="n">
        <v>36598.44</v>
      </c>
      <c r="P763" t="n">
        <v>517.08</v>
      </c>
      <c r="Q763" t="n">
        <v>2238.48</v>
      </c>
      <c r="R763" t="n">
        <v>144.87</v>
      </c>
      <c r="S763" t="n">
        <v>80.06999999999999</v>
      </c>
      <c r="T763" t="n">
        <v>30067.64</v>
      </c>
      <c r="U763" t="n">
        <v>0.55</v>
      </c>
      <c r="V763" t="n">
        <v>0.84</v>
      </c>
      <c r="W763" t="n">
        <v>6.74</v>
      </c>
      <c r="X763" t="n">
        <v>1.84</v>
      </c>
      <c r="Y763" t="n">
        <v>1</v>
      </c>
      <c r="Z763" t="n">
        <v>10</v>
      </c>
    </row>
    <row r="764">
      <c r="A764" t="n">
        <v>20</v>
      </c>
      <c r="B764" t="n">
        <v>145</v>
      </c>
      <c r="C764" t="inlineStr">
        <is>
          <t xml:space="preserve">CONCLUIDO	</t>
        </is>
      </c>
      <c r="D764" t="n">
        <v>2.7216</v>
      </c>
      <c r="E764" t="n">
        <v>36.74</v>
      </c>
      <c r="F764" t="n">
        <v>30.4</v>
      </c>
      <c r="G764" t="n">
        <v>28.95</v>
      </c>
      <c r="H764" t="n">
        <v>0.36</v>
      </c>
      <c r="I764" t="n">
        <v>63</v>
      </c>
      <c r="J764" t="n">
        <v>295.36</v>
      </c>
      <c r="K764" t="n">
        <v>61.2</v>
      </c>
      <c r="L764" t="n">
        <v>6</v>
      </c>
      <c r="M764" t="n">
        <v>61</v>
      </c>
      <c r="N764" t="n">
        <v>83.16</v>
      </c>
      <c r="O764" t="n">
        <v>36662.22</v>
      </c>
      <c r="P764" t="n">
        <v>514.62</v>
      </c>
      <c r="Q764" t="n">
        <v>2238.35</v>
      </c>
      <c r="R764" t="n">
        <v>142.28</v>
      </c>
      <c r="S764" t="n">
        <v>80.06999999999999</v>
      </c>
      <c r="T764" t="n">
        <v>28787.05</v>
      </c>
      <c r="U764" t="n">
        <v>0.5600000000000001</v>
      </c>
      <c r="V764" t="n">
        <v>0.84</v>
      </c>
      <c r="W764" t="n">
        <v>6.74</v>
      </c>
      <c r="X764" t="n">
        <v>1.77</v>
      </c>
      <c r="Y764" t="n">
        <v>1</v>
      </c>
      <c r="Z764" t="n">
        <v>10</v>
      </c>
    </row>
    <row r="765">
      <c r="A765" t="n">
        <v>21</v>
      </c>
      <c r="B765" t="n">
        <v>145</v>
      </c>
      <c r="C765" t="inlineStr">
        <is>
          <t xml:space="preserve">CONCLUIDO	</t>
        </is>
      </c>
      <c r="D765" t="n">
        <v>2.7393</v>
      </c>
      <c r="E765" t="n">
        <v>36.51</v>
      </c>
      <c r="F765" t="n">
        <v>30.32</v>
      </c>
      <c r="G765" t="n">
        <v>30.32</v>
      </c>
      <c r="H765" t="n">
        <v>0.38</v>
      </c>
      <c r="I765" t="n">
        <v>60</v>
      </c>
      <c r="J765" t="n">
        <v>295.88</v>
      </c>
      <c r="K765" t="n">
        <v>61.2</v>
      </c>
      <c r="L765" t="n">
        <v>6.25</v>
      </c>
      <c r="M765" t="n">
        <v>58</v>
      </c>
      <c r="N765" t="n">
        <v>83.43000000000001</v>
      </c>
      <c r="O765" t="n">
        <v>36726.12</v>
      </c>
      <c r="P765" t="n">
        <v>512.39</v>
      </c>
      <c r="Q765" t="n">
        <v>2238.58</v>
      </c>
      <c r="R765" t="n">
        <v>139.79</v>
      </c>
      <c r="S765" t="n">
        <v>80.06999999999999</v>
      </c>
      <c r="T765" t="n">
        <v>27556.28</v>
      </c>
      <c r="U765" t="n">
        <v>0.57</v>
      </c>
      <c r="V765" t="n">
        <v>0.85</v>
      </c>
      <c r="W765" t="n">
        <v>6.74</v>
      </c>
      <c r="X765" t="n">
        <v>1.69</v>
      </c>
      <c r="Y765" t="n">
        <v>1</v>
      </c>
      <c r="Z765" t="n">
        <v>10</v>
      </c>
    </row>
    <row r="766">
      <c r="A766" t="n">
        <v>22</v>
      </c>
      <c r="B766" t="n">
        <v>145</v>
      </c>
      <c r="C766" t="inlineStr">
        <is>
          <t xml:space="preserve">CONCLUIDO	</t>
        </is>
      </c>
      <c r="D766" t="n">
        <v>2.7534</v>
      </c>
      <c r="E766" t="n">
        <v>36.32</v>
      </c>
      <c r="F766" t="n">
        <v>30.24</v>
      </c>
      <c r="G766" t="n">
        <v>31.29</v>
      </c>
      <c r="H766" t="n">
        <v>0.39</v>
      </c>
      <c r="I766" t="n">
        <v>58</v>
      </c>
      <c r="J766" t="n">
        <v>296.4</v>
      </c>
      <c r="K766" t="n">
        <v>61.2</v>
      </c>
      <c r="L766" t="n">
        <v>6.5</v>
      </c>
      <c r="M766" t="n">
        <v>56</v>
      </c>
      <c r="N766" t="n">
        <v>83.7</v>
      </c>
      <c r="O766" t="n">
        <v>36790.13</v>
      </c>
      <c r="P766" t="n">
        <v>509.25</v>
      </c>
      <c r="Q766" t="n">
        <v>2238.51</v>
      </c>
      <c r="R766" t="n">
        <v>137.25</v>
      </c>
      <c r="S766" t="n">
        <v>80.06999999999999</v>
      </c>
      <c r="T766" t="n">
        <v>26297.81</v>
      </c>
      <c r="U766" t="n">
        <v>0.58</v>
      </c>
      <c r="V766" t="n">
        <v>0.85</v>
      </c>
      <c r="W766" t="n">
        <v>6.73</v>
      </c>
      <c r="X766" t="n">
        <v>1.61</v>
      </c>
      <c r="Y766" t="n">
        <v>1</v>
      </c>
      <c r="Z766" t="n">
        <v>10</v>
      </c>
    </row>
    <row r="767">
      <c r="A767" t="n">
        <v>23</v>
      </c>
      <c r="B767" t="n">
        <v>145</v>
      </c>
      <c r="C767" t="inlineStr">
        <is>
          <t xml:space="preserve">CONCLUIDO	</t>
        </is>
      </c>
      <c r="D767" t="n">
        <v>2.7704</v>
      </c>
      <c r="E767" t="n">
        <v>36.1</v>
      </c>
      <c r="F767" t="n">
        <v>30.18</v>
      </c>
      <c r="G767" t="n">
        <v>32.93</v>
      </c>
      <c r="H767" t="n">
        <v>0.4</v>
      </c>
      <c r="I767" t="n">
        <v>55</v>
      </c>
      <c r="J767" t="n">
        <v>296.92</v>
      </c>
      <c r="K767" t="n">
        <v>61.2</v>
      </c>
      <c r="L767" t="n">
        <v>6.75</v>
      </c>
      <c r="M767" t="n">
        <v>53</v>
      </c>
      <c r="N767" t="n">
        <v>83.97</v>
      </c>
      <c r="O767" t="n">
        <v>36854.25</v>
      </c>
      <c r="P767" t="n">
        <v>507.12</v>
      </c>
      <c r="Q767" t="n">
        <v>2238.55</v>
      </c>
      <c r="R767" t="n">
        <v>135.33</v>
      </c>
      <c r="S767" t="n">
        <v>80.06999999999999</v>
      </c>
      <c r="T767" t="n">
        <v>25353.37</v>
      </c>
      <c r="U767" t="n">
        <v>0.59</v>
      </c>
      <c r="V767" t="n">
        <v>0.85</v>
      </c>
      <c r="W767" t="n">
        <v>6.73</v>
      </c>
      <c r="X767" t="n">
        <v>1.55</v>
      </c>
      <c r="Y767" t="n">
        <v>1</v>
      </c>
      <c r="Z767" t="n">
        <v>10</v>
      </c>
    </row>
    <row r="768">
      <c r="A768" t="n">
        <v>24</v>
      </c>
      <c r="B768" t="n">
        <v>145</v>
      </c>
      <c r="C768" t="inlineStr">
        <is>
          <t xml:space="preserve">CONCLUIDO	</t>
        </is>
      </c>
      <c r="D768" t="n">
        <v>2.7835</v>
      </c>
      <c r="E768" t="n">
        <v>35.93</v>
      </c>
      <c r="F768" t="n">
        <v>30.12</v>
      </c>
      <c r="G768" t="n">
        <v>34.1</v>
      </c>
      <c r="H768" t="n">
        <v>0.42</v>
      </c>
      <c r="I768" t="n">
        <v>53</v>
      </c>
      <c r="J768" t="n">
        <v>297.44</v>
      </c>
      <c r="K768" t="n">
        <v>61.2</v>
      </c>
      <c r="L768" t="n">
        <v>7</v>
      </c>
      <c r="M768" t="n">
        <v>51</v>
      </c>
      <c r="N768" t="n">
        <v>84.23999999999999</v>
      </c>
      <c r="O768" t="n">
        <v>36918.48</v>
      </c>
      <c r="P768" t="n">
        <v>504.4</v>
      </c>
      <c r="Q768" t="n">
        <v>2238.52</v>
      </c>
      <c r="R768" t="n">
        <v>133.39</v>
      </c>
      <c r="S768" t="n">
        <v>80.06999999999999</v>
      </c>
      <c r="T768" t="n">
        <v>24390.74</v>
      </c>
      <c r="U768" t="n">
        <v>0.6</v>
      </c>
      <c r="V768" t="n">
        <v>0.85</v>
      </c>
      <c r="W768" t="n">
        <v>6.72</v>
      </c>
      <c r="X768" t="n">
        <v>1.49</v>
      </c>
      <c r="Y768" t="n">
        <v>1</v>
      </c>
      <c r="Z768" t="n">
        <v>10</v>
      </c>
    </row>
    <row r="769">
      <c r="A769" t="n">
        <v>25</v>
      </c>
      <c r="B769" t="n">
        <v>145</v>
      </c>
      <c r="C769" t="inlineStr">
        <is>
          <t xml:space="preserve">CONCLUIDO	</t>
        </is>
      </c>
      <c r="D769" t="n">
        <v>2.7967</v>
      </c>
      <c r="E769" t="n">
        <v>35.76</v>
      </c>
      <c r="F769" t="n">
        <v>30.06</v>
      </c>
      <c r="G769" t="n">
        <v>35.36</v>
      </c>
      <c r="H769" t="n">
        <v>0.43</v>
      </c>
      <c r="I769" t="n">
        <v>51</v>
      </c>
      <c r="J769" t="n">
        <v>297.96</v>
      </c>
      <c r="K769" t="n">
        <v>61.2</v>
      </c>
      <c r="L769" t="n">
        <v>7.25</v>
      </c>
      <c r="M769" t="n">
        <v>49</v>
      </c>
      <c r="N769" t="n">
        <v>84.51000000000001</v>
      </c>
      <c r="O769" t="n">
        <v>36982.83</v>
      </c>
      <c r="P769" t="n">
        <v>502.28</v>
      </c>
      <c r="Q769" t="n">
        <v>2238.41</v>
      </c>
      <c r="R769" t="n">
        <v>131.04</v>
      </c>
      <c r="S769" t="n">
        <v>80.06999999999999</v>
      </c>
      <c r="T769" t="n">
        <v>23226.62</v>
      </c>
      <c r="U769" t="n">
        <v>0.61</v>
      </c>
      <c r="V769" t="n">
        <v>0.85</v>
      </c>
      <c r="W769" t="n">
        <v>6.73</v>
      </c>
      <c r="X769" t="n">
        <v>1.43</v>
      </c>
      <c r="Y769" t="n">
        <v>1</v>
      </c>
      <c r="Z769" t="n">
        <v>10</v>
      </c>
    </row>
    <row r="770">
      <c r="A770" t="n">
        <v>26</v>
      </c>
      <c r="B770" t="n">
        <v>145</v>
      </c>
      <c r="C770" t="inlineStr">
        <is>
          <t xml:space="preserve">CONCLUIDO	</t>
        </is>
      </c>
      <c r="D770" t="n">
        <v>2.8095</v>
      </c>
      <c r="E770" t="n">
        <v>35.59</v>
      </c>
      <c r="F770" t="n">
        <v>30</v>
      </c>
      <c r="G770" t="n">
        <v>36.74</v>
      </c>
      <c r="H770" t="n">
        <v>0.45</v>
      </c>
      <c r="I770" t="n">
        <v>49</v>
      </c>
      <c r="J770" t="n">
        <v>298.48</v>
      </c>
      <c r="K770" t="n">
        <v>61.2</v>
      </c>
      <c r="L770" t="n">
        <v>7.5</v>
      </c>
      <c r="M770" t="n">
        <v>47</v>
      </c>
      <c r="N770" t="n">
        <v>84.79000000000001</v>
      </c>
      <c r="O770" t="n">
        <v>37047.29</v>
      </c>
      <c r="P770" t="n">
        <v>499.34</v>
      </c>
      <c r="Q770" t="n">
        <v>2238.52</v>
      </c>
      <c r="R770" t="n">
        <v>129.34</v>
      </c>
      <c r="S770" t="n">
        <v>80.06999999999999</v>
      </c>
      <c r="T770" t="n">
        <v>22385.94</v>
      </c>
      <c r="U770" t="n">
        <v>0.62</v>
      </c>
      <c r="V770" t="n">
        <v>0.86</v>
      </c>
      <c r="W770" t="n">
        <v>6.72</v>
      </c>
      <c r="X770" t="n">
        <v>1.38</v>
      </c>
      <c r="Y770" t="n">
        <v>1</v>
      </c>
      <c r="Z770" t="n">
        <v>10</v>
      </c>
    </row>
    <row r="771">
      <c r="A771" t="n">
        <v>27</v>
      </c>
      <c r="B771" t="n">
        <v>145</v>
      </c>
      <c r="C771" t="inlineStr">
        <is>
          <t xml:space="preserve">CONCLUIDO	</t>
        </is>
      </c>
      <c r="D771" t="n">
        <v>2.8221</v>
      </c>
      <c r="E771" t="n">
        <v>35.43</v>
      </c>
      <c r="F771" t="n">
        <v>29.95</v>
      </c>
      <c r="G771" t="n">
        <v>38.24</v>
      </c>
      <c r="H771" t="n">
        <v>0.46</v>
      </c>
      <c r="I771" t="n">
        <v>47</v>
      </c>
      <c r="J771" t="n">
        <v>299.01</v>
      </c>
      <c r="K771" t="n">
        <v>61.2</v>
      </c>
      <c r="L771" t="n">
        <v>7.75</v>
      </c>
      <c r="M771" t="n">
        <v>45</v>
      </c>
      <c r="N771" t="n">
        <v>85.06</v>
      </c>
      <c r="O771" t="n">
        <v>37111.87</v>
      </c>
      <c r="P771" t="n">
        <v>497.56</v>
      </c>
      <c r="Q771" t="n">
        <v>2238.46</v>
      </c>
      <c r="R771" t="n">
        <v>127.77</v>
      </c>
      <c r="S771" t="n">
        <v>80.06999999999999</v>
      </c>
      <c r="T771" t="n">
        <v>21612.98</v>
      </c>
      <c r="U771" t="n">
        <v>0.63</v>
      </c>
      <c r="V771" t="n">
        <v>0.86</v>
      </c>
      <c r="W771" t="n">
        <v>6.72</v>
      </c>
      <c r="X771" t="n">
        <v>1.32</v>
      </c>
      <c r="Y771" t="n">
        <v>1</v>
      </c>
      <c r="Z771" t="n">
        <v>10</v>
      </c>
    </row>
    <row r="772">
      <c r="A772" t="n">
        <v>28</v>
      </c>
      <c r="B772" t="n">
        <v>145</v>
      </c>
      <c r="C772" t="inlineStr">
        <is>
          <t xml:space="preserve">CONCLUIDO	</t>
        </is>
      </c>
      <c r="D772" t="n">
        <v>2.829</v>
      </c>
      <c r="E772" t="n">
        <v>35.35</v>
      </c>
      <c r="F772" t="n">
        <v>29.92</v>
      </c>
      <c r="G772" t="n">
        <v>39.03</v>
      </c>
      <c r="H772" t="n">
        <v>0.48</v>
      </c>
      <c r="I772" t="n">
        <v>46</v>
      </c>
      <c r="J772" t="n">
        <v>299.53</v>
      </c>
      <c r="K772" t="n">
        <v>61.2</v>
      </c>
      <c r="L772" t="n">
        <v>8</v>
      </c>
      <c r="M772" t="n">
        <v>44</v>
      </c>
      <c r="N772" t="n">
        <v>85.33</v>
      </c>
      <c r="O772" t="n">
        <v>37176.68</v>
      </c>
      <c r="P772" t="n">
        <v>496.11</v>
      </c>
      <c r="Q772" t="n">
        <v>2238.42</v>
      </c>
      <c r="R772" t="n">
        <v>126.6</v>
      </c>
      <c r="S772" t="n">
        <v>80.06999999999999</v>
      </c>
      <c r="T772" t="n">
        <v>21030.02</v>
      </c>
      <c r="U772" t="n">
        <v>0.63</v>
      </c>
      <c r="V772" t="n">
        <v>0.86</v>
      </c>
      <c r="W772" t="n">
        <v>6.72</v>
      </c>
      <c r="X772" t="n">
        <v>1.29</v>
      </c>
      <c r="Y772" t="n">
        <v>1</v>
      </c>
      <c r="Z772" t="n">
        <v>10</v>
      </c>
    </row>
    <row r="773">
      <c r="A773" t="n">
        <v>29</v>
      </c>
      <c r="B773" t="n">
        <v>145</v>
      </c>
      <c r="C773" t="inlineStr">
        <is>
          <t xml:space="preserve">CONCLUIDO	</t>
        </is>
      </c>
      <c r="D773" t="n">
        <v>2.8433</v>
      </c>
      <c r="E773" t="n">
        <v>35.17</v>
      </c>
      <c r="F773" t="n">
        <v>29.85</v>
      </c>
      <c r="G773" t="n">
        <v>40.7</v>
      </c>
      <c r="H773" t="n">
        <v>0.49</v>
      </c>
      <c r="I773" t="n">
        <v>44</v>
      </c>
      <c r="J773" t="n">
        <v>300.06</v>
      </c>
      <c r="K773" t="n">
        <v>61.2</v>
      </c>
      <c r="L773" t="n">
        <v>8.25</v>
      </c>
      <c r="M773" t="n">
        <v>42</v>
      </c>
      <c r="N773" t="n">
        <v>85.61</v>
      </c>
      <c r="O773" t="n">
        <v>37241.49</v>
      </c>
      <c r="P773" t="n">
        <v>493.64</v>
      </c>
      <c r="Q773" t="n">
        <v>2238.34</v>
      </c>
      <c r="R773" t="n">
        <v>124.53</v>
      </c>
      <c r="S773" t="n">
        <v>80.06999999999999</v>
      </c>
      <c r="T773" t="n">
        <v>20005.73</v>
      </c>
      <c r="U773" t="n">
        <v>0.64</v>
      </c>
      <c r="V773" t="n">
        <v>0.86</v>
      </c>
      <c r="W773" t="n">
        <v>6.71</v>
      </c>
      <c r="X773" t="n">
        <v>1.22</v>
      </c>
      <c r="Y773" t="n">
        <v>1</v>
      </c>
      <c r="Z773" t="n">
        <v>10</v>
      </c>
    </row>
    <row r="774">
      <c r="A774" t="n">
        <v>30</v>
      </c>
      <c r="B774" t="n">
        <v>145</v>
      </c>
      <c r="C774" t="inlineStr">
        <is>
          <t xml:space="preserve">CONCLUIDO	</t>
        </is>
      </c>
      <c r="D774" t="n">
        <v>2.8482</v>
      </c>
      <c r="E774" t="n">
        <v>35.11</v>
      </c>
      <c r="F774" t="n">
        <v>29.84</v>
      </c>
      <c r="G774" t="n">
        <v>41.64</v>
      </c>
      <c r="H774" t="n">
        <v>0.5</v>
      </c>
      <c r="I774" t="n">
        <v>43</v>
      </c>
      <c r="J774" t="n">
        <v>300.59</v>
      </c>
      <c r="K774" t="n">
        <v>61.2</v>
      </c>
      <c r="L774" t="n">
        <v>8.5</v>
      </c>
      <c r="M774" t="n">
        <v>41</v>
      </c>
      <c r="N774" t="n">
        <v>85.89</v>
      </c>
      <c r="O774" t="n">
        <v>37306.42</v>
      </c>
      <c r="P774" t="n">
        <v>491.93</v>
      </c>
      <c r="Q774" t="n">
        <v>2238.33</v>
      </c>
      <c r="R774" t="n">
        <v>124.14</v>
      </c>
      <c r="S774" t="n">
        <v>80.06999999999999</v>
      </c>
      <c r="T774" t="n">
        <v>19819.09</v>
      </c>
      <c r="U774" t="n">
        <v>0.64</v>
      </c>
      <c r="V774" t="n">
        <v>0.86</v>
      </c>
      <c r="W774" t="n">
        <v>6.71</v>
      </c>
      <c r="X774" t="n">
        <v>1.22</v>
      </c>
      <c r="Y774" t="n">
        <v>1</v>
      </c>
      <c r="Z774" t="n">
        <v>10</v>
      </c>
    </row>
    <row r="775">
      <c r="A775" t="n">
        <v>31</v>
      </c>
      <c r="B775" t="n">
        <v>145</v>
      </c>
      <c r="C775" t="inlineStr">
        <is>
          <t xml:space="preserve">CONCLUIDO	</t>
        </is>
      </c>
      <c r="D775" t="n">
        <v>2.8559</v>
      </c>
      <c r="E775" t="n">
        <v>35.01</v>
      </c>
      <c r="F775" t="n">
        <v>29.8</v>
      </c>
      <c r="G775" t="n">
        <v>42.57</v>
      </c>
      <c r="H775" t="n">
        <v>0.52</v>
      </c>
      <c r="I775" t="n">
        <v>42</v>
      </c>
      <c r="J775" t="n">
        <v>301.11</v>
      </c>
      <c r="K775" t="n">
        <v>61.2</v>
      </c>
      <c r="L775" t="n">
        <v>8.75</v>
      </c>
      <c r="M775" t="n">
        <v>40</v>
      </c>
      <c r="N775" t="n">
        <v>86.16</v>
      </c>
      <c r="O775" t="n">
        <v>37371.47</v>
      </c>
      <c r="P775" t="n">
        <v>489.76</v>
      </c>
      <c r="Q775" t="n">
        <v>2238.46</v>
      </c>
      <c r="R775" t="n">
        <v>122.67</v>
      </c>
      <c r="S775" t="n">
        <v>80.06999999999999</v>
      </c>
      <c r="T775" t="n">
        <v>19088.95</v>
      </c>
      <c r="U775" t="n">
        <v>0.65</v>
      </c>
      <c r="V775" t="n">
        <v>0.86</v>
      </c>
      <c r="W775" t="n">
        <v>6.71</v>
      </c>
      <c r="X775" t="n">
        <v>1.17</v>
      </c>
      <c r="Y775" t="n">
        <v>1</v>
      </c>
      <c r="Z775" t="n">
        <v>10</v>
      </c>
    </row>
    <row r="776">
      <c r="A776" t="n">
        <v>32</v>
      </c>
      <c r="B776" t="n">
        <v>145</v>
      </c>
      <c r="C776" t="inlineStr">
        <is>
          <t xml:space="preserve">CONCLUIDO	</t>
        </is>
      </c>
      <c r="D776" t="n">
        <v>2.8688</v>
      </c>
      <c r="E776" t="n">
        <v>34.86</v>
      </c>
      <c r="F776" t="n">
        <v>29.75</v>
      </c>
      <c r="G776" t="n">
        <v>44.63</v>
      </c>
      <c r="H776" t="n">
        <v>0.53</v>
      </c>
      <c r="I776" t="n">
        <v>40</v>
      </c>
      <c r="J776" t="n">
        <v>301.64</v>
      </c>
      <c r="K776" t="n">
        <v>61.2</v>
      </c>
      <c r="L776" t="n">
        <v>9</v>
      </c>
      <c r="M776" t="n">
        <v>38</v>
      </c>
      <c r="N776" t="n">
        <v>86.44</v>
      </c>
      <c r="O776" t="n">
        <v>37436.63</v>
      </c>
      <c r="P776" t="n">
        <v>487.52</v>
      </c>
      <c r="Q776" t="n">
        <v>2238.41</v>
      </c>
      <c r="R776" t="n">
        <v>120.96</v>
      </c>
      <c r="S776" t="n">
        <v>80.06999999999999</v>
      </c>
      <c r="T776" t="n">
        <v>18243.78</v>
      </c>
      <c r="U776" t="n">
        <v>0.66</v>
      </c>
      <c r="V776" t="n">
        <v>0.86</v>
      </c>
      <c r="W776" t="n">
        <v>6.71</v>
      </c>
      <c r="X776" t="n">
        <v>1.13</v>
      </c>
      <c r="Y776" t="n">
        <v>1</v>
      </c>
      <c r="Z776" t="n">
        <v>10</v>
      </c>
    </row>
    <row r="777">
      <c r="A777" t="n">
        <v>33</v>
      </c>
      <c r="B777" t="n">
        <v>145</v>
      </c>
      <c r="C777" t="inlineStr">
        <is>
          <t xml:space="preserve">CONCLUIDO	</t>
        </is>
      </c>
      <c r="D777" t="n">
        <v>2.8765</v>
      </c>
      <c r="E777" t="n">
        <v>34.76</v>
      </c>
      <c r="F777" t="n">
        <v>29.71</v>
      </c>
      <c r="G777" t="n">
        <v>45.71</v>
      </c>
      <c r="H777" t="n">
        <v>0.55</v>
      </c>
      <c r="I777" t="n">
        <v>39</v>
      </c>
      <c r="J777" t="n">
        <v>302.17</v>
      </c>
      <c r="K777" t="n">
        <v>61.2</v>
      </c>
      <c r="L777" t="n">
        <v>9.25</v>
      </c>
      <c r="M777" t="n">
        <v>37</v>
      </c>
      <c r="N777" t="n">
        <v>86.72</v>
      </c>
      <c r="O777" t="n">
        <v>37501.91</v>
      </c>
      <c r="P777" t="n">
        <v>485.76</v>
      </c>
      <c r="Q777" t="n">
        <v>2238.35</v>
      </c>
      <c r="R777" t="n">
        <v>119.87</v>
      </c>
      <c r="S777" t="n">
        <v>80.06999999999999</v>
      </c>
      <c r="T777" t="n">
        <v>17699.87</v>
      </c>
      <c r="U777" t="n">
        <v>0.67</v>
      </c>
      <c r="V777" t="n">
        <v>0.86</v>
      </c>
      <c r="W777" t="n">
        <v>6.7</v>
      </c>
      <c r="X777" t="n">
        <v>1.09</v>
      </c>
      <c r="Y777" t="n">
        <v>1</v>
      </c>
      <c r="Z777" t="n">
        <v>10</v>
      </c>
    </row>
    <row r="778">
      <c r="A778" t="n">
        <v>34</v>
      </c>
      <c r="B778" t="n">
        <v>145</v>
      </c>
      <c r="C778" t="inlineStr">
        <is>
          <t xml:space="preserve">CONCLUIDO	</t>
        </is>
      </c>
      <c r="D778" t="n">
        <v>2.8857</v>
      </c>
      <c r="E778" t="n">
        <v>34.65</v>
      </c>
      <c r="F778" t="n">
        <v>29.66</v>
      </c>
      <c r="G778" t="n">
        <v>46.83</v>
      </c>
      <c r="H778" t="n">
        <v>0.5600000000000001</v>
      </c>
      <c r="I778" t="n">
        <v>38</v>
      </c>
      <c r="J778" t="n">
        <v>302.7</v>
      </c>
      <c r="K778" t="n">
        <v>61.2</v>
      </c>
      <c r="L778" t="n">
        <v>9.5</v>
      </c>
      <c r="M778" t="n">
        <v>36</v>
      </c>
      <c r="N778" t="n">
        <v>87</v>
      </c>
      <c r="O778" t="n">
        <v>37567.32</v>
      </c>
      <c r="P778" t="n">
        <v>483.16</v>
      </c>
      <c r="Q778" t="n">
        <v>2238.44</v>
      </c>
      <c r="R778" t="n">
        <v>118.14</v>
      </c>
      <c r="S778" t="n">
        <v>80.06999999999999</v>
      </c>
      <c r="T778" t="n">
        <v>16841.83</v>
      </c>
      <c r="U778" t="n">
        <v>0.68</v>
      </c>
      <c r="V778" t="n">
        <v>0.87</v>
      </c>
      <c r="W778" t="n">
        <v>6.7</v>
      </c>
      <c r="X778" t="n">
        <v>1.03</v>
      </c>
      <c r="Y778" t="n">
        <v>1</v>
      </c>
      <c r="Z778" t="n">
        <v>10</v>
      </c>
    </row>
    <row r="779">
      <c r="A779" t="n">
        <v>35</v>
      </c>
      <c r="B779" t="n">
        <v>145</v>
      </c>
      <c r="C779" t="inlineStr">
        <is>
          <t xml:space="preserve">CONCLUIDO	</t>
        </is>
      </c>
      <c r="D779" t="n">
        <v>2.8896</v>
      </c>
      <c r="E779" t="n">
        <v>34.61</v>
      </c>
      <c r="F779" t="n">
        <v>29.66</v>
      </c>
      <c r="G779" t="n">
        <v>48.1</v>
      </c>
      <c r="H779" t="n">
        <v>0.57</v>
      </c>
      <c r="I779" t="n">
        <v>37</v>
      </c>
      <c r="J779" t="n">
        <v>303.23</v>
      </c>
      <c r="K779" t="n">
        <v>61.2</v>
      </c>
      <c r="L779" t="n">
        <v>9.75</v>
      </c>
      <c r="M779" t="n">
        <v>35</v>
      </c>
      <c r="N779" t="n">
        <v>87.28</v>
      </c>
      <c r="O779" t="n">
        <v>37632.84</v>
      </c>
      <c r="P779" t="n">
        <v>482.47</v>
      </c>
      <c r="Q779" t="n">
        <v>2238.42</v>
      </c>
      <c r="R779" t="n">
        <v>118.51</v>
      </c>
      <c r="S779" t="n">
        <v>80.06999999999999</v>
      </c>
      <c r="T779" t="n">
        <v>17034.05</v>
      </c>
      <c r="U779" t="n">
        <v>0.68</v>
      </c>
      <c r="V779" t="n">
        <v>0.87</v>
      </c>
      <c r="W779" t="n">
        <v>6.7</v>
      </c>
      <c r="X779" t="n">
        <v>1.04</v>
      </c>
      <c r="Y779" t="n">
        <v>1</v>
      </c>
      <c r="Z779" t="n">
        <v>10</v>
      </c>
    </row>
    <row r="780">
      <c r="A780" t="n">
        <v>36</v>
      </c>
      <c r="B780" t="n">
        <v>145</v>
      </c>
      <c r="C780" t="inlineStr">
        <is>
          <t xml:space="preserve">CONCLUIDO	</t>
        </is>
      </c>
      <c r="D780" t="n">
        <v>2.8979</v>
      </c>
      <c r="E780" t="n">
        <v>34.51</v>
      </c>
      <c r="F780" t="n">
        <v>29.62</v>
      </c>
      <c r="G780" t="n">
        <v>49.36</v>
      </c>
      <c r="H780" t="n">
        <v>0.59</v>
      </c>
      <c r="I780" t="n">
        <v>36</v>
      </c>
      <c r="J780" t="n">
        <v>303.76</v>
      </c>
      <c r="K780" t="n">
        <v>61.2</v>
      </c>
      <c r="L780" t="n">
        <v>10</v>
      </c>
      <c r="M780" t="n">
        <v>34</v>
      </c>
      <c r="N780" t="n">
        <v>87.56999999999999</v>
      </c>
      <c r="O780" t="n">
        <v>37698.48</v>
      </c>
      <c r="P780" t="n">
        <v>479.95</v>
      </c>
      <c r="Q780" t="n">
        <v>2238.37</v>
      </c>
      <c r="R780" t="n">
        <v>116.85</v>
      </c>
      <c r="S780" t="n">
        <v>80.06999999999999</v>
      </c>
      <c r="T780" t="n">
        <v>16206.08</v>
      </c>
      <c r="U780" t="n">
        <v>0.6899999999999999</v>
      </c>
      <c r="V780" t="n">
        <v>0.87</v>
      </c>
      <c r="W780" t="n">
        <v>6.7</v>
      </c>
      <c r="X780" t="n">
        <v>0.99</v>
      </c>
      <c r="Y780" t="n">
        <v>1</v>
      </c>
      <c r="Z780" t="n">
        <v>10</v>
      </c>
    </row>
    <row r="781">
      <c r="A781" t="n">
        <v>37</v>
      </c>
      <c r="B781" t="n">
        <v>145</v>
      </c>
      <c r="C781" t="inlineStr">
        <is>
          <t xml:space="preserve">CONCLUIDO	</t>
        </is>
      </c>
      <c r="D781" t="n">
        <v>2.9018</v>
      </c>
      <c r="E781" t="n">
        <v>34.46</v>
      </c>
      <c r="F781" t="n">
        <v>29.63</v>
      </c>
      <c r="G781" t="n">
        <v>50.79</v>
      </c>
      <c r="H781" t="n">
        <v>0.6</v>
      </c>
      <c r="I781" t="n">
        <v>35</v>
      </c>
      <c r="J781" t="n">
        <v>304.3</v>
      </c>
      <c r="K781" t="n">
        <v>61.2</v>
      </c>
      <c r="L781" t="n">
        <v>10.25</v>
      </c>
      <c r="M781" t="n">
        <v>33</v>
      </c>
      <c r="N781" t="n">
        <v>87.84999999999999</v>
      </c>
      <c r="O781" t="n">
        <v>37764.25</v>
      </c>
      <c r="P781" t="n">
        <v>478.75</v>
      </c>
      <c r="Q781" t="n">
        <v>2238.37</v>
      </c>
      <c r="R781" t="n">
        <v>116.89</v>
      </c>
      <c r="S781" t="n">
        <v>80.06999999999999</v>
      </c>
      <c r="T781" t="n">
        <v>16230.93</v>
      </c>
      <c r="U781" t="n">
        <v>0.6899999999999999</v>
      </c>
      <c r="V781" t="n">
        <v>0.87</v>
      </c>
      <c r="W781" t="n">
        <v>6.71</v>
      </c>
      <c r="X781" t="n">
        <v>1</v>
      </c>
      <c r="Y781" t="n">
        <v>1</v>
      </c>
      <c r="Z781" t="n">
        <v>10</v>
      </c>
    </row>
    <row r="782">
      <c r="A782" t="n">
        <v>38</v>
      </c>
      <c r="B782" t="n">
        <v>145</v>
      </c>
      <c r="C782" t="inlineStr">
        <is>
          <t xml:space="preserve">CONCLUIDO	</t>
        </is>
      </c>
      <c r="D782" t="n">
        <v>2.9102</v>
      </c>
      <c r="E782" t="n">
        <v>34.36</v>
      </c>
      <c r="F782" t="n">
        <v>29.58</v>
      </c>
      <c r="G782" t="n">
        <v>52.2</v>
      </c>
      <c r="H782" t="n">
        <v>0.61</v>
      </c>
      <c r="I782" t="n">
        <v>34</v>
      </c>
      <c r="J782" t="n">
        <v>304.83</v>
      </c>
      <c r="K782" t="n">
        <v>61.2</v>
      </c>
      <c r="L782" t="n">
        <v>10.5</v>
      </c>
      <c r="M782" t="n">
        <v>32</v>
      </c>
      <c r="N782" t="n">
        <v>88.13</v>
      </c>
      <c r="O782" t="n">
        <v>37830.13</v>
      </c>
      <c r="P782" t="n">
        <v>476.03</v>
      </c>
      <c r="Q782" t="n">
        <v>2238.46</v>
      </c>
      <c r="R782" t="n">
        <v>115.62</v>
      </c>
      <c r="S782" t="n">
        <v>80.06999999999999</v>
      </c>
      <c r="T782" t="n">
        <v>15602.71</v>
      </c>
      <c r="U782" t="n">
        <v>0.6899999999999999</v>
      </c>
      <c r="V782" t="n">
        <v>0.87</v>
      </c>
      <c r="W782" t="n">
        <v>6.7</v>
      </c>
      <c r="X782" t="n">
        <v>0.95</v>
      </c>
      <c r="Y782" t="n">
        <v>1</v>
      </c>
      <c r="Z782" t="n">
        <v>10</v>
      </c>
    </row>
    <row r="783">
      <c r="A783" t="n">
        <v>39</v>
      </c>
      <c r="B783" t="n">
        <v>145</v>
      </c>
      <c r="C783" t="inlineStr">
        <is>
          <t xml:space="preserve">CONCLUIDO	</t>
        </is>
      </c>
      <c r="D783" t="n">
        <v>2.9189</v>
      </c>
      <c r="E783" t="n">
        <v>34.26</v>
      </c>
      <c r="F783" t="n">
        <v>29.53</v>
      </c>
      <c r="G783" t="n">
        <v>53.7</v>
      </c>
      <c r="H783" t="n">
        <v>0.63</v>
      </c>
      <c r="I783" t="n">
        <v>33</v>
      </c>
      <c r="J783" t="n">
        <v>305.37</v>
      </c>
      <c r="K783" t="n">
        <v>61.2</v>
      </c>
      <c r="L783" t="n">
        <v>10.75</v>
      </c>
      <c r="M783" t="n">
        <v>31</v>
      </c>
      <c r="N783" t="n">
        <v>88.42</v>
      </c>
      <c r="O783" t="n">
        <v>37896.14</v>
      </c>
      <c r="P783" t="n">
        <v>474.71</v>
      </c>
      <c r="Q783" t="n">
        <v>2238.48</v>
      </c>
      <c r="R783" t="n">
        <v>114.23</v>
      </c>
      <c r="S783" t="n">
        <v>80.06999999999999</v>
      </c>
      <c r="T783" t="n">
        <v>14910.48</v>
      </c>
      <c r="U783" t="n">
        <v>0.7</v>
      </c>
      <c r="V783" t="n">
        <v>0.87</v>
      </c>
      <c r="W783" t="n">
        <v>6.69</v>
      </c>
      <c r="X783" t="n">
        <v>0.91</v>
      </c>
      <c r="Y783" t="n">
        <v>1</v>
      </c>
      <c r="Z783" t="n">
        <v>10</v>
      </c>
    </row>
    <row r="784">
      <c r="A784" t="n">
        <v>40</v>
      </c>
      <c r="B784" t="n">
        <v>145</v>
      </c>
      <c r="C784" t="inlineStr">
        <is>
          <t xml:space="preserve">CONCLUIDO	</t>
        </is>
      </c>
      <c r="D784" t="n">
        <v>2.9252</v>
      </c>
      <c r="E784" t="n">
        <v>34.19</v>
      </c>
      <c r="F784" t="n">
        <v>29.51</v>
      </c>
      <c r="G784" t="n">
        <v>55.34</v>
      </c>
      <c r="H784" t="n">
        <v>0.64</v>
      </c>
      <c r="I784" t="n">
        <v>32</v>
      </c>
      <c r="J784" t="n">
        <v>305.9</v>
      </c>
      <c r="K784" t="n">
        <v>61.2</v>
      </c>
      <c r="L784" t="n">
        <v>11</v>
      </c>
      <c r="M784" t="n">
        <v>30</v>
      </c>
      <c r="N784" t="n">
        <v>88.7</v>
      </c>
      <c r="O784" t="n">
        <v>37962.28</v>
      </c>
      <c r="P784" t="n">
        <v>472.47</v>
      </c>
      <c r="Q784" t="n">
        <v>2238.42</v>
      </c>
      <c r="R784" t="n">
        <v>113.69</v>
      </c>
      <c r="S784" t="n">
        <v>80.06999999999999</v>
      </c>
      <c r="T784" t="n">
        <v>14648.4</v>
      </c>
      <c r="U784" t="n">
        <v>0.7</v>
      </c>
      <c r="V784" t="n">
        <v>0.87</v>
      </c>
      <c r="W784" t="n">
        <v>6.69</v>
      </c>
      <c r="X784" t="n">
        <v>0.88</v>
      </c>
      <c r="Y784" t="n">
        <v>1</v>
      </c>
      <c r="Z784" t="n">
        <v>10</v>
      </c>
    </row>
    <row r="785">
      <c r="A785" t="n">
        <v>41</v>
      </c>
      <c r="B785" t="n">
        <v>145</v>
      </c>
      <c r="C785" t="inlineStr">
        <is>
          <t xml:space="preserve">CONCLUIDO	</t>
        </is>
      </c>
      <c r="D785" t="n">
        <v>2.931</v>
      </c>
      <c r="E785" t="n">
        <v>34.12</v>
      </c>
      <c r="F785" t="n">
        <v>29.5</v>
      </c>
      <c r="G785" t="n">
        <v>57.09</v>
      </c>
      <c r="H785" t="n">
        <v>0.65</v>
      </c>
      <c r="I785" t="n">
        <v>31</v>
      </c>
      <c r="J785" t="n">
        <v>306.44</v>
      </c>
      <c r="K785" t="n">
        <v>61.2</v>
      </c>
      <c r="L785" t="n">
        <v>11.25</v>
      </c>
      <c r="M785" t="n">
        <v>29</v>
      </c>
      <c r="N785" t="n">
        <v>88.98999999999999</v>
      </c>
      <c r="O785" t="n">
        <v>38028.53</v>
      </c>
      <c r="P785" t="n">
        <v>471.07</v>
      </c>
      <c r="Q785" t="n">
        <v>2238.37</v>
      </c>
      <c r="R785" t="n">
        <v>112.98</v>
      </c>
      <c r="S785" t="n">
        <v>80.06999999999999</v>
      </c>
      <c r="T785" t="n">
        <v>14298.91</v>
      </c>
      <c r="U785" t="n">
        <v>0.71</v>
      </c>
      <c r="V785" t="n">
        <v>0.87</v>
      </c>
      <c r="W785" t="n">
        <v>6.69</v>
      </c>
      <c r="X785" t="n">
        <v>0.87</v>
      </c>
      <c r="Y785" t="n">
        <v>1</v>
      </c>
      <c r="Z785" t="n">
        <v>10</v>
      </c>
    </row>
    <row r="786">
      <c r="A786" t="n">
        <v>42</v>
      </c>
      <c r="B786" t="n">
        <v>145</v>
      </c>
      <c r="C786" t="inlineStr">
        <is>
          <t xml:space="preserve">CONCLUIDO	</t>
        </is>
      </c>
      <c r="D786" t="n">
        <v>2.9332</v>
      </c>
      <c r="E786" t="n">
        <v>34.09</v>
      </c>
      <c r="F786" t="n">
        <v>29.47</v>
      </c>
      <c r="G786" t="n">
        <v>57.04</v>
      </c>
      <c r="H786" t="n">
        <v>0.67</v>
      </c>
      <c r="I786" t="n">
        <v>31</v>
      </c>
      <c r="J786" t="n">
        <v>306.98</v>
      </c>
      <c r="K786" t="n">
        <v>61.2</v>
      </c>
      <c r="L786" t="n">
        <v>11.5</v>
      </c>
      <c r="M786" t="n">
        <v>29</v>
      </c>
      <c r="N786" t="n">
        <v>89.28</v>
      </c>
      <c r="O786" t="n">
        <v>38094.91</v>
      </c>
      <c r="P786" t="n">
        <v>468.68</v>
      </c>
      <c r="Q786" t="n">
        <v>2238.31</v>
      </c>
      <c r="R786" t="n">
        <v>112.03</v>
      </c>
      <c r="S786" t="n">
        <v>80.06999999999999</v>
      </c>
      <c r="T786" t="n">
        <v>13822.35</v>
      </c>
      <c r="U786" t="n">
        <v>0.71</v>
      </c>
      <c r="V786" t="n">
        <v>0.87</v>
      </c>
      <c r="W786" t="n">
        <v>6.69</v>
      </c>
      <c r="X786" t="n">
        <v>0.85</v>
      </c>
      <c r="Y786" t="n">
        <v>1</v>
      </c>
      <c r="Z786" t="n">
        <v>10</v>
      </c>
    </row>
    <row r="787">
      <c r="A787" t="n">
        <v>43</v>
      </c>
      <c r="B787" t="n">
        <v>145</v>
      </c>
      <c r="C787" t="inlineStr">
        <is>
          <t xml:space="preserve">CONCLUIDO	</t>
        </is>
      </c>
      <c r="D787" t="n">
        <v>2.9389</v>
      </c>
      <c r="E787" t="n">
        <v>34.03</v>
      </c>
      <c r="F787" t="n">
        <v>29.46</v>
      </c>
      <c r="G787" t="n">
        <v>58.92</v>
      </c>
      <c r="H787" t="n">
        <v>0.68</v>
      </c>
      <c r="I787" t="n">
        <v>30</v>
      </c>
      <c r="J787" t="n">
        <v>307.52</v>
      </c>
      <c r="K787" t="n">
        <v>61.2</v>
      </c>
      <c r="L787" t="n">
        <v>11.75</v>
      </c>
      <c r="M787" t="n">
        <v>28</v>
      </c>
      <c r="N787" t="n">
        <v>89.56999999999999</v>
      </c>
      <c r="O787" t="n">
        <v>38161.42</v>
      </c>
      <c r="P787" t="n">
        <v>467.84</v>
      </c>
      <c r="Q787" t="n">
        <v>2238.33</v>
      </c>
      <c r="R787" t="n">
        <v>111.69</v>
      </c>
      <c r="S787" t="n">
        <v>80.06999999999999</v>
      </c>
      <c r="T787" t="n">
        <v>13656.1</v>
      </c>
      <c r="U787" t="n">
        <v>0.72</v>
      </c>
      <c r="V787" t="n">
        <v>0.87</v>
      </c>
      <c r="W787" t="n">
        <v>6.69</v>
      </c>
      <c r="X787" t="n">
        <v>0.83</v>
      </c>
      <c r="Y787" t="n">
        <v>1</v>
      </c>
      <c r="Z787" t="n">
        <v>10</v>
      </c>
    </row>
    <row r="788">
      <c r="A788" t="n">
        <v>44</v>
      </c>
      <c r="B788" t="n">
        <v>145</v>
      </c>
      <c r="C788" t="inlineStr">
        <is>
          <t xml:space="preserve">CONCLUIDO	</t>
        </is>
      </c>
      <c r="D788" t="n">
        <v>2.9461</v>
      </c>
      <c r="E788" t="n">
        <v>33.94</v>
      </c>
      <c r="F788" t="n">
        <v>29.43</v>
      </c>
      <c r="G788" t="n">
        <v>60.89</v>
      </c>
      <c r="H788" t="n">
        <v>0.6899999999999999</v>
      </c>
      <c r="I788" t="n">
        <v>29</v>
      </c>
      <c r="J788" t="n">
        <v>308.06</v>
      </c>
      <c r="K788" t="n">
        <v>61.2</v>
      </c>
      <c r="L788" t="n">
        <v>12</v>
      </c>
      <c r="M788" t="n">
        <v>27</v>
      </c>
      <c r="N788" t="n">
        <v>89.86</v>
      </c>
      <c r="O788" t="n">
        <v>38228.06</v>
      </c>
      <c r="P788" t="n">
        <v>465.74</v>
      </c>
      <c r="Q788" t="n">
        <v>2238.39</v>
      </c>
      <c r="R788" t="n">
        <v>110.79</v>
      </c>
      <c r="S788" t="n">
        <v>80.06999999999999</v>
      </c>
      <c r="T788" t="n">
        <v>13212.64</v>
      </c>
      <c r="U788" t="n">
        <v>0.72</v>
      </c>
      <c r="V788" t="n">
        <v>0.87</v>
      </c>
      <c r="W788" t="n">
        <v>6.69</v>
      </c>
      <c r="X788" t="n">
        <v>0.8</v>
      </c>
      <c r="Y788" t="n">
        <v>1</v>
      </c>
      <c r="Z788" t="n">
        <v>10</v>
      </c>
    </row>
    <row r="789">
      <c r="A789" t="n">
        <v>45</v>
      </c>
      <c r="B789" t="n">
        <v>145</v>
      </c>
      <c r="C789" t="inlineStr">
        <is>
          <t xml:space="preserve">CONCLUIDO	</t>
        </is>
      </c>
      <c r="D789" t="n">
        <v>2.947</v>
      </c>
      <c r="E789" t="n">
        <v>33.93</v>
      </c>
      <c r="F789" t="n">
        <v>29.42</v>
      </c>
      <c r="G789" t="n">
        <v>60.87</v>
      </c>
      <c r="H789" t="n">
        <v>0.71</v>
      </c>
      <c r="I789" t="n">
        <v>29</v>
      </c>
      <c r="J789" t="n">
        <v>308.6</v>
      </c>
      <c r="K789" t="n">
        <v>61.2</v>
      </c>
      <c r="L789" t="n">
        <v>12.25</v>
      </c>
      <c r="M789" t="n">
        <v>27</v>
      </c>
      <c r="N789" t="n">
        <v>90.15000000000001</v>
      </c>
      <c r="O789" t="n">
        <v>38294.82</v>
      </c>
      <c r="P789" t="n">
        <v>463.6</v>
      </c>
      <c r="Q789" t="n">
        <v>2238.36</v>
      </c>
      <c r="R789" t="n">
        <v>110.64</v>
      </c>
      <c r="S789" t="n">
        <v>80.06999999999999</v>
      </c>
      <c r="T789" t="n">
        <v>13138.66</v>
      </c>
      <c r="U789" t="n">
        <v>0.72</v>
      </c>
      <c r="V789" t="n">
        <v>0.87</v>
      </c>
      <c r="W789" t="n">
        <v>6.68</v>
      </c>
      <c r="X789" t="n">
        <v>0.79</v>
      </c>
      <c r="Y789" t="n">
        <v>1</v>
      </c>
      <c r="Z789" t="n">
        <v>10</v>
      </c>
    </row>
    <row r="790">
      <c r="A790" t="n">
        <v>46</v>
      </c>
      <c r="B790" t="n">
        <v>145</v>
      </c>
      <c r="C790" t="inlineStr">
        <is>
          <t xml:space="preserve">CONCLUIDO	</t>
        </is>
      </c>
      <c r="D790" t="n">
        <v>2.9535</v>
      </c>
      <c r="E790" t="n">
        <v>33.86</v>
      </c>
      <c r="F790" t="n">
        <v>29.4</v>
      </c>
      <c r="G790" t="n">
        <v>63</v>
      </c>
      <c r="H790" t="n">
        <v>0.72</v>
      </c>
      <c r="I790" t="n">
        <v>28</v>
      </c>
      <c r="J790" t="n">
        <v>309.14</v>
      </c>
      <c r="K790" t="n">
        <v>61.2</v>
      </c>
      <c r="L790" t="n">
        <v>12.5</v>
      </c>
      <c r="M790" t="n">
        <v>26</v>
      </c>
      <c r="N790" t="n">
        <v>90.44</v>
      </c>
      <c r="O790" t="n">
        <v>38361.7</v>
      </c>
      <c r="P790" t="n">
        <v>462.29</v>
      </c>
      <c r="Q790" t="n">
        <v>2238.38</v>
      </c>
      <c r="R790" t="n">
        <v>109.6</v>
      </c>
      <c r="S790" t="n">
        <v>80.06999999999999</v>
      </c>
      <c r="T790" t="n">
        <v>12624.07</v>
      </c>
      <c r="U790" t="n">
        <v>0.73</v>
      </c>
      <c r="V790" t="n">
        <v>0.87</v>
      </c>
      <c r="W790" t="n">
        <v>6.69</v>
      </c>
      <c r="X790" t="n">
        <v>0.77</v>
      </c>
      <c r="Y790" t="n">
        <v>1</v>
      </c>
      <c r="Z790" t="n">
        <v>10</v>
      </c>
    </row>
    <row r="791">
      <c r="A791" t="n">
        <v>47</v>
      </c>
      <c r="B791" t="n">
        <v>145</v>
      </c>
      <c r="C791" t="inlineStr">
        <is>
          <t xml:space="preserve">CONCLUIDO	</t>
        </is>
      </c>
      <c r="D791" t="n">
        <v>2.9626</v>
      </c>
      <c r="E791" t="n">
        <v>33.75</v>
      </c>
      <c r="F791" t="n">
        <v>29.35</v>
      </c>
      <c r="G791" t="n">
        <v>65.22</v>
      </c>
      <c r="H791" t="n">
        <v>0.73</v>
      </c>
      <c r="I791" t="n">
        <v>27</v>
      </c>
      <c r="J791" t="n">
        <v>309.68</v>
      </c>
      <c r="K791" t="n">
        <v>61.2</v>
      </c>
      <c r="L791" t="n">
        <v>12.75</v>
      </c>
      <c r="M791" t="n">
        <v>25</v>
      </c>
      <c r="N791" t="n">
        <v>90.73999999999999</v>
      </c>
      <c r="O791" t="n">
        <v>38428.72</v>
      </c>
      <c r="P791" t="n">
        <v>460.27</v>
      </c>
      <c r="Q791" t="n">
        <v>2238.4</v>
      </c>
      <c r="R791" t="n">
        <v>108.03</v>
      </c>
      <c r="S791" t="n">
        <v>80.06999999999999</v>
      </c>
      <c r="T791" t="n">
        <v>11842.46</v>
      </c>
      <c r="U791" t="n">
        <v>0.74</v>
      </c>
      <c r="V791" t="n">
        <v>0.87</v>
      </c>
      <c r="W791" t="n">
        <v>6.69</v>
      </c>
      <c r="X791" t="n">
        <v>0.72</v>
      </c>
      <c r="Y791" t="n">
        <v>1</v>
      </c>
      <c r="Z791" t="n">
        <v>10</v>
      </c>
    </row>
    <row r="792">
      <c r="A792" t="n">
        <v>48</v>
      </c>
      <c r="B792" t="n">
        <v>145</v>
      </c>
      <c r="C792" t="inlineStr">
        <is>
          <t xml:space="preserve">CONCLUIDO	</t>
        </is>
      </c>
      <c r="D792" t="n">
        <v>2.9608</v>
      </c>
      <c r="E792" t="n">
        <v>33.77</v>
      </c>
      <c r="F792" t="n">
        <v>29.37</v>
      </c>
      <c r="G792" t="n">
        <v>65.27</v>
      </c>
      <c r="H792" t="n">
        <v>0.75</v>
      </c>
      <c r="I792" t="n">
        <v>27</v>
      </c>
      <c r="J792" t="n">
        <v>310.23</v>
      </c>
      <c r="K792" t="n">
        <v>61.2</v>
      </c>
      <c r="L792" t="n">
        <v>13</v>
      </c>
      <c r="M792" t="n">
        <v>25</v>
      </c>
      <c r="N792" t="n">
        <v>91.03</v>
      </c>
      <c r="O792" t="n">
        <v>38495.87</v>
      </c>
      <c r="P792" t="n">
        <v>459.39</v>
      </c>
      <c r="Q792" t="n">
        <v>2238.38</v>
      </c>
      <c r="R792" t="n">
        <v>108.63</v>
      </c>
      <c r="S792" t="n">
        <v>80.06999999999999</v>
      </c>
      <c r="T792" t="n">
        <v>12143.79</v>
      </c>
      <c r="U792" t="n">
        <v>0.74</v>
      </c>
      <c r="V792" t="n">
        <v>0.87</v>
      </c>
      <c r="W792" t="n">
        <v>6.69</v>
      </c>
      <c r="X792" t="n">
        <v>0.74</v>
      </c>
      <c r="Y792" t="n">
        <v>1</v>
      </c>
      <c r="Z792" t="n">
        <v>10</v>
      </c>
    </row>
    <row r="793">
      <c r="A793" t="n">
        <v>49</v>
      </c>
      <c r="B793" t="n">
        <v>145</v>
      </c>
      <c r="C793" t="inlineStr">
        <is>
          <t xml:space="preserve">CONCLUIDO	</t>
        </is>
      </c>
      <c r="D793" t="n">
        <v>2.9689</v>
      </c>
      <c r="E793" t="n">
        <v>33.68</v>
      </c>
      <c r="F793" t="n">
        <v>29.33</v>
      </c>
      <c r="G793" t="n">
        <v>67.69</v>
      </c>
      <c r="H793" t="n">
        <v>0.76</v>
      </c>
      <c r="I793" t="n">
        <v>26</v>
      </c>
      <c r="J793" t="n">
        <v>310.77</v>
      </c>
      <c r="K793" t="n">
        <v>61.2</v>
      </c>
      <c r="L793" t="n">
        <v>13.25</v>
      </c>
      <c r="M793" t="n">
        <v>24</v>
      </c>
      <c r="N793" t="n">
        <v>91.33</v>
      </c>
      <c r="O793" t="n">
        <v>38563.14</v>
      </c>
      <c r="P793" t="n">
        <v>457.31</v>
      </c>
      <c r="Q793" t="n">
        <v>2238.38</v>
      </c>
      <c r="R793" t="n">
        <v>107.57</v>
      </c>
      <c r="S793" t="n">
        <v>80.06999999999999</v>
      </c>
      <c r="T793" t="n">
        <v>11615.46</v>
      </c>
      <c r="U793" t="n">
        <v>0.74</v>
      </c>
      <c r="V793" t="n">
        <v>0.87</v>
      </c>
      <c r="W793" t="n">
        <v>6.68</v>
      </c>
      <c r="X793" t="n">
        <v>0.7</v>
      </c>
      <c r="Y793" t="n">
        <v>1</v>
      </c>
      <c r="Z793" t="n">
        <v>10</v>
      </c>
    </row>
    <row r="794">
      <c r="A794" t="n">
        <v>50</v>
      </c>
      <c r="B794" t="n">
        <v>145</v>
      </c>
      <c r="C794" t="inlineStr">
        <is>
          <t xml:space="preserve">CONCLUIDO	</t>
        </is>
      </c>
      <c r="D794" t="n">
        <v>2.9695</v>
      </c>
      <c r="E794" t="n">
        <v>33.68</v>
      </c>
      <c r="F794" t="n">
        <v>29.32</v>
      </c>
      <c r="G794" t="n">
        <v>67.67</v>
      </c>
      <c r="H794" t="n">
        <v>0.77</v>
      </c>
      <c r="I794" t="n">
        <v>26</v>
      </c>
      <c r="J794" t="n">
        <v>311.32</v>
      </c>
      <c r="K794" t="n">
        <v>61.2</v>
      </c>
      <c r="L794" t="n">
        <v>13.5</v>
      </c>
      <c r="M794" t="n">
        <v>24</v>
      </c>
      <c r="N794" t="n">
        <v>91.62</v>
      </c>
      <c r="O794" t="n">
        <v>38630.55</v>
      </c>
      <c r="P794" t="n">
        <v>454.69</v>
      </c>
      <c r="Q794" t="n">
        <v>2238.37</v>
      </c>
      <c r="R794" t="n">
        <v>107.4</v>
      </c>
      <c r="S794" t="n">
        <v>80.06999999999999</v>
      </c>
      <c r="T794" t="n">
        <v>11533.25</v>
      </c>
      <c r="U794" t="n">
        <v>0.75</v>
      </c>
      <c r="V794" t="n">
        <v>0.87</v>
      </c>
      <c r="W794" t="n">
        <v>6.68</v>
      </c>
      <c r="X794" t="n">
        <v>0.7</v>
      </c>
      <c r="Y794" t="n">
        <v>1</v>
      </c>
      <c r="Z794" t="n">
        <v>10</v>
      </c>
    </row>
    <row r="795">
      <c r="A795" t="n">
        <v>51</v>
      </c>
      <c r="B795" t="n">
        <v>145</v>
      </c>
      <c r="C795" t="inlineStr">
        <is>
          <t xml:space="preserve">CONCLUIDO	</t>
        </is>
      </c>
      <c r="D795" t="n">
        <v>2.9736</v>
      </c>
      <c r="E795" t="n">
        <v>33.63</v>
      </c>
      <c r="F795" t="n">
        <v>29.33</v>
      </c>
      <c r="G795" t="n">
        <v>70.40000000000001</v>
      </c>
      <c r="H795" t="n">
        <v>0.79</v>
      </c>
      <c r="I795" t="n">
        <v>25</v>
      </c>
      <c r="J795" t="n">
        <v>311.87</v>
      </c>
      <c r="K795" t="n">
        <v>61.2</v>
      </c>
      <c r="L795" t="n">
        <v>13.75</v>
      </c>
      <c r="M795" t="n">
        <v>23</v>
      </c>
      <c r="N795" t="n">
        <v>91.92</v>
      </c>
      <c r="O795" t="n">
        <v>38698.21</v>
      </c>
      <c r="P795" t="n">
        <v>453.47</v>
      </c>
      <c r="Q795" t="n">
        <v>2238.42</v>
      </c>
      <c r="R795" t="n">
        <v>107.65</v>
      </c>
      <c r="S795" t="n">
        <v>80.06999999999999</v>
      </c>
      <c r="T795" t="n">
        <v>11662.98</v>
      </c>
      <c r="U795" t="n">
        <v>0.74</v>
      </c>
      <c r="V795" t="n">
        <v>0.87</v>
      </c>
      <c r="W795" t="n">
        <v>6.68</v>
      </c>
      <c r="X795" t="n">
        <v>0.71</v>
      </c>
      <c r="Y795" t="n">
        <v>1</v>
      </c>
      <c r="Z795" t="n">
        <v>10</v>
      </c>
    </row>
    <row r="796">
      <c r="A796" t="n">
        <v>52</v>
      </c>
      <c r="B796" t="n">
        <v>145</v>
      </c>
      <c r="C796" t="inlineStr">
        <is>
          <t xml:space="preserve">CONCLUIDO	</t>
        </is>
      </c>
      <c r="D796" t="n">
        <v>2.9741</v>
      </c>
      <c r="E796" t="n">
        <v>33.62</v>
      </c>
      <c r="F796" t="n">
        <v>29.33</v>
      </c>
      <c r="G796" t="n">
        <v>70.38</v>
      </c>
      <c r="H796" t="n">
        <v>0.8</v>
      </c>
      <c r="I796" t="n">
        <v>25</v>
      </c>
      <c r="J796" t="n">
        <v>312.42</v>
      </c>
      <c r="K796" t="n">
        <v>61.2</v>
      </c>
      <c r="L796" t="n">
        <v>14</v>
      </c>
      <c r="M796" t="n">
        <v>23</v>
      </c>
      <c r="N796" t="n">
        <v>92.22</v>
      </c>
      <c r="O796" t="n">
        <v>38765.89</v>
      </c>
      <c r="P796" t="n">
        <v>451.61</v>
      </c>
      <c r="Q796" t="n">
        <v>2238.44</v>
      </c>
      <c r="R796" t="n">
        <v>107.46</v>
      </c>
      <c r="S796" t="n">
        <v>80.06999999999999</v>
      </c>
      <c r="T796" t="n">
        <v>11566.07</v>
      </c>
      <c r="U796" t="n">
        <v>0.75</v>
      </c>
      <c r="V796" t="n">
        <v>0.87</v>
      </c>
      <c r="W796" t="n">
        <v>6.68</v>
      </c>
      <c r="X796" t="n">
        <v>0.7</v>
      </c>
      <c r="Y796" t="n">
        <v>1</v>
      </c>
      <c r="Z796" t="n">
        <v>10</v>
      </c>
    </row>
    <row r="797">
      <c r="A797" t="n">
        <v>53</v>
      </c>
      <c r="B797" t="n">
        <v>145</v>
      </c>
      <c r="C797" t="inlineStr">
        <is>
          <t xml:space="preserve">CONCLUIDO	</t>
        </is>
      </c>
      <c r="D797" t="n">
        <v>2.9831</v>
      </c>
      <c r="E797" t="n">
        <v>33.52</v>
      </c>
      <c r="F797" t="n">
        <v>29.28</v>
      </c>
      <c r="G797" t="n">
        <v>73.2</v>
      </c>
      <c r="H797" t="n">
        <v>0.8100000000000001</v>
      </c>
      <c r="I797" t="n">
        <v>24</v>
      </c>
      <c r="J797" t="n">
        <v>312.97</v>
      </c>
      <c r="K797" t="n">
        <v>61.2</v>
      </c>
      <c r="L797" t="n">
        <v>14.25</v>
      </c>
      <c r="M797" t="n">
        <v>22</v>
      </c>
      <c r="N797" t="n">
        <v>92.52</v>
      </c>
      <c r="O797" t="n">
        <v>38833.69</v>
      </c>
      <c r="P797" t="n">
        <v>450.15</v>
      </c>
      <c r="Q797" t="n">
        <v>2238.38</v>
      </c>
      <c r="R797" t="n">
        <v>105.81</v>
      </c>
      <c r="S797" t="n">
        <v>80.06999999999999</v>
      </c>
      <c r="T797" t="n">
        <v>10745.8</v>
      </c>
      <c r="U797" t="n">
        <v>0.76</v>
      </c>
      <c r="V797" t="n">
        <v>0.88</v>
      </c>
      <c r="W797" t="n">
        <v>6.68</v>
      </c>
      <c r="X797" t="n">
        <v>0.65</v>
      </c>
      <c r="Y797" t="n">
        <v>1</v>
      </c>
      <c r="Z797" t="n">
        <v>10</v>
      </c>
    </row>
    <row r="798">
      <c r="A798" t="n">
        <v>54</v>
      </c>
      <c r="B798" t="n">
        <v>145</v>
      </c>
      <c r="C798" t="inlineStr">
        <is>
          <t xml:space="preserve">CONCLUIDO	</t>
        </is>
      </c>
      <c r="D798" t="n">
        <v>2.9905</v>
      </c>
      <c r="E798" t="n">
        <v>33.44</v>
      </c>
      <c r="F798" t="n">
        <v>29.25</v>
      </c>
      <c r="G798" t="n">
        <v>76.31</v>
      </c>
      <c r="H798" t="n">
        <v>0.82</v>
      </c>
      <c r="I798" t="n">
        <v>23</v>
      </c>
      <c r="J798" t="n">
        <v>313.52</v>
      </c>
      <c r="K798" t="n">
        <v>61.2</v>
      </c>
      <c r="L798" t="n">
        <v>14.5</v>
      </c>
      <c r="M798" t="n">
        <v>21</v>
      </c>
      <c r="N798" t="n">
        <v>92.81999999999999</v>
      </c>
      <c r="O798" t="n">
        <v>38901.63</v>
      </c>
      <c r="P798" t="n">
        <v>445.35</v>
      </c>
      <c r="Q798" t="n">
        <v>2238.32</v>
      </c>
      <c r="R798" t="n">
        <v>104.92</v>
      </c>
      <c r="S798" t="n">
        <v>80.06999999999999</v>
      </c>
      <c r="T798" t="n">
        <v>10307.36</v>
      </c>
      <c r="U798" t="n">
        <v>0.76</v>
      </c>
      <c r="V798" t="n">
        <v>0.88</v>
      </c>
      <c r="W798" t="n">
        <v>6.68</v>
      </c>
      <c r="X798" t="n">
        <v>0.62</v>
      </c>
      <c r="Y798" t="n">
        <v>1</v>
      </c>
      <c r="Z798" t="n">
        <v>10</v>
      </c>
    </row>
    <row r="799">
      <c r="A799" t="n">
        <v>55</v>
      </c>
      <c r="B799" t="n">
        <v>145</v>
      </c>
      <c r="C799" t="inlineStr">
        <is>
          <t xml:space="preserve">CONCLUIDO	</t>
        </is>
      </c>
      <c r="D799" t="n">
        <v>2.9905</v>
      </c>
      <c r="E799" t="n">
        <v>33.44</v>
      </c>
      <c r="F799" t="n">
        <v>29.25</v>
      </c>
      <c r="G799" t="n">
        <v>76.31</v>
      </c>
      <c r="H799" t="n">
        <v>0.84</v>
      </c>
      <c r="I799" t="n">
        <v>23</v>
      </c>
      <c r="J799" t="n">
        <v>314.07</v>
      </c>
      <c r="K799" t="n">
        <v>61.2</v>
      </c>
      <c r="L799" t="n">
        <v>14.75</v>
      </c>
      <c r="M799" t="n">
        <v>21</v>
      </c>
      <c r="N799" t="n">
        <v>93.12</v>
      </c>
      <c r="O799" t="n">
        <v>38969.71</v>
      </c>
      <c r="P799" t="n">
        <v>446.13</v>
      </c>
      <c r="Q799" t="n">
        <v>2238.41</v>
      </c>
      <c r="R799" t="n">
        <v>104.79</v>
      </c>
      <c r="S799" t="n">
        <v>80.06999999999999</v>
      </c>
      <c r="T799" t="n">
        <v>10243.66</v>
      </c>
      <c r="U799" t="n">
        <v>0.76</v>
      </c>
      <c r="V799" t="n">
        <v>0.88</v>
      </c>
      <c r="W799" t="n">
        <v>6.68</v>
      </c>
      <c r="X799" t="n">
        <v>0.62</v>
      </c>
      <c r="Y799" t="n">
        <v>1</v>
      </c>
      <c r="Z799" t="n">
        <v>10</v>
      </c>
    </row>
    <row r="800">
      <c r="A800" t="n">
        <v>56</v>
      </c>
      <c r="B800" t="n">
        <v>145</v>
      </c>
      <c r="C800" t="inlineStr">
        <is>
          <t xml:space="preserve">CONCLUIDO	</t>
        </is>
      </c>
      <c r="D800" t="n">
        <v>2.9894</v>
      </c>
      <c r="E800" t="n">
        <v>33.45</v>
      </c>
      <c r="F800" t="n">
        <v>29.26</v>
      </c>
      <c r="G800" t="n">
        <v>76.34</v>
      </c>
      <c r="H800" t="n">
        <v>0.85</v>
      </c>
      <c r="I800" t="n">
        <v>23</v>
      </c>
      <c r="J800" t="n">
        <v>314.62</v>
      </c>
      <c r="K800" t="n">
        <v>61.2</v>
      </c>
      <c r="L800" t="n">
        <v>15</v>
      </c>
      <c r="M800" t="n">
        <v>21</v>
      </c>
      <c r="N800" t="n">
        <v>93.43000000000001</v>
      </c>
      <c r="O800" t="n">
        <v>39037.92</v>
      </c>
      <c r="P800" t="n">
        <v>445.45</v>
      </c>
      <c r="Q800" t="n">
        <v>2238.34</v>
      </c>
      <c r="R800" t="n">
        <v>105.28</v>
      </c>
      <c r="S800" t="n">
        <v>80.06999999999999</v>
      </c>
      <c r="T800" t="n">
        <v>10487.75</v>
      </c>
      <c r="U800" t="n">
        <v>0.76</v>
      </c>
      <c r="V800" t="n">
        <v>0.88</v>
      </c>
      <c r="W800" t="n">
        <v>6.68</v>
      </c>
      <c r="X800" t="n">
        <v>0.64</v>
      </c>
      <c r="Y800" t="n">
        <v>1</v>
      </c>
      <c r="Z800" t="n">
        <v>10</v>
      </c>
    </row>
    <row r="801">
      <c r="A801" t="n">
        <v>57</v>
      </c>
      <c r="B801" t="n">
        <v>145</v>
      </c>
      <c r="C801" t="inlineStr">
        <is>
          <t xml:space="preserve">CONCLUIDO	</t>
        </is>
      </c>
      <c r="D801" t="n">
        <v>2.9969</v>
      </c>
      <c r="E801" t="n">
        <v>33.37</v>
      </c>
      <c r="F801" t="n">
        <v>29.23</v>
      </c>
      <c r="G801" t="n">
        <v>79.73</v>
      </c>
      <c r="H801" t="n">
        <v>0.86</v>
      </c>
      <c r="I801" t="n">
        <v>22</v>
      </c>
      <c r="J801" t="n">
        <v>315.18</v>
      </c>
      <c r="K801" t="n">
        <v>61.2</v>
      </c>
      <c r="L801" t="n">
        <v>15.25</v>
      </c>
      <c r="M801" t="n">
        <v>20</v>
      </c>
      <c r="N801" t="n">
        <v>93.73</v>
      </c>
      <c r="O801" t="n">
        <v>39106.27</v>
      </c>
      <c r="P801" t="n">
        <v>443.47</v>
      </c>
      <c r="Q801" t="n">
        <v>2238.34</v>
      </c>
      <c r="R801" t="n">
        <v>104.49</v>
      </c>
      <c r="S801" t="n">
        <v>80.06999999999999</v>
      </c>
      <c r="T801" t="n">
        <v>10095.71</v>
      </c>
      <c r="U801" t="n">
        <v>0.77</v>
      </c>
      <c r="V801" t="n">
        <v>0.88</v>
      </c>
      <c r="W801" t="n">
        <v>6.67</v>
      </c>
      <c r="X801" t="n">
        <v>0.61</v>
      </c>
      <c r="Y801" t="n">
        <v>1</v>
      </c>
      <c r="Z801" t="n">
        <v>10</v>
      </c>
    </row>
    <row r="802">
      <c r="A802" t="n">
        <v>58</v>
      </c>
      <c r="B802" t="n">
        <v>145</v>
      </c>
      <c r="C802" t="inlineStr">
        <is>
          <t xml:space="preserve">CONCLUIDO	</t>
        </is>
      </c>
      <c r="D802" t="n">
        <v>2.9972</v>
      </c>
      <c r="E802" t="n">
        <v>33.36</v>
      </c>
      <c r="F802" t="n">
        <v>29.23</v>
      </c>
      <c r="G802" t="n">
        <v>79.72</v>
      </c>
      <c r="H802" t="n">
        <v>0.87</v>
      </c>
      <c r="I802" t="n">
        <v>22</v>
      </c>
      <c r="J802" t="n">
        <v>315.73</v>
      </c>
      <c r="K802" t="n">
        <v>61.2</v>
      </c>
      <c r="L802" t="n">
        <v>15.5</v>
      </c>
      <c r="M802" t="n">
        <v>20</v>
      </c>
      <c r="N802" t="n">
        <v>94.03</v>
      </c>
      <c r="O802" t="n">
        <v>39174.75</v>
      </c>
      <c r="P802" t="n">
        <v>441.23</v>
      </c>
      <c r="Q802" t="n">
        <v>2238.31</v>
      </c>
      <c r="R802" t="n">
        <v>104.4</v>
      </c>
      <c r="S802" t="n">
        <v>80.06999999999999</v>
      </c>
      <c r="T802" t="n">
        <v>10053.49</v>
      </c>
      <c r="U802" t="n">
        <v>0.77</v>
      </c>
      <c r="V802" t="n">
        <v>0.88</v>
      </c>
      <c r="W802" t="n">
        <v>6.67</v>
      </c>
      <c r="X802" t="n">
        <v>0.6</v>
      </c>
      <c r="Y802" t="n">
        <v>1</v>
      </c>
      <c r="Z802" t="n">
        <v>10</v>
      </c>
    </row>
    <row r="803">
      <c r="A803" t="n">
        <v>59</v>
      </c>
      <c r="B803" t="n">
        <v>145</v>
      </c>
      <c r="C803" t="inlineStr">
        <is>
          <t xml:space="preserve">CONCLUIDO	</t>
        </is>
      </c>
      <c r="D803" t="n">
        <v>3.0055</v>
      </c>
      <c r="E803" t="n">
        <v>33.27</v>
      </c>
      <c r="F803" t="n">
        <v>29.19</v>
      </c>
      <c r="G803" t="n">
        <v>83.40000000000001</v>
      </c>
      <c r="H803" t="n">
        <v>0.89</v>
      </c>
      <c r="I803" t="n">
        <v>21</v>
      </c>
      <c r="J803" t="n">
        <v>316.29</v>
      </c>
      <c r="K803" t="n">
        <v>61.2</v>
      </c>
      <c r="L803" t="n">
        <v>15.75</v>
      </c>
      <c r="M803" t="n">
        <v>19</v>
      </c>
      <c r="N803" t="n">
        <v>94.34</v>
      </c>
      <c r="O803" t="n">
        <v>39243.37</v>
      </c>
      <c r="P803" t="n">
        <v>438.75</v>
      </c>
      <c r="Q803" t="n">
        <v>2238.39</v>
      </c>
      <c r="R803" t="n">
        <v>103.05</v>
      </c>
      <c r="S803" t="n">
        <v>80.06999999999999</v>
      </c>
      <c r="T803" t="n">
        <v>9382.59</v>
      </c>
      <c r="U803" t="n">
        <v>0.78</v>
      </c>
      <c r="V803" t="n">
        <v>0.88</v>
      </c>
      <c r="W803" t="n">
        <v>6.67</v>
      </c>
      <c r="X803" t="n">
        <v>0.5600000000000001</v>
      </c>
      <c r="Y803" t="n">
        <v>1</v>
      </c>
      <c r="Z803" t="n">
        <v>10</v>
      </c>
    </row>
    <row r="804">
      <c r="A804" t="n">
        <v>60</v>
      </c>
      <c r="B804" t="n">
        <v>145</v>
      </c>
      <c r="C804" t="inlineStr">
        <is>
          <t xml:space="preserve">CONCLUIDO	</t>
        </is>
      </c>
      <c r="D804" t="n">
        <v>3.0063</v>
      </c>
      <c r="E804" t="n">
        <v>33.26</v>
      </c>
      <c r="F804" t="n">
        <v>29.18</v>
      </c>
      <c r="G804" t="n">
        <v>83.38</v>
      </c>
      <c r="H804" t="n">
        <v>0.9</v>
      </c>
      <c r="I804" t="n">
        <v>21</v>
      </c>
      <c r="J804" t="n">
        <v>316.85</v>
      </c>
      <c r="K804" t="n">
        <v>61.2</v>
      </c>
      <c r="L804" t="n">
        <v>16</v>
      </c>
      <c r="M804" t="n">
        <v>19</v>
      </c>
      <c r="N804" t="n">
        <v>94.65000000000001</v>
      </c>
      <c r="O804" t="n">
        <v>39312.13</v>
      </c>
      <c r="P804" t="n">
        <v>437.99</v>
      </c>
      <c r="Q804" t="n">
        <v>2238.38</v>
      </c>
      <c r="R804" t="n">
        <v>102.79</v>
      </c>
      <c r="S804" t="n">
        <v>80.06999999999999</v>
      </c>
      <c r="T804" t="n">
        <v>9252.799999999999</v>
      </c>
      <c r="U804" t="n">
        <v>0.78</v>
      </c>
      <c r="V804" t="n">
        <v>0.88</v>
      </c>
      <c r="W804" t="n">
        <v>6.67</v>
      </c>
      <c r="X804" t="n">
        <v>0.5600000000000001</v>
      </c>
      <c r="Y804" t="n">
        <v>1</v>
      </c>
      <c r="Z804" t="n">
        <v>10</v>
      </c>
    </row>
    <row r="805">
      <c r="A805" t="n">
        <v>61</v>
      </c>
      <c r="B805" t="n">
        <v>145</v>
      </c>
      <c r="C805" t="inlineStr">
        <is>
          <t xml:space="preserve">CONCLUIDO	</t>
        </is>
      </c>
      <c r="D805" t="n">
        <v>3.0039</v>
      </c>
      <c r="E805" t="n">
        <v>33.29</v>
      </c>
      <c r="F805" t="n">
        <v>29.21</v>
      </c>
      <c r="G805" t="n">
        <v>83.45999999999999</v>
      </c>
      <c r="H805" t="n">
        <v>0.91</v>
      </c>
      <c r="I805" t="n">
        <v>21</v>
      </c>
      <c r="J805" t="n">
        <v>317.41</v>
      </c>
      <c r="K805" t="n">
        <v>61.2</v>
      </c>
      <c r="L805" t="n">
        <v>16.25</v>
      </c>
      <c r="M805" t="n">
        <v>19</v>
      </c>
      <c r="N805" t="n">
        <v>94.95999999999999</v>
      </c>
      <c r="O805" t="n">
        <v>39381.03</v>
      </c>
      <c r="P805" t="n">
        <v>433.5</v>
      </c>
      <c r="Q805" t="n">
        <v>2238.34</v>
      </c>
      <c r="R805" t="n">
        <v>103.6</v>
      </c>
      <c r="S805" t="n">
        <v>80.06999999999999</v>
      </c>
      <c r="T805" t="n">
        <v>9657.530000000001</v>
      </c>
      <c r="U805" t="n">
        <v>0.77</v>
      </c>
      <c r="V805" t="n">
        <v>0.88</v>
      </c>
      <c r="W805" t="n">
        <v>6.67</v>
      </c>
      <c r="X805" t="n">
        <v>0.58</v>
      </c>
      <c r="Y805" t="n">
        <v>1</v>
      </c>
      <c r="Z805" t="n">
        <v>10</v>
      </c>
    </row>
    <row r="806">
      <c r="A806" t="n">
        <v>62</v>
      </c>
      <c r="B806" t="n">
        <v>145</v>
      </c>
      <c r="C806" t="inlineStr">
        <is>
          <t xml:space="preserve">CONCLUIDO	</t>
        </is>
      </c>
      <c r="D806" t="n">
        <v>3.0117</v>
      </c>
      <c r="E806" t="n">
        <v>33.2</v>
      </c>
      <c r="F806" t="n">
        <v>29.18</v>
      </c>
      <c r="G806" t="n">
        <v>87.53</v>
      </c>
      <c r="H806" t="n">
        <v>0.92</v>
      </c>
      <c r="I806" t="n">
        <v>20</v>
      </c>
      <c r="J806" t="n">
        <v>317.97</v>
      </c>
      <c r="K806" t="n">
        <v>61.2</v>
      </c>
      <c r="L806" t="n">
        <v>16.5</v>
      </c>
      <c r="M806" t="n">
        <v>18</v>
      </c>
      <c r="N806" t="n">
        <v>95.27</v>
      </c>
      <c r="O806" t="n">
        <v>39450.07</v>
      </c>
      <c r="P806" t="n">
        <v>432.44</v>
      </c>
      <c r="Q806" t="n">
        <v>2238.32</v>
      </c>
      <c r="R806" t="n">
        <v>102.63</v>
      </c>
      <c r="S806" t="n">
        <v>80.06999999999999</v>
      </c>
      <c r="T806" t="n">
        <v>9178.299999999999</v>
      </c>
      <c r="U806" t="n">
        <v>0.78</v>
      </c>
      <c r="V806" t="n">
        <v>0.88</v>
      </c>
      <c r="W806" t="n">
        <v>6.67</v>
      </c>
      <c r="X806" t="n">
        <v>0.55</v>
      </c>
      <c r="Y806" t="n">
        <v>1</v>
      </c>
      <c r="Z806" t="n">
        <v>10</v>
      </c>
    </row>
    <row r="807">
      <c r="A807" t="n">
        <v>63</v>
      </c>
      <c r="B807" t="n">
        <v>145</v>
      </c>
      <c r="C807" t="inlineStr">
        <is>
          <t xml:space="preserve">CONCLUIDO	</t>
        </is>
      </c>
      <c r="D807" t="n">
        <v>3.0117</v>
      </c>
      <c r="E807" t="n">
        <v>33.2</v>
      </c>
      <c r="F807" t="n">
        <v>29.18</v>
      </c>
      <c r="G807" t="n">
        <v>87.53</v>
      </c>
      <c r="H807" t="n">
        <v>0.9399999999999999</v>
      </c>
      <c r="I807" t="n">
        <v>20</v>
      </c>
      <c r="J807" t="n">
        <v>318.53</v>
      </c>
      <c r="K807" t="n">
        <v>61.2</v>
      </c>
      <c r="L807" t="n">
        <v>16.75</v>
      </c>
      <c r="M807" t="n">
        <v>18</v>
      </c>
      <c r="N807" t="n">
        <v>95.58</v>
      </c>
      <c r="O807" t="n">
        <v>39519.26</v>
      </c>
      <c r="P807" t="n">
        <v>431.68</v>
      </c>
      <c r="Q807" t="n">
        <v>2238.33</v>
      </c>
      <c r="R807" t="n">
        <v>102.63</v>
      </c>
      <c r="S807" t="n">
        <v>80.06999999999999</v>
      </c>
      <c r="T807" t="n">
        <v>9178.870000000001</v>
      </c>
      <c r="U807" t="n">
        <v>0.78</v>
      </c>
      <c r="V807" t="n">
        <v>0.88</v>
      </c>
      <c r="W807" t="n">
        <v>6.67</v>
      </c>
      <c r="X807" t="n">
        <v>0.55</v>
      </c>
      <c r="Y807" t="n">
        <v>1</v>
      </c>
      <c r="Z807" t="n">
        <v>10</v>
      </c>
    </row>
    <row r="808">
      <c r="A808" t="n">
        <v>64</v>
      </c>
      <c r="B808" t="n">
        <v>145</v>
      </c>
      <c r="C808" t="inlineStr">
        <is>
          <t xml:space="preserve">CONCLUIDO	</t>
        </is>
      </c>
      <c r="D808" t="n">
        <v>3.013</v>
      </c>
      <c r="E808" t="n">
        <v>33.19</v>
      </c>
      <c r="F808" t="n">
        <v>29.16</v>
      </c>
      <c r="G808" t="n">
        <v>87.48999999999999</v>
      </c>
      <c r="H808" t="n">
        <v>0.95</v>
      </c>
      <c r="I808" t="n">
        <v>20</v>
      </c>
      <c r="J808" t="n">
        <v>319.09</v>
      </c>
      <c r="K808" t="n">
        <v>61.2</v>
      </c>
      <c r="L808" t="n">
        <v>17</v>
      </c>
      <c r="M808" t="n">
        <v>18</v>
      </c>
      <c r="N808" t="n">
        <v>95.89</v>
      </c>
      <c r="O808" t="n">
        <v>39588.58</v>
      </c>
      <c r="P808" t="n">
        <v>430.42</v>
      </c>
      <c r="Q808" t="n">
        <v>2238.41</v>
      </c>
      <c r="R808" t="n">
        <v>101.93</v>
      </c>
      <c r="S808" t="n">
        <v>80.06999999999999</v>
      </c>
      <c r="T808" t="n">
        <v>8827.4</v>
      </c>
      <c r="U808" t="n">
        <v>0.79</v>
      </c>
      <c r="V808" t="n">
        <v>0.88</v>
      </c>
      <c r="W808" t="n">
        <v>6.68</v>
      </c>
      <c r="X808" t="n">
        <v>0.54</v>
      </c>
      <c r="Y808" t="n">
        <v>1</v>
      </c>
      <c r="Z808" t="n">
        <v>10</v>
      </c>
    </row>
    <row r="809">
      <c r="A809" t="n">
        <v>65</v>
      </c>
      <c r="B809" t="n">
        <v>145</v>
      </c>
      <c r="C809" t="inlineStr">
        <is>
          <t xml:space="preserve">CONCLUIDO	</t>
        </is>
      </c>
      <c r="D809" t="n">
        <v>3.0184</v>
      </c>
      <c r="E809" t="n">
        <v>33.13</v>
      </c>
      <c r="F809" t="n">
        <v>29.16</v>
      </c>
      <c r="G809" t="n">
        <v>92.08</v>
      </c>
      <c r="H809" t="n">
        <v>0.96</v>
      </c>
      <c r="I809" t="n">
        <v>19</v>
      </c>
      <c r="J809" t="n">
        <v>319.65</v>
      </c>
      <c r="K809" t="n">
        <v>61.2</v>
      </c>
      <c r="L809" t="n">
        <v>17.25</v>
      </c>
      <c r="M809" t="n">
        <v>17</v>
      </c>
      <c r="N809" t="n">
        <v>96.2</v>
      </c>
      <c r="O809" t="n">
        <v>39658.05</v>
      </c>
      <c r="P809" t="n">
        <v>430.17</v>
      </c>
      <c r="Q809" t="n">
        <v>2238.34</v>
      </c>
      <c r="R809" t="n">
        <v>102.02</v>
      </c>
      <c r="S809" t="n">
        <v>80.06999999999999</v>
      </c>
      <c r="T809" t="n">
        <v>8875.280000000001</v>
      </c>
      <c r="U809" t="n">
        <v>0.78</v>
      </c>
      <c r="V809" t="n">
        <v>0.88</v>
      </c>
      <c r="W809" t="n">
        <v>6.67</v>
      </c>
      <c r="X809" t="n">
        <v>0.53</v>
      </c>
      <c r="Y809" t="n">
        <v>1</v>
      </c>
      <c r="Z809" t="n">
        <v>10</v>
      </c>
    </row>
    <row r="810">
      <c r="A810" t="n">
        <v>66</v>
      </c>
      <c r="B810" t="n">
        <v>145</v>
      </c>
      <c r="C810" t="inlineStr">
        <is>
          <t xml:space="preserve">CONCLUIDO	</t>
        </is>
      </c>
      <c r="D810" t="n">
        <v>3.0204</v>
      </c>
      <c r="E810" t="n">
        <v>33.11</v>
      </c>
      <c r="F810" t="n">
        <v>29.14</v>
      </c>
      <c r="G810" t="n">
        <v>92.01000000000001</v>
      </c>
      <c r="H810" t="n">
        <v>0.97</v>
      </c>
      <c r="I810" t="n">
        <v>19</v>
      </c>
      <c r="J810" t="n">
        <v>320.22</v>
      </c>
      <c r="K810" t="n">
        <v>61.2</v>
      </c>
      <c r="L810" t="n">
        <v>17.5</v>
      </c>
      <c r="M810" t="n">
        <v>17</v>
      </c>
      <c r="N810" t="n">
        <v>96.52</v>
      </c>
      <c r="O810" t="n">
        <v>39727.66</v>
      </c>
      <c r="P810" t="n">
        <v>428.93</v>
      </c>
      <c r="Q810" t="n">
        <v>2238.3</v>
      </c>
      <c r="R810" t="n">
        <v>101.42</v>
      </c>
      <c r="S810" t="n">
        <v>80.06999999999999</v>
      </c>
      <c r="T810" t="n">
        <v>8576.75</v>
      </c>
      <c r="U810" t="n">
        <v>0.79</v>
      </c>
      <c r="V810" t="n">
        <v>0.88</v>
      </c>
      <c r="W810" t="n">
        <v>6.66</v>
      </c>
      <c r="X810" t="n">
        <v>0.51</v>
      </c>
      <c r="Y810" t="n">
        <v>1</v>
      </c>
      <c r="Z810" t="n">
        <v>10</v>
      </c>
    </row>
    <row r="811">
      <c r="A811" t="n">
        <v>67</v>
      </c>
      <c r="B811" t="n">
        <v>145</v>
      </c>
      <c r="C811" t="inlineStr">
        <is>
          <t xml:space="preserve">CONCLUIDO	</t>
        </is>
      </c>
      <c r="D811" t="n">
        <v>3.0203</v>
      </c>
      <c r="E811" t="n">
        <v>33.11</v>
      </c>
      <c r="F811" t="n">
        <v>29.14</v>
      </c>
      <c r="G811" t="n">
        <v>92.01000000000001</v>
      </c>
      <c r="H811" t="n">
        <v>0.99</v>
      </c>
      <c r="I811" t="n">
        <v>19</v>
      </c>
      <c r="J811" t="n">
        <v>320.78</v>
      </c>
      <c r="K811" t="n">
        <v>61.2</v>
      </c>
      <c r="L811" t="n">
        <v>17.75</v>
      </c>
      <c r="M811" t="n">
        <v>17</v>
      </c>
      <c r="N811" t="n">
        <v>96.83</v>
      </c>
      <c r="O811" t="n">
        <v>39797.41</v>
      </c>
      <c r="P811" t="n">
        <v>424.7</v>
      </c>
      <c r="Q811" t="n">
        <v>2238.36</v>
      </c>
      <c r="R811" t="n">
        <v>101.22</v>
      </c>
      <c r="S811" t="n">
        <v>80.06999999999999</v>
      </c>
      <c r="T811" t="n">
        <v>8476.190000000001</v>
      </c>
      <c r="U811" t="n">
        <v>0.79</v>
      </c>
      <c r="V811" t="n">
        <v>0.88</v>
      </c>
      <c r="W811" t="n">
        <v>6.67</v>
      </c>
      <c r="X811" t="n">
        <v>0.51</v>
      </c>
      <c r="Y811" t="n">
        <v>1</v>
      </c>
      <c r="Z811" t="n">
        <v>10</v>
      </c>
    </row>
    <row r="812">
      <c r="A812" t="n">
        <v>68</v>
      </c>
      <c r="B812" t="n">
        <v>145</v>
      </c>
      <c r="C812" t="inlineStr">
        <is>
          <t xml:space="preserve">CONCLUIDO	</t>
        </is>
      </c>
      <c r="D812" t="n">
        <v>3.0281</v>
      </c>
      <c r="E812" t="n">
        <v>33.02</v>
      </c>
      <c r="F812" t="n">
        <v>29.11</v>
      </c>
      <c r="G812" t="n">
        <v>97.02</v>
      </c>
      <c r="H812" t="n">
        <v>1</v>
      </c>
      <c r="I812" t="n">
        <v>18</v>
      </c>
      <c r="J812" t="n">
        <v>321.35</v>
      </c>
      <c r="K812" t="n">
        <v>61.2</v>
      </c>
      <c r="L812" t="n">
        <v>18</v>
      </c>
      <c r="M812" t="n">
        <v>15</v>
      </c>
      <c r="N812" t="n">
        <v>97.15000000000001</v>
      </c>
      <c r="O812" t="n">
        <v>39867.32</v>
      </c>
      <c r="P812" t="n">
        <v>424</v>
      </c>
      <c r="Q812" t="n">
        <v>2238.32</v>
      </c>
      <c r="R812" t="n">
        <v>100.16</v>
      </c>
      <c r="S812" t="n">
        <v>80.06999999999999</v>
      </c>
      <c r="T812" t="n">
        <v>7950.99</v>
      </c>
      <c r="U812" t="n">
        <v>0.8</v>
      </c>
      <c r="V812" t="n">
        <v>0.88</v>
      </c>
      <c r="W812" t="n">
        <v>6.67</v>
      </c>
      <c r="X812" t="n">
        <v>0.48</v>
      </c>
      <c r="Y812" t="n">
        <v>1</v>
      </c>
      <c r="Z812" t="n">
        <v>10</v>
      </c>
    </row>
    <row r="813">
      <c r="A813" t="n">
        <v>69</v>
      </c>
      <c r="B813" t="n">
        <v>145</v>
      </c>
      <c r="C813" t="inlineStr">
        <is>
          <t xml:space="preserve">CONCLUIDO	</t>
        </is>
      </c>
      <c r="D813" t="n">
        <v>3.026</v>
      </c>
      <c r="E813" t="n">
        <v>33.05</v>
      </c>
      <c r="F813" t="n">
        <v>29.13</v>
      </c>
      <c r="G813" t="n">
        <v>97.09</v>
      </c>
      <c r="H813" t="n">
        <v>1.01</v>
      </c>
      <c r="I813" t="n">
        <v>18</v>
      </c>
      <c r="J813" t="n">
        <v>321.92</v>
      </c>
      <c r="K813" t="n">
        <v>61.2</v>
      </c>
      <c r="L813" t="n">
        <v>18.25</v>
      </c>
      <c r="M813" t="n">
        <v>13</v>
      </c>
      <c r="N813" t="n">
        <v>97.47</v>
      </c>
      <c r="O813" t="n">
        <v>39937.36</v>
      </c>
      <c r="P813" t="n">
        <v>423.11</v>
      </c>
      <c r="Q813" t="n">
        <v>2238.31</v>
      </c>
      <c r="R813" t="n">
        <v>100.88</v>
      </c>
      <c r="S813" t="n">
        <v>80.06999999999999</v>
      </c>
      <c r="T813" t="n">
        <v>8311.66</v>
      </c>
      <c r="U813" t="n">
        <v>0.79</v>
      </c>
      <c r="V813" t="n">
        <v>0.88</v>
      </c>
      <c r="W813" t="n">
        <v>6.67</v>
      </c>
      <c r="X813" t="n">
        <v>0.5</v>
      </c>
      <c r="Y813" t="n">
        <v>1</v>
      </c>
      <c r="Z813" t="n">
        <v>10</v>
      </c>
    </row>
    <row r="814">
      <c r="A814" t="n">
        <v>70</v>
      </c>
      <c r="B814" t="n">
        <v>145</v>
      </c>
      <c r="C814" t="inlineStr">
        <is>
          <t xml:space="preserve">CONCLUIDO	</t>
        </is>
      </c>
      <c r="D814" t="n">
        <v>3.0271</v>
      </c>
      <c r="E814" t="n">
        <v>33.04</v>
      </c>
      <c r="F814" t="n">
        <v>29.12</v>
      </c>
      <c r="G814" t="n">
        <v>97.05</v>
      </c>
      <c r="H814" t="n">
        <v>1.02</v>
      </c>
      <c r="I814" t="n">
        <v>18</v>
      </c>
      <c r="J814" t="n">
        <v>322.49</v>
      </c>
      <c r="K814" t="n">
        <v>61.2</v>
      </c>
      <c r="L814" t="n">
        <v>18.5</v>
      </c>
      <c r="M814" t="n">
        <v>11</v>
      </c>
      <c r="N814" t="n">
        <v>97.79000000000001</v>
      </c>
      <c r="O814" t="n">
        <v>40007.56</v>
      </c>
      <c r="P814" t="n">
        <v>420.19</v>
      </c>
      <c r="Q814" t="n">
        <v>2238.37</v>
      </c>
      <c r="R814" t="n">
        <v>100.64</v>
      </c>
      <c r="S814" t="n">
        <v>80.06999999999999</v>
      </c>
      <c r="T814" t="n">
        <v>8193.030000000001</v>
      </c>
      <c r="U814" t="n">
        <v>0.8</v>
      </c>
      <c r="V814" t="n">
        <v>0.88</v>
      </c>
      <c r="W814" t="n">
        <v>6.67</v>
      </c>
      <c r="X814" t="n">
        <v>0.49</v>
      </c>
      <c r="Y814" t="n">
        <v>1</v>
      </c>
      <c r="Z814" t="n">
        <v>10</v>
      </c>
    </row>
    <row r="815">
      <c r="A815" t="n">
        <v>71</v>
      </c>
      <c r="B815" t="n">
        <v>145</v>
      </c>
      <c r="C815" t="inlineStr">
        <is>
          <t xml:space="preserve">CONCLUIDO	</t>
        </is>
      </c>
      <c r="D815" t="n">
        <v>3.0262</v>
      </c>
      <c r="E815" t="n">
        <v>33.04</v>
      </c>
      <c r="F815" t="n">
        <v>29.13</v>
      </c>
      <c r="G815" t="n">
        <v>97.09</v>
      </c>
      <c r="H815" t="n">
        <v>1.03</v>
      </c>
      <c r="I815" t="n">
        <v>18</v>
      </c>
      <c r="J815" t="n">
        <v>323.06</v>
      </c>
      <c r="K815" t="n">
        <v>61.2</v>
      </c>
      <c r="L815" t="n">
        <v>18.75</v>
      </c>
      <c r="M815" t="n">
        <v>9</v>
      </c>
      <c r="N815" t="n">
        <v>98.11</v>
      </c>
      <c r="O815" t="n">
        <v>40077.9</v>
      </c>
      <c r="P815" t="n">
        <v>418.13</v>
      </c>
      <c r="Q815" t="n">
        <v>2238.3</v>
      </c>
      <c r="R815" t="n">
        <v>100.67</v>
      </c>
      <c r="S815" t="n">
        <v>80.06999999999999</v>
      </c>
      <c r="T815" t="n">
        <v>8206.360000000001</v>
      </c>
      <c r="U815" t="n">
        <v>0.8</v>
      </c>
      <c r="V815" t="n">
        <v>0.88</v>
      </c>
      <c r="W815" t="n">
        <v>6.68</v>
      </c>
      <c r="X815" t="n">
        <v>0.5</v>
      </c>
      <c r="Y815" t="n">
        <v>1</v>
      </c>
      <c r="Z815" t="n">
        <v>10</v>
      </c>
    </row>
    <row r="816">
      <c r="A816" t="n">
        <v>72</v>
      </c>
      <c r="B816" t="n">
        <v>145</v>
      </c>
      <c r="C816" t="inlineStr">
        <is>
          <t xml:space="preserve">CONCLUIDO	</t>
        </is>
      </c>
      <c r="D816" t="n">
        <v>3.0347</v>
      </c>
      <c r="E816" t="n">
        <v>32.95</v>
      </c>
      <c r="F816" t="n">
        <v>29.09</v>
      </c>
      <c r="G816" t="n">
        <v>102.66</v>
      </c>
      <c r="H816" t="n">
        <v>1.05</v>
      </c>
      <c r="I816" t="n">
        <v>17</v>
      </c>
      <c r="J816" t="n">
        <v>323.63</v>
      </c>
      <c r="K816" t="n">
        <v>61.2</v>
      </c>
      <c r="L816" t="n">
        <v>19</v>
      </c>
      <c r="M816" t="n">
        <v>6</v>
      </c>
      <c r="N816" t="n">
        <v>98.43000000000001</v>
      </c>
      <c r="O816" t="n">
        <v>40148.52</v>
      </c>
      <c r="P816" t="n">
        <v>417.03</v>
      </c>
      <c r="Q816" t="n">
        <v>2238.36</v>
      </c>
      <c r="R816" t="n">
        <v>99.48999999999999</v>
      </c>
      <c r="S816" t="n">
        <v>80.06999999999999</v>
      </c>
      <c r="T816" t="n">
        <v>7621.9</v>
      </c>
      <c r="U816" t="n">
        <v>0.8</v>
      </c>
      <c r="V816" t="n">
        <v>0.88</v>
      </c>
      <c r="W816" t="n">
        <v>6.67</v>
      </c>
      <c r="X816" t="n">
        <v>0.46</v>
      </c>
      <c r="Y816" t="n">
        <v>1</v>
      </c>
      <c r="Z816" t="n">
        <v>10</v>
      </c>
    </row>
    <row r="817">
      <c r="A817" t="n">
        <v>73</v>
      </c>
      <c r="B817" t="n">
        <v>145</v>
      </c>
      <c r="C817" t="inlineStr">
        <is>
          <t xml:space="preserve">CONCLUIDO	</t>
        </is>
      </c>
      <c r="D817" t="n">
        <v>3.0342</v>
      </c>
      <c r="E817" t="n">
        <v>32.96</v>
      </c>
      <c r="F817" t="n">
        <v>29.09</v>
      </c>
      <c r="G817" t="n">
        <v>102.68</v>
      </c>
      <c r="H817" t="n">
        <v>1.06</v>
      </c>
      <c r="I817" t="n">
        <v>17</v>
      </c>
      <c r="J817" t="n">
        <v>324.2</v>
      </c>
      <c r="K817" t="n">
        <v>61.2</v>
      </c>
      <c r="L817" t="n">
        <v>19.25</v>
      </c>
      <c r="M817" t="n">
        <v>6</v>
      </c>
      <c r="N817" t="n">
        <v>98.75</v>
      </c>
      <c r="O817" t="n">
        <v>40219.17</v>
      </c>
      <c r="P817" t="n">
        <v>418.08</v>
      </c>
      <c r="Q817" t="n">
        <v>2238.33</v>
      </c>
      <c r="R817" t="n">
        <v>99.41</v>
      </c>
      <c r="S817" t="n">
        <v>80.06999999999999</v>
      </c>
      <c r="T817" t="n">
        <v>7584.08</v>
      </c>
      <c r="U817" t="n">
        <v>0.8100000000000001</v>
      </c>
      <c r="V817" t="n">
        <v>0.88</v>
      </c>
      <c r="W817" t="n">
        <v>6.68</v>
      </c>
      <c r="X817" t="n">
        <v>0.47</v>
      </c>
      <c r="Y817" t="n">
        <v>1</v>
      </c>
      <c r="Z817" t="n">
        <v>10</v>
      </c>
    </row>
    <row r="818">
      <c r="A818" t="n">
        <v>74</v>
      </c>
      <c r="B818" t="n">
        <v>145</v>
      </c>
      <c r="C818" t="inlineStr">
        <is>
          <t xml:space="preserve">CONCLUIDO	</t>
        </is>
      </c>
      <c r="D818" t="n">
        <v>3.0343</v>
      </c>
      <c r="E818" t="n">
        <v>32.96</v>
      </c>
      <c r="F818" t="n">
        <v>29.09</v>
      </c>
      <c r="G818" t="n">
        <v>102.67</v>
      </c>
      <c r="H818" t="n">
        <v>1.07</v>
      </c>
      <c r="I818" t="n">
        <v>17</v>
      </c>
      <c r="J818" t="n">
        <v>324.78</v>
      </c>
      <c r="K818" t="n">
        <v>61.2</v>
      </c>
      <c r="L818" t="n">
        <v>19.5</v>
      </c>
      <c r="M818" t="n">
        <v>7</v>
      </c>
      <c r="N818" t="n">
        <v>99.08</v>
      </c>
      <c r="O818" t="n">
        <v>40289.97</v>
      </c>
      <c r="P818" t="n">
        <v>419.48</v>
      </c>
      <c r="Q818" t="n">
        <v>2238.32</v>
      </c>
      <c r="R818" t="n">
        <v>99.58</v>
      </c>
      <c r="S818" t="n">
        <v>80.06999999999999</v>
      </c>
      <c r="T818" t="n">
        <v>7668.16</v>
      </c>
      <c r="U818" t="n">
        <v>0.8</v>
      </c>
      <c r="V818" t="n">
        <v>0.88</v>
      </c>
      <c r="W818" t="n">
        <v>6.67</v>
      </c>
      <c r="X818" t="n">
        <v>0.46</v>
      </c>
      <c r="Y818" t="n">
        <v>1</v>
      </c>
      <c r="Z818" t="n">
        <v>10</v>
      </c>
    </row>
    <row r="819">
      <c r="A819" t="n">
        <v>75</v>
      </c>
      <c r="B819" t="n">
        <v>145</v>
      </c>
      <c r="C819" t="inlineStr">
        <is>
          <t xml:space="preserve">CONCLUIDO	</t>
        </is>
      </c>
      <c r="D819" t="n">
        <v>3.0325</v>
      </c>
      <c r="E819" t="n">
        <v>32.98</v>
      </c>
      <c r="F819" t="n">
        <v>29.11</v>
      </c>
      <c r="G819" t="n">
        <v>102.74</v>
      </c>
      <c r="H819" t="n">
        <v>1.08</v>
      </c>
      <c r="I819" t="n">
        <v>17</v>
      </c>
      <c r="J819" t="n">
        <v>325.35</v>
      </c>
      <c r="K819" t="n">
        <v>61.2</v>
      </c>
      <c r="L819" t="n">
        <v>19.75</v>
      </c>
      <c r="M819" t="n">
        <v>4</v>
      </c>
      <c r="N819" t="n">
        <v>99.40000000000001</v>
      </c>
      <c r="O819" t="n">
        <v>40360.92</v>
      </c>
      <c r="P819" t="n">
        <v>419.81</v>
      </c>
      <c r="Q819" t="n">
        <v>2238.4</v>
      </c>
      <c r="R819" t="n">
        <v>99.8</v>
      </c>
      <c r="S819" t="n">
        <v>80.06999999999999</v>
      </c>
      <c r="T819" t="n">
        <v>7778.43</v>
      </c>
      <c r="U819" t="n">
        <v>0.8</v>
      </c>
      <c r="V819" t="n">
        <v>0.88</v>
      </c>
      <c r="W819" t="n">
        <v>6.69</v>
      </c>
      <c r="X819" t="n">
        <v>0.48</v>
      </c>
      <c r="Y819" t="n">
        <v>1</v>
      </c>
      <c r="Z819" t="n">
        <v>10</v>
      </c>
    </row>
    <row r="820">
      <c r="A820" t="n">
        <v>76</v>
      </c>
      <c r="B820" t="n">
        <v>145</v>
      </c>
      <c r="C820" t="inlineStr">
        <is>
          <t xml:space="preserve">CONCLUIDO	</t>
        </is>
      </c>
      <c r="D820" t="n">
        <v>3.0321</v>
      </c>
      <c r="E820" t="n">
        <v>32.98</v>
      </c>
      <c r="F820" t="n">
        <v>29.12</v>
      </c>
      <c r="G820" t="n">
        <v>102.76</v>
      </c>
      <c r="H820" t="n">
        <v>1.09</v>
      </c>
      <c r="I820" t="n">
        <v>17</v>
      </c>
      <c r="J820" t="n">
        <v>325.93</v>
      </c>
      <c r="K820" t="n">
        <v>61.2</v>
      </c>
      <c r="L820" t="n">
        <v>20</v>
      </c>
      <c r="M820" t="n">
        <v>3</v>
      </c>
      <c r="N820" t="n">
        <v>99.73</v>
      </c>
      <c r="O820" t="n">
        <v>40432.03</v>
      </c>
      <c r="P820" t="n">
        <v>419.05</v>
      </c>
      <c r="Q820" t="n">
        <v>2238.41</v>
      </c>
      <c r="R820" t="n">
        <v>100.06</v>
      </c>
      <c r="S820" t="n">
        <v>80.06999999999999</v>
      </c>
      <c r="T820" t="n">
        <v>7906.05</v>
      </c>
      <c r="U820" t="n">
        <v>0.8</v>
      </c>
      <c r="V820" t="n">
        <v>0.88</v>
      </c>
      <c r="W820" t="n">
        <v>6.68</v>
      </c>
      <c r="X820" t="n">
        <v>0.49</v>
      </c>
      <c r="Y820" t="n">
        <v>1</v>
      </c>
      <c r="Z820" t="n">
        <v>10</v>
      </c>
    </row>
    <row r="821">
      <c r="A821" t="n">
        <v>77</v>
      </c>
      <c r="B821" t="n">
        <v>145</v>
      </c>
      <c r="C821" t="inlineStr">
        <is>
          <t xml:space="preserve">CONCLUIDO	</t>
        </is>
      </c>
      <c r="D821" t="n">
        <v>3.0323</v>
      </c>
      <c r="E821" t="n">
        <v>32.98</v>
      </c>
      <c r="F821" t="n">
        <v>29.11</v>
      </c>
      <c r="G821" t="n">
        <v>102.75</v>
      </c>
      <c r="H821" t="n">
        <v>1.11</v>
      </c>
      <c r="I821" t="n">
        <v>17</v>
      </c>
      <c r="J821" t="n">
        <v>326.51</v>
      </c>
      <c r="K821" t="n">
        <v>61.2</v>
      </c>
      <c r="L821" t="n">
        <v>20.25</v>
      </c>
      <c r="M821" t="n">
        <v>3</v>
      </c>
      <c r="N821" t="n">
        <v>100.06</v>
      </c>
      <c r="O821" t="n">
        <v>40503.29</v>
      </c>
      <c r="P821" t="n">
        <v>419.31</v>
      </c>
      <c r="Q821" t="n">
        <v>2238.41</v>
      </c>
      <c r="R821" t="n">
        <v>100.05</v>
      </c>
      <c r="S821" t="n">
        <v>80.06999999999999</v>
      </c>
      <c r="T821" t="n">
        <v>7901.34</v>
      </c>
      <c r="U821" t="n">
        <v>0.8</v>
      </c>
      <c r="V821" t="n">
        <v>0.88</v>
      </c>
      <c r="W821" t="n">
        <v>6.68</v>
      </c>
      <c r="X821" t="n">
        <v>0.49</v>
      </c>
      <c r="Y821" t="n">
        <v>1</v>
      </c>
      <c r="Z821" t="n">
        <v>10</v>
      </c>
    </row>
    <row r="822">
      <c r="A822" t="n">
        <v>78</v>
      </c>
      <c r="B822" t="n">
        <v>145</v>
      </c>
      <c r="C822" t="inlineStr">
        <is>
          <t xml:space="preserve">CONCLUIDO	</t>
        </is>
      </c>
      <c r="D822" t="n">
        <v>3.0326</v>
      </c>
      <c r="E822" t="n">
        <v>32.98</v>
      </c>
      <c r="F822" t="n">
        <v>29.11</v>
      </c>
      <c r="G822" t="n">
        <v>102.74</v>
      </c>
      <c r="H822" t="n">
        <v>1.12</v>
      </c>
      <c r="I822" t="n">
        <v>17</v>
      </c>
      <c r="J822" t="n">
        <v>327.08</v>
      </c>
      <c r="K822" t="n">
        <v>61.2</v>
      </c>
      <c r="L822" t="n">
        <v>20.5</v>
      </c>
      <c r="M822" t="n">
        <v>1</v>
      </c>
      <c r="N822" t="n">
        <v>100.39</v>
      </c>
      <c r="O822" t="n">
        <v>40574.7</v>
      </c>
      <c r="P822" t="n">
        <v>419.91</v>
      </c>
      <c r="Q822" t="n">
        <v>2238.3</v>
      </c>
      <c r="R822" t="n">
        <v>99.94</v>
      </c>
      <c r="S822" t="n">
        <v>80.06999999999999</v>
      </c>
      <c r="T822" t="n">
        <v>7846.12</v>
      </c>
      <c r="U822" t="n">
        <v>0.8</v>
      </c>
      <c r="V822" t="n">
        <v>0.88</v>
      </c>
      <c r="W822" t="n">
        <v>6.68</v>
      </c>
      <c r="X822" t="n">
        <v>0.48</v>
      </c>
      <c r="Y822" t="n">
        <v>1</v>
      </c>
      <c r="Z822" t="n">
        <v>10</v>
      </c>
    </row>
    <row r="823">
      <c r="A823" t="n">
        <v>79</v>
      </c>
      <c r="B823" t="n">
        <v>145</v>
      </c>
      <c r="C823" t="inlineStr">
        <is>
          <t xml:space="preserve">CONCLUIDO	</t>
        </is>
      </c>
      <c r="D823" t="n">
        <v>3.0324</v>
      </c>
      <c r="E823" t="n">
        <v>32.98</v>
      </c>
      <c r="F823" t="n">
        <v>29.11</v>
      </c>
      <c r="G823" t="n">
        <v>102.75</v>
      </c>
      <c r="H823" t="n">
        <v>1.13</v>
      </c>
      <c r="I823" t="n">
        <v>17</v>
      </c>
      <c r="J823" t="n">
        <v>327.66</v>
      </c>
      <c r="K823" t="n">
        <v>61.2</v>
      </c>
      <c r="L823" t="n">
        <v>20.75</v>
      </c>
      <c r="M823" t="n">
        <v>1</v>
      </c>
      <c r="N823" t="n">
        <v>100.72</v>
      </c>
      <c r="O823" t="n">
        <v>40646.27</v>
      </c>
      <c r="P823" t="n">
        <v>420.48</v>
      </c>
      <c r="Q823" t="n">
        <v>2238.3</v>
      </c>
      <c r="R823" t="n">
        <v>99.93000000000001</v>
      </c>
      <c r="S823" t="n">
        <v>80.06999999999999</v>
      </c>
      <c r="T823" t="n">
        <v>7843.88</v>
      </c>
      <c r="U823" t="n">
        <v>0.8</v>
      </c>
      <c r="V823" t="n">
        <v>0.88</v>
      </c>
      <c r="W823" t="n">
        <v>6.68</v>
      </c>
      <c r="X823" t="n">
        <v>0.49</v>
      </c>
      <c r="Y823" t="n">
        <v>1</v>
      </c>
      <c r="Z823" t="n">
        <v>10</v>
      </c>
    </row>
    <row r="824">
      <c r="A824" t="n">
        <v>80</v>
      </c>
      <c r="B824" t="n">
        <v>145</v>
      </c>
      <c r="C824" t="inlineStr">
        <is>
          <t xml:space="preserve">CONCLUIDO	</t>
        </is>
      </c>
      <c r="D824" t="n">
        <v>3.0324</v>
      </c>
      <c r="E824" t="n">
        <v>32.98</v>
      </c>
      <c r="F824" t="n">
        <v>29.11</v>
      </c>
      <c r="G824" t="n">
        <v>102.75</v>
      </c>
      <c r="H824" t="n">
        <v>1.14</v>
      </c>
      <c r="I824" t="n">
        <v>17</v>
      </c>
      <c r="J824" t="n">
        <v>328.25</v>
      </c>
      <c r="K824" t="n">
        <v>61.2</v>
      </c>
      <c r="L824" t="n">
        <v>21</v>
      </c>
      <c r="M824" t="n">
        <v>0</v>
      </c>
      <c r="N824" t="n">
        <v>101.05</v>
      </c>
      <c r="O824" t="n">
        <v>40718</v>
      </c>
      <c r="P824" t="n">
        <v>421.15</v>
      </c>
      <c r="Q824" t="n">
        <v>2238.3</v>
      </c>
      <c r="R824" t="n">
        <v>99.93000000000001</v>
      </c>
      <c r="S824" t="n">
        <v>80.06999999999999</v>
      </c>
      <c r="T824" t="n">
        <v>7843.62</v>
      </c>
      <c r="U824" t="n">
        <v>0.8</v>
      </c>
      <c r="V824" t="n">
        <v>0.88</v>
      </c>
      <c r="W824" t="n">
        <v>6.68</v>
      </c>
      <c r="X824" t="n">
        <v>0.49</v>
      </c>
      <c r="Y824" t="n">
        <v>1</v>
      </c>
      <c r="Z824" t="n">
        <v>10</v>
      </c>
    </row>
    <row r="825">
      <c r="A825" t="n">
        <v>0</v>
      </c>
      <c r="B825" t="n">
        <v>65</v>
      </c>
      <c r="C825" t="inlineStr">
        <is>
          <t xml:space="preserve">CONCLUIDO	</t>
        </is>
      </c>
      <c r="D825" t="n">
        <v>2.1211</v>
      </c>
      <c r="E825" t="n">
        <v>47.14</v>
      </c>
      <c r="F825" t="n">
        <v>37.12</v>
      </c>
      <c r="G825" t="n">
        <v>7.73</v>
      </c>
      <c r="H825" t="n">
        <v>0.13</v>
      </c>
      <c r="I825" t="n">
        <v>288</v>
      </c>
      <c r="J825" t="n">
        <v>133.21</v>
      </c>
      <c r="K825" t="n">
        <v>46.47</v>
      </c>
      <c r="L825" t="n">
        <v>1</v>
      </c>
      <c r="M825" t="n">
        <v>286</v>
      </c>
      <c r="N825" t="n">
        <v>20.75</v>
      </c>
      <c r="O825" t="n">
        <v>16663.42</v>
      </c>
      <c r="P825" t="n">
        <v>398.62</v>
      </c>
      <c r="Q825" t="n">
        <v>2239.38</v>
      </c>
      <c r="R825" t="n">
        <v>361.32</v>
      </c>
      <c r="S825" t="n">
        <v>80.06999999999999</v>
      </c>
      <c r="T825" t="n">
        <v>137182.16</v>
      </c>
      <c r="U825" t="n">
        <v>0.22</v>
      </c>
      <c r="V825" t="n">
        <v>0.6899999999999999</v>
      </c>
      <c r="W825" t="n">
        <v>7.12</v>
      </c>
      <c r="X825" t="n">
        <v>8.48</v>
      </c>
      <c r="Y825" t="n">
        <v>1</v>
      </c>
      <c r="Z825" t="n">
        <v>10</v>
      </c>
    </row>
    <row r="826">
      <c r="A826" t="n">
        <v>1</v>
      </c>
      <c r="B826" t="n">
        <v>65</v>
      </c>
      <c r="C826" t="inlineStr">
        <is>
          <t xml:space="preserve">CONCLUIDO	</t>
        </is>
      </c>
      <c r="D826" t="n">
        <v>2.3287</v>
      </c>
      <c r="E826" t="n">
        <v>42.94</v>
      </c>
      <c r="F826" t="n">
        <v>34.91</v>
      </c>
      <c r="G826" t="n">
        <v>9.74</v>
      </c>
      <c r="H826" t="n">
        <v>0.17</v>
      </c>
      <c r="I826" t="n">
        <v>215</v>
      </c>
      <c r="J826" t="n">
        <v>133.55</v>
      </c>
      <c r="K826" t="n">
        <v>46.47</v>
      </c>
      <c r="L826" t="n">
        <v>1.25</v>
      </c>
      <c r="M826" t="n">
        <v>213</v>
      </c>
      <c r="N826" t="n">
        <v>20.83</v>
      </c>
      <c r="O826" t="n">
        <v>16704.7</v>
      </c>
      <c r="P826" t="n">
        <v>371.14</v>
      </c>
      <c r="Q826" t="n">
        <v>2238.85</v>
      </c>
      <c r="R826" t="n">
        <v>288.96</v>
      </c>
      <c r="S826" t="n">
        <v>80.06999999999999</v>
      </c>
      <c r="T826" t="n">
        <v>101366.82</v>
      </c>
      <c r="U826" t="n">
        <v>0.28</v>
      </c>
      <c r="V826" t="n">
        <v>0.74</v>
      </c>
      <c r="W826" t="n">
        <v>7</v>
      </c>
      <c r="X826" t="n">
        <v>6.28</v>
      </c>
      <c r="Y826" t="n">
        <v>1</v>
      </c>
      <c r="Z826" t="n">
        <v>10</v>
      </c>
    </row>
    <row r="827">
      <c r="A827" t="n">
        <v>2</v>
      </c>
      <c r="B827" t="n">
        <v>65</v>
      </c>
      <c r="C827" t="inlineStr">
        <is>
          <t xml:space="preserve">CONCLUIDO	</t>
        </is>
      </c>
      <c r="D827" t="n">
        <v>2.4733</v>
      </c>
      <c r="E827" t="n">
        <v>40.43</v>
      </c>
      <c r="F827" t="n">
        <v>33.6</v>
      </c>
      <c r="G827" t="n">
        <v>11.79</v>
      </c>
      <c r="H827" t="n">
        <v>0.2</v>
      </c>
      <c r="I827" t="n">
        <v>171</v>
      </c>
      <c r="J827" t="n">
        <v>133.88</v>
      </c>
      <c r="K827" t="n">
        <v>46.47</v>
      </c>
      <c r="L827" t="n">
        <v>1.5</v>
      </c>
      <c r="M827" t="n">
        <v>169</v>
      </c>
      <c r="N827" t="n">
        <v>20.91</v>
      </c>
      <c r="O827" t="n">
        <v>16746.01</v>
      </c>
      <c r="P827" t="n">
        <v>353.45</v>
      </c>
      <c r="Q827" t="n">
        <v>2238.75</v>
      </c>
      <c r="R827" t="n">
        <v>246.43</v>
      </c>
      <c r="S827" t="n">
        <v>80.06999999999999</v>
      </c>
      <c r="T827" t="n">
        <v>80322.92999999999</v>
      </c>
      <c r="U827" t="n">
        <v>0.32</v>
      </c>
      <c r="V827" t="n">
        <v>0.76</v>
      </c>
      <c r="W827" t="n">
        <v>6.92</v>
      </c>
      <c r="X827" t="n">
        <v>4.96</v>
      </c>
      <c r="Y827" t="n">
        <v>1</v>
      </c>
      <c r="Z827" t="n">
        <v>10</v>
      </c>
    </row>
    <row r="828">
      <c r="A828" t="n">
        <v>3</v>
      </c>
      <c r="B828" t="n">
        <v>65</v>
      </c>
      <c r="C828" t="inlineStr">
        <is>
          <t xml:space="preserve">CONCLUIDO	</t>
        </is>
      </c>
      <c r="D828" t="n">
        <v>2.5841</v>
      </c>
      <c r="E828" t="n">
        <v>38.7</v>
      </c>
      <c r="F828" t="n">
        <v>32.68</v>
      </c>
      <c r="G828" t="n">
        <v>13.91</v>
      </c>
      <c r="H828" t="n">
        <v>0.23</v>
      </c>
      <c r="I828" t="n">
        <v>141</v>
      </c>
      <c r="J828" t="n">
        <v>134.22</v>
      </c>
      <c r="K828" t="n">
        <v>46.47</v>
      </c>
      <c r="L828" t="n">
        <v>1.75</v>
      </c>
      <c r="M828" t="n">
        <v>139</v>
      </c>
      <c r="N828" t="n">
        <v>21</v>
      </c>
      <c r="O828" t="n">
        <v>16787.35</v>
      </c>
      <c r="P828" t="n">
        <v>340.15</v>
      </c>
      <c r="Q828" t="n">
        <v>2238.78</v>
      </c>
      <c r="R828" t="n">
        <v>216.66</v>
      </c>
      <c r="S828" t="n">
        <v>80.06999999999999</v>
      </c>
      <c r="T828" t="n">
        <v>65585.61</v>
      </c>
      <c r="U828" t="n">
        <v>0.37</v>
      </c>
      <c r="V828" t="n">
        <v>0.79</v>
      </c>
      <c r="W828" t="n">
        <v>6.86</v>
      </c>
      <c r="X828" t="n">
        <v>4.05</v>
      </c>
      <c r="Y828" t="n">
        <v>1</v>
      </c>
      <c r="Z828" t="n">
        <v>10</v>
      </c>
    </row>
    <row r="829">
      <c r="A829" t="n">
        <v>4</v>
      </c>
      <c r="B829" t="n">
        <v>65</v>
      </c>
      <c r="C829" t="inlineStr">
        <is>
          <t xml:space="preserve">CONCLUIDO	</t>
        </is>
      </c>
      <c r="D829" t="n">
        <v>2.666</v>
      </c>
      <c r="E829" t="n">
        <v>37.51</v>
      </c>
      <c r="F829" t="n">
        <v>32.06</v>
      </c>
      <c r="G829" t="n">
        <v>16.03</v>
      </c>
      <c r="H829" t="n">
        <v>0.26</v>
      </c>
      <c r="I829" t="n">
        <v>120</v>
      </c>
      <c r="J829" t="n">
        <v>134.55</v>
      </c>
      <c r="K829" t="n">
        <v>46.47</v>
      </c>
      <c r="L829" t="n">
        <v>2</v>
      </c>
      <c r="M829" t="n">
        <v>118</v>
      </c>
      <c r="N829" t="n">
        <v>21.09</v>
      </c>
      <c r="O829" t="n">
        <v>16828.84</v>
      </c>
      <c r="P829" t="n">
        <v>330.11</v>
      </c>
      <c r="Q829" t="n">
        <v>2238.85</v>
      </c>
      <c r="R829" t="n">
        <v>196.39</v>
      </c>
      <c r="S829" t="n">
        <v>80.06999999999999</v>
      </c>
      <c r="T829" t="n">
        <v>55558.48</v>
      </c>
      <c r="U829" t="n">
        <v>0.41</v>
      </c>
      <c r="V829" t="n">
        <v>0.8</v>
      </c>
      <c r="W829" t="n">
        <v>6.84</v>
      </c>
      <c r="X829" t="n">
        <v>3.43</v>
      </c>
      <c r="Y829" t="n">
        <v>1</v>
      </c>
      <c r="Z829" t="n">
        <v>10</v>
      </c>
    </row>
    <row r="830">
      <c r="A830" t="n">
        <v>5</v>
      </c>
      <c r="B830" t="n">
        <v>65</v>
      </c>
      <c r="C830" t="inlineStr">
        <is>
          <t xml:space="preserve">CONCLUIDO	</t>
        </is>
      </c>
      <c r="D830" t="n">
        <v>2.7315</v>
      </c>
      <c r="E830" t="n">
        <v>36.61</v>
      </c>
      <c r="F830" t="n">
        <v>31.6</v>
      </c>
      <c r="G830" t="n">
        <v>18.23</v>
      </c>
      <c r="H830" t="n">
        <v>0.29</v>
      </c>
      <c r="I830" t="n">
        <v>104</v>
      </c>
      <c r="J830" t="n">
        <v>134.89</v>
      </c>
      <c r="K830" t="n">
        <v>46.47</v>
      </c>
      <c r="L830" t="n">
        <v>2.25</v>
      </c>
      <c r="M830" t="n">
        <v>102</v>
      </c>
      <c r="N830" t="n">
        <v>21.17</v>
      </c>
      <c r="O830" t="n">
        <v>16870.25</v>
      </c>
      <c r="P830" t="n">
        <v>321.69</v>
      </c>
      <c r="Q830" t="n">
        <v>2238.49</v>
      </c>
      <c r="R830" t="n">
        <v>181.2</v>
      </c>
      <c r="S830" t="n">
        <v>80.06999999999999</v>
      </c>
      <c r="T830" t="n">
        <v>48041.43</v>
      </c>
      <c r="U830" t="n">
        <v>0.44</v>
      </c>
      <c r="V830" t="n">
        <v>0.8100000000000001</v>
      </c>
      <c r="W830" t="n">
        <v>6.82</v>
      </c>
      <c r="X830" t="n">
        <v>2.97</v>
      </c>
      <c r="Y830" t="n">
        <v>1</v>
      </c>
      <c r="Z830" t="n">
        <v>10</v>
      </c>
    </row>
    <row r="831">
      <c r="A831" t="n">
        <v>6</v>
      </c>
      <c r="B831" t="n">
        <v>65</v>
      </c>
      <c r="C831" t="inlineStr">
        <is>
          <t xml:space="preserve">CONCLUIDO	</t>
        </is>
      </c>
      <c r="D831" t="n">
        <v>2.7893</v>
      </c>
      <c r="E831" t="n">
        <v>35.85</v>
      </c>
      <c r="F831" t="n">
        <v>31.19</v>
      </c>
      <c r="G831" t="n">
        <v>20.57</v>
      </c>
      <c r="H831" t="n">
        <v>0.33</v>
      </c>
      <c r="I831" t="n">
        <v>91</v>
      </c>
      <c r="J831" t="n">
        <v>135.22</v>
      </c>
      <c r="K831" t="n">
        <v>46.47</v>
      </c>
      <c r="L831" t="n">
        <v>2.5</v>
      </c>
      <c r="M831" t="n">
        <v>89</v>
      </c>
      <c r="N831" t="n">
        <v>21.26</v>
      </c>
      <c r="O831" t="n">
        <v>16911.68</v>
      </c>
      <c r="P831" t="n">
        <v>313.49</v>
      </c>
      <c r="Q831" t="n">
        <v>2238.54</v>
      </c>
      <c r="R831" t="n">
        <v>168.52</v>
      </c>
      <c r="S831" t="n">
        <v>80.06999999999999</v>
      </c>
      <c r="T831" t="n">
        <v>41765.47</v>
      </c>
      <c r="U831" t="n">
        <v>0.48</v>
      </c>
      <c r="V831" t="n">
        <v>0.82</v>
      </c>
      <c r="W831" t="n">
        <v>6.78</v>
      </c>
      <c r="X831" t="n">
        <v>2.56</v>
      </c>
      <c r="Y831" t="n">
        <v>1</v>
      </c>
      <c r="Z831" t="n">
        <v>10</v>
      </c>
    </row>
    <row r="832">
      <c r="A832" t="n">
        <v>7</v>
      </c>
      <c r="B832" t="n">
        <v>65</v>
      </c>
      <c r="C832" t="inlineStr">
        <is>
          <t xml:space="preserve">CONCLUIDO	</t>
        </is>
      </c>
      <c r="D832" t="n">
        <v>2.828</v>
      </c>
      <c r="E832" t="n">
        <v>35.36</v>
      </c>
      <c r="F832" t="n">
        <v>30.95</v>
      </c>
      <c r="G832" t="n">
        <v>22.65</v>
      </c>
      <c r="H832" t="n">
        <v>0.36</v>
      </c>
      <c r="I832" t="n">
        <v>82</v>
      </c>
      <c r="J832" t="n">
        <v>135.56</v>
      </c>
      <c r="K832" t="n">
        <v>46.47</v>
      </c>
      <c r="L832" t="n">
        <v>2.75</v>
      </c>
      <c r="M832" t="n">
        <v>80</v>
      </c>
      <c r="N832" t="n">
        <v>21.34</v>
      </c>
      <c r="O832" t="n">
        <v>16953.14</v>
      </c>
      <c r="P832" t="n">
        <v>307.52</v>
      </c>
      <c r="Q832" t="n">
        <v>2238.54</v>
      </c>
      <c r="R832" t="n">
        <v>160.37</v>
      </c>
      <c r="S832" t="n">
        <v>80.06999999999999</v>
      </c>
      <c r="T832" t="n">
        <v>37739.33</v>
      </c>
      <c r="U832" t="n">
        <v>0.5</v>
      </c>
      <c r="V832" t="n">
        <v>0.83</v>
      </c>
      <c r="W832" t="n">
        <v>6.77</v>
      </c>
      <c r="X832" t="n">
        <v>2.32</v>
      </c>
      <c r="Y832" t="n">
        <v>1</v>
      </c>
      <c r="Z832" t="n">
        <v>10</v>
      </c>
    </row>
    <row r="833">
      <c r="A833" t="n">
        <v>8</v>
      </c>
      <c r="B833" t="n">
        <v>65</v>
      </c>
      <c r="C833" t="inlineStr">
        <is>
          <t xml:space="preserve">CONCLUIDO	</t>
        </is>
      </c>
      <c r="D833" t="n">
        <v>2.8679</v>
      </c>
      <c r="E833" t="n">
        <v>34.87</v>
      </c>
      <c r="F833" t="n">
        <v>30.7</v>
      </c>
      <c r="G833" t="n">
        <v>25.23</v>
      </c>
      <c r="H833" t="n">
        <v>0.39</v>
      </c>
      <c r="I833" t="n">
        <v>73</v>
      </c>
      <c r="J833" t="n">
        <v>135.9</v>
      </c>
      <c r="K833" t="n">
        <v>46.47</v>
      </c>
      <c r="L833" t="n">
        <v>3</v>
      </c>
      <c r="M833" t="n">
        <v>71</v>
      </c>
      <c r="N833" t="n">
        <v>21.43</v>
      </c>
      <c r="O833" t="n">
        <v>16994.64</v>
      </c>
      <c r="P833" t="n">
        <v>301.13</v>
      </c>
      <c r="Q833" t="n">
        <v>2238.71</v>
      </c>
      <c r="R833" t="n">
        <v>152.25</v>
      </c>
      <c r="S833" t="n">
        <v>80.06999999999999</v>
      </c>
      <c r="T833" t="n">
        <v>33719.91</v>
      </c>
      <c r="U833" t="n">
        <v>0.53</v>
      </c>
      <c r="V833" t="n">
        <v>0.84</v>
      </c>
      <c r="W833" t="n">
        <v>6.75</v>
      </c>
      <c r="X833" t="n">
        <v>2.07</v>
      </c>
      <c r="Y833" t="n">
        <v>1</v>
      </c>
      <c r="Z833" t="n">
        <v>10</v>
      </c>
    </row>
    <row r="834">
      <c r="A834" t="n">
        <v>9</v>
      </c>
      <c r="B834" t="n">
        <v>65</v>
      </c>
      <c r="C834" t="inlineStr">
        <is>
          <t xml:space="preserve">CONCLUIDO	</t>
        </is>
      </c>
      <c r="D834" t="n">
        <v>2.9017</v>
      </c>
      <c r="E834" t="n">
        <v>34.46</v>
      </c>
      <c r="F834" t="n">
        <v>30.49</v>
      </c>
      <c r="G834" t="n">
        <v>27.71</v>
      </c>
      <c r="H834" t="n">
        <v>0.42</v>
      </c>
      <c r="I834" t="n">
        <v>66</v>
      </c>
      <c r="J834" t="n">
        <v>136.23</v>
      </c>
      <c r="K834" t="n">
        <v>46.47</v>
      </c>
      <c r="L834" t="n">
        <v>3.25</v>
      </c>
      <c r="M834" t="n">
        <v>64</v>
      </c>
      <c r="N834" t="n">
        <v>21.52</v>
      </c>
      <c r="O834" t="n">
        <v>17036.16</v>
      </c>
      <c r="P834" t="n">
        <v>294.7</v>
      </c>
      <c r="Q834" t="n">
        <v>2238.47</v>
      </c>
      <c r="R834" t="n">
        <v>145.29</v>
      </c>
      <c r="S834" t="n">
        <v>80.06999999999999</v>
      </c>
      <c r="T834" t="n">
        <v>30278.71</v>
      </c>
      <c r="U834" t="n">
        <v>0.55</v>
      </c>
      <c r="V834" t="n">
        <v>0.84</v>
      </c>
      <c r="W834" t="n">
        <v>6.74</v>
      </c>
      <c r="X834" t="n">
        <v>1.86</v>
      </c>
      <c r="Y834" t="n">
        <v>1</v>
      </c>
      <c r="Z834" t="n">
        <v>10</v>
      </c>
    </row>
    <row r="835">
      <c r="A835" t="n">
        <v>10</v>
      </c>
      <c r="B835" t="n">
        <v>65</v>
      </c>
      <c r="C835" t="inlineStr">
        <is>
          <t xml:space="preserve">CONCLUIDO	</t>
        </is>
      </c>
      <c r="D835" t="n">
        <v>2.9236</v>
      </c>
      <c r="E835" t="n">
        <v>34.2</v>
      </c>
      <c r="F835" t="n">
        <v>30.36</v>
      </c>
      <c r="G835" t="n">
        <v>29.87</v>
      </c>
      <c r="H835" t="n">
        <v>0.45</v>
      </c>
      <c r="I835" t="n">
        <v>61</v>
      </c>
      <c r="J835" t="n">
        <v>136.57</v>
      </c>
      <c r="K835" t="n">
        <v>46.47</v>
      </c>
      <c r="L835" t="n">
        <v>3.5</v>
      </c>
      <c r="M835" t="n">
        <v>59</v>
      </c>
      <c r="N835" t="n">
        <v>21.6</v>
      </c>
      <c r="O835" t="n">
        <v>17077.72</v>
      </c>
      <c r="P835" t="n">
        <v>289.32</v>
      </c>
      <c r="Q835" t="n">
        <v>2238.72</v>
      </c>
      <c r="R835" t="n">
        <v>141.06</v>
      </c>
      <c r="S835" t="n">
        <v>80.06999999999999</v>
      </c>
      <c r="T835" t="n">
        <v>28188.72</v>
      </c>
      <c r="U835" t="n">
        <v>0.57</v>
      </c>
      <c r="V835" t="n">
        <v>0.85</v>
      </c>
      <c r="W835" t="n">
        <v>6.75</v>
      </c>
      <c r="X835" t="n">
        <v>1.73</v>
      </c>
      <c r="Y835" t="n">
        <v>1</v>
      </c>
      <c r="Z835" t="n">
        <v>10</v>
      </c>
    </row>
    <row r="836">
      <c r="A836" t="n">
        <v>11</v>
      </c>
      <c r="B836" t="n">
        <v>65</v>
      </c>
      <c r="C836" t="inlineStr">
        <is>
          <t xml:space="preserve">CONCLUIDO	</t>
        </is>
      </c>
      <c r="D836" t="n">
        <v>2.9492</v>
      </c>
      <c r="E836" t="n">
        <v>33.91</v>
      </c>
      <c r="F836" t="n">
        <v>30.2</v>
      </c>
      <c r="G836" t="n">
        <v>32.36</v>
      </c>
      <c r="H836" t="n">
        <v>0.48</v>
      </c>
      <c r="I836" t="n">
        <v>56</v>
      </c>
      <c r="J836" t="n">
        <v>136.91</v>
      </c>
      <c r="K836" t="n">
        <v>46.47</v>
      </c>
      <c r="L836" t="n">
        <v>3.75</v>
      </c>
      <c r="M836" t="n">
        <v>54</v>
      </c>
      <c r="N836" t="n">
        <v>21.69</v>
      </c>
      <c r="O836" t="n">
        <v>17119.3</v>
      </c>
      <c r="P836" t="n">
        <v>283.94</v>
      </c>
      <c r="Q836" t="n">
        <v>2238.51</v>
      </c>
      <c r="R836" t="n">
        <v>135.96</v>
      </c>
      <c r="S836" t="n">
        <v>80.06999999999999</v>
      </c>
      <c r="T836" t="n">
        <v>25659.9</v>
      </c>
      <c r="U836" t="n">
        <v>0.59</v>
      </c>
      <c r="V836" t="n">
        <v>0.85</v>
      </c>
      <c r="W836" t="n">
        <v>6.73</v>
      </c>
      <c r="X836" t="n">
        <v>1.57</v>
      </c>
      <c r="Y836" t="n">
        <v>1</v>
      </c>
      <c r="Z836" t="n">
        <v>10</v>
      </c>
    </row>
    <row r="837">
      <c r="A837" t="n">
        <v>12</v>
      </c>
      <c r="B837" t="n">
        <v>65</v>
      </c>
      <c r="C837" t="inlineStr">
        <is>
          <t xml:space="preserve">CONCLUIDO	</t>
        </is>
      </c>
      <c r="D837" t="n">
        <v>2.9745</v>
      </c>
      <c r="E837" t="n">
        <v>33.62</v>
      </c>
      <c r="F837" t="n">
        <v>30.05</v>
      </c>
      <c r="G837" t="n">
        <v>35.35</v>
      </c>
      <c r="H837" t="n">
        <v>0.52</v>
      </c>
      <c r="I837" t="n">
        <v>51</v>
      </c>
      <c r="J837" t="n">
        <v>137.25</v>
      </c>
      <c r="K837" t="n">
        <v>46.47</v>
      </c>
      <c r="L837" t="n">
        <v>4</v>
      </c>
      <c r="M837" t="n">
        <v>49</v>
      </c>
      <c r="N837" t="n">
        <v>21.78</v>
      </c>
      <c r="O837" t="n">
        <v>17160.92</v>
      </c>
      <c r="P837" t="n">
        <v>277.75</v>
      </c>
      <c r="Q837" t="n">
        <v>2238.44</v>
      </c>
      <c r="R837" t="n">
        <v>131.02</v>
      </c>
      <c r="S837" t="n">
        <v>80.06999999999999</v>
      </c>
      <c r="T837" t="n">
        <v>23214.66</v>
      </c>
      <c r="U837" t="n">
        <v>0.61</v>
      </c>
      <c r="V837" t="n">
        <v>0.85</v>
      </c>
      <c r="W837" t="n">
        <v>6.72</v>
      </c>
      <c r="X837" t="n">
        <v>1.42</v>
      </c>
      <c r="Y837" t="n">
        <v>1</v>
      </c>
      <c r="Z837" t="n">
        <v>10</v>
      </c>
    </row>
    <row r="838">
      <c r="A838" t="n">
        <v>13</v>
      </c>
      <c r="B838" t="n">
        <v>65</v>
      </c>
      <c r="C838" t="inlineStr">
        <is>
          <t xml:space="preserve">CONCLUIDO	</t>
        </is>
      </c>
      <c r="D838" t="n">
        <v>2.992</v>
      </c>
      <c r="E838" t="n">
        <v>33.42</v>
      </c>
      <c r="F838" t="n">
        <v>29.96</v>
      </c>
      <c r="G838" t="n">
        <v>38.25</v>
      </c>
      <c r="H838" t="n">
        <v>0.55</v>
      </c>
      <c r="I838" t="n">
        <v>47</v>
      </c>
      <c r="J838" t="n">
        <v>137.58</v>
      </c>
      <c r="K838" t="n">
        <v>46.47</v>
      </c>
      <c r="L838" t="n">
        <v>4.25</v>
      </c>
      <c r="M838" t="n">
        <v>45</v>
      </c>
      <c r="N838" t="n">
        <v>21.87</v>
      </c>
      <c r="O838" t="n">
        <v>17202.57</v>
      </c>
      <c r="P838" t="n">
        <v>272.86</v>
      </c>
      <c r="Q838" t="n">
        <v>2238.43</v>
      </c>
      <c r="R838" t="n">
        <v>128.08</v>
      </c>
      <c r="S838" t="n">
        <v>80.06999999999999</v>
      </c>
      <c r="T838" t="n">
        <v>21768.96</v>
      </c>
      <c r="U838" t="n">
        <v>0.63</v>
      </c>
      <c r="V838" t="n">
        <v>0.86</v>
      </c>
      <c r="W838" t="n">
        <v>6.72</v>
      </c>
      <c r="X838" t="n">
        <v>1.33</v>
      </c>
      <c r="Y838" t="n">
        <v>1</v>
      </c>
      <c r="Z838" t="n">
        <v>10</v>
      </c>
    </row>
    <row r="839">
      <c r="A839" t="n">
        <v>14</v>
      </c>
      <c r="B839" t="n">
        <v>65</v>
      </c>
      <c r="C839" t="inlineStr">
        <is>
          <t xml:space="preserve">CONCLUIDO	</t>
        </is>
      </c>
      <c r="D839" t="n">
        <v>3.0088</v>
      </c>
      <c r="E839" t="n">
        <v>33.24</v>
      </c>
      <c r="F839" t="n">
        <v>29.86</v>
      </c>
      <c r="G839" t="n">
        <v>40.72</v>
      </c>
      <c r="H839" t="n">
        <v>0.58</v>
      </c>
      <c r="I839" t="n">
        <v>44</v>
      </c>
      <c r="J839" t="n">
        <v>137.92</v>
      </c>
      <c r="K839" t="n">
        <v>46.47</v>
      </c>
      <c r="L839" t="n">
        <v>4.5</v>
      </c>
      <c r="M839" t="n">
        <v>42</v>
      </c>
      <c r="N839" t="n">
        <v>21.95</v>
      </c>
      <c r="O839" t="n">
        <v>17244.24</v>
      </c>
      <c r="P839" t="n">
        <v>266.77</v>
      </c>
      <c r="Q839" t="n">
        <v>2238.63</v>
      </c>
      <c r="R839" t="n">
        <v>124.78</v>
      </c>
      <c r="S839" t="n">
        <v>80.06999999999999</v>
      </c>
      <c r="T839" t="n">
        <v>20133.1</v>
      </c>
      <c r="U839" t="n">
        <v>0.64</v>
      </c>
      <c r="V839" t="n">
        <v>0.86</v>
      </c>
      <c r="W839" t="n">
        <v>6.71</v>
      </c>
      <c r="X839" t="n">
        <v>1.23</v>
      </c>
      <c r="Y839" t="n">
        <v>1</v>
      </c>
      <c r="Z839" t="n">
        <v>10</v>
      </c>
    </row>
    <row r="840">
      <c r="A840" t="n">
        <v>15</v>
      </c>
      <c r="B840" t="n">
        <v>65</v>
      </c>
      <c r="C840" t="inlineStr">
        <is>
          <t xml:space="preserve">CONCLUIDO	</t>
        </is>
      </c>
      <c r="D840" t="n">
        <v>3.0269</v>
      </c>
      <c r="E840" t="n">
        <v>33.04</v>
      </c>
      <c r="F840" t="n">
        <v>29.74</v>
      </c>
      <c r="G840" t="n">
        <v>43.52</v>
      </c>
      <c r="H840" t="n">
        <v>0.61</v>
      </c>
      <c r="I840" t="n">
        <v>41</v>
      </c>
      <c r="J840" t="n">
        <v>138.26</v>
      </c>
      <c r="K840" t="n">
        <v>46.47</v>
      </c>
      <c r="L840" t="n">
        <v>4.75</v>
      </c>
      <c r="M840" t="n">
        <v>37</v>
      </c>
      <c r="N840" t="n">
        <v>22.04</v>
      </c>
      <c r="O840" t="n">
        <v>17285.95</v>
      </c>
      <c r="P840" t="n">
        <v>262.26</v>
      </c>
      <c r="Q840" t="n">
        <v>2238.37</v>
      </c>
      <c r="R840" t="n">
        <v>120.81</v>
      </c>
      <c r="S840" t="n">
        <v>80.06999999999999</v>
      </c>
      <c r="T840" t="n">
        <v>18163.78</v>
      </c>
      <c r="U840" t="n">
        <v>0.66</v>
      </c>
      <c r="V840" t="n">
        <v>0.86</v>
      </c>
      <c r="W840" t="n">
        <v>6.7</v>
      </c>
      <c r="X840" t="n">
        <v>1.11</v>
      </c>
      <c r="Y840" t="n">
        <v>1</v>
      </c>
      <c r="Z840" t="n">
        <v>10</v>
      </c>
    </row>
    <row r="841">
      <c r="A841" t="n">
        <v>16</v>
      </c>
      <c r="B841" t="n">
        <v>65</v>
      </c>
      <c r="C841" t="inlineStr">
        <is>
          <t xml:space="preserve">CONCLUIDO	</t>
        </is>
      </c>
      <c r="D841" t="n">
        <v>3.0355</v>
      </c>
      <c r="E841" t="n">
        <v>32.94</v>
      </c>
      <c r="F841" t="n">
        <v>29.73</v>
      </c>
      <c r="G841" t="n">
        <v>46.94</v>
      </c>
      <c r="H841" t="n">
        <v>0.64</v>
      </c>
      <c r="I841" t="n">
        <v>38</v>
      </c>
      <c r="J841" t="n">
        <v>138.6</v>
      </c>
      <c r="K841" t="n">
        <v>46.47</v>
      </c>
      <c r="L841" t="n">
        <v>5</v>
      </c>
      <c r="M841" t="n">
        <v>26</v>
      </c>
      <c r="N841" t="n">
        <v>22.13</v>
      </c>
      <c r="O841" t="n">
        <v>17327.69</v>
      </c>
      <c r="P841" t="n">
        <v>256.73</v>
      </c>
      <c r="Q841" t="n">
        <v>2238.38</v>
      </c>
      <c r="R841" t="n">
        <v>119.93</v>
      </c>
      <c r="S841" t="n">
        <v>80.06999999999999</v>
      </c>
      <c r="T841" t="n">
        <v>17738.83</v>
      </c>
      <c r="U841" t="n">
        <v>0.67</v>
      </c>
      <c r="V841" t="n">
        <v>0.86</v>
      </c>
      <c r="W841" t="n">
        <v>6.72</v>
      </c>
      <c r="X841" t="n">
        <v>1.1</v>
      </c>
      <c r="Y841" t="n">
        <v>1</v>
      </c>
      <c r="Z841" t="n">
        <v>10</v>
      </c>
    </row>
    <row r="842">
      <c r="A842" t="n">
        <v>17</v>
      </c>
      <c r="B842" t="n">
        <v>65</v>
      </c>
      <c r="C842" t="inlineStr">
        <is>
          <t xml:space="preserve">CONCLUIDO	</t>
        </is>
      </c>
      <c r="D842" t="n">
        <v>3.0402</v>
      </c>
      <c r="E842" t="n">
        <v>32.89</v>
      </c>
      <c r="F842" t="n">
        <v>29.7</v>
      </c>
      <c r="G842" t="n">
        <v>48.17</v>
      </c>
      <c r="H842" t="n">
        <v>0.67</v>
      </c>
      <c r="I842" t="n">
        <v>37</v>
      </c>
      <c r="J842" t="n">
        <v>138.94</v>
      </c>
      <c r="K842" t="n">
        <v>46.47</v>
      </c>
      <c r="L842" t="n">
        <v>5.25</v>
      </c>
      <c r="M842" t="n">
        <v>13</v>
      </c>
      <c r="N842" t="n">
        <v>22.22</v>
      </c>
      <c r="O842" t="n">
        <v>17369.47</v>
      </c>
      <c r="P842" t="n">
        <v>254.38</v>
      </c>
      <c r="Q842" t="n">
        <v>2238.61</v>
      </c>
      <c r="R842" t="n">
        <v>118.84</v>
      </c>
      <c r="S842" t="n">
        <v>80.06999999999999</v>
      </c>
      <c r="T842" t="n">
        <v>17195.58</v>
      </c>
      <c r="U842" t="n">
        <v>0.67</v>
      </c>
      <c r="V842" t="n">
        <v>0.86</v>
      </c>
      <c r="W842" t="n">
        <v>6.73</v>
      </c>
      <c r="X842" t="n">
        <v>1.08</v>
      </c>
      <c r="Y842" t="n">
        <v>1</v>
      </c>
      <c r="Z842" t="n">
        <v>10</v>
      </c>
    </row>
    <row r="843">
      <c r="A843" t="n">
        <v>18</v>
      </c>
      <c r="B843" t="n">
        <v>65</v>
      </c>
      <c r="C843" t="inlineStr">
        <is>
          <t xml:space="preserve">CONCLUIDO	</t>
        </is>
      </c>
      <c r="D843" t="n">
        <v>3.0449</v>
      </c>
      <c r="E843" t="n">
        <v>32.84</v>
      </c>
      <c r="F843" t="n">
        <v>29.68</v>
      </c>
      <c r="G843" t="n">
        <v>49.47</v>
      </c>
      <c r="H843" t="n">
        <v>0.7</v>
      </c>
      <c r="I843" t="n">
        <v>36</v>
      </c>
      <c r="J843" t="n">
        <v>139.28</v>
      </c>
      <c r="K843" t="n">
        <v>46.47</v>
      </c>
      <c r="L843" t="n">
        <v>5.5</v>
      </c>
      <c r="M843" t="n">
        <v>6</v>
      </c>
      <c r="N843" t="n">
        <v>22.31</v>
      </c>
      <c r="O843" t="n">
        <v>17411.27</v>
      </c>
      <c r="P843" t="n">
        <v>253.06</v>
      </c>
      <c r="Q843" t="n">
        <v>2238.55</v>
      </c>
      <c r="R843" t="n">
        <v>117.62</v>
      </c>
      <c r="S843" t="n">
        <v>80.06999999999999</v>
      </c>
      <c r="T843" t="n">
        <v>16592.33</v>
      </c>
      <c r="U843" t="n">
        <v>0.68</v>
      </c>
      <c r="V843" t="n">
        <v>0.86</v>
      </c>
      <c r="W843" t="n">
        <v>6.74</v>
      </c>
      <c r="X843" t="n">
        <v>1.05</v>
      </c>
      <c r="Y843" t="n">
        <v>1</v>
      </c>
      <c r="Z843" t="n">
        <v>10</v>
      </c>
    </row>
    <row r="844">
      <c r="A844" t="n">
        <v>19</v>
      </c>
      <c r="B844" t="n">
        <v>65</v>
      </c>
      <c r="C844" t="inlineStr">
        <is>
          <t xml:space="preserve">CONCLUIDO	</t>
        </is>
      </c>
      <c r="D844" t="n">
        <v>3.0432</v>
      </c>
      <c r="E844" t="n">
        <v>32.86</v>
      </c>
      <c r="F844" t="n">
        <v>29.7</v>
      </c>
      <c r="G844" t="n">
        <v>49.5</v>
      </c>
      <c r="H844" t="n">
        <v>0.73</v>
      </c>
      <c r="I844" t="n">
        <v>36</v>
      </c>
      <c r="J844" t="n">
        <v>139.61</v>
      </c>
      <c r="K844" t="n">
        <v>46.47</v>
      </c>
      <c r="L844" t="n">
        <v>5.75</v>
      </c>
      <c r="M844" t="n">
        <v>3</v>
      </c>
      <c r="N844" t="n">
        <v>22.4</v>
      </c>
      <c r="O844" t="n">
        <v>17453.1</v>
      </c>
      <c r="P844" t="n">
        <v>253.88</v>
      </c>
      <c r="Q844" t="n">
        <v>2238.64</v>
      </c>
      <c r="R844" t="n">
        <v>118.25</v>
      </c>
      <c r="S844" t="n">
        <v>80.06999999999999</v>
      </c>
      <c r="T844" t="n">
        <v>16907.93</v>
      </c>
      <c r="U844" t="n">
        <v>0.68</v>
      </c>
      <c r="V844" t="n">
        <v>0.86</v>
      </c>
      <c r="W844" t="n">
        <v>6.74</v>
      </c>
      <c r="X844" t="n">
        <v>1.07</v>
      </c>
      <c r="Y844" t="n">
        <v>1</v>
      </c>
      <c r="Z844" t="n">
        <v>10</v>
      </c>
    </row>
    <row r="845">
      <c r="A845" t="n">
        <v>20</v>
      </c>
      <c r="B845" t="n">
        <v>65</v>
      </c>
      <c r="C845" t="inlineStr">
        <is>
          <t xml:space="preserve">CONCLUIDO	</t>
        </is>
      </c>
      <c r="D845" t="n">
        <v>3.0441</v>
      </c>
      <c r="E845" t="n">
        <v>32.85</v>
      </c>
      <c r="F845" t="n">
        <v>29.69</v>
      </c>
      <c r="G845" t="n">
        <v>49.48</v>
      </c>
      <c r="H845" t="n">
        <v>0.76</v>
      </c>
      <c r="I845" t="n">
        <v>36</v>
      </c>
      <c r="J845" t="n">
        <v>139.95</v>
      </c>
      <c r="K845" t="n">
        <v>46.47</v>
      </c>
      <c r="L845" t="n">
        <v>6</v>
      </c>
      <c r="M845" t="n">
        <v>1</v>
      </c>
      <c r="N845" t="n">
        <v>22.49</v>
      </c>
      <c r="O845" t="n">
        <v>17494.97</v>
      </c>
      <c r="P845" t="n">
        <v>254.37</v>
      </c>
      <c r="Q845" t="n">
        <v>2238.54</v>
      </c>
      <c r="R845" t="n">
        <v>117.9</v>
      </c>
      <c r="S845" t="n">
        <v>80.06999999999999</v>
      </c>
      <c r="T845" t="n">
        <v>16732.47</v>
      </c>
      <c r="U845" t="n">
        <v>0.68</v>
      </c>
      <c r="V845" t="n">
        <v>0.86</v>
      </c>
      <c r="W845" t="n">
        <v>6.74</v>
      </c>
      <c r="X845" t="n">
        <v>1.06</v>
      </c>
      <c r="Y845" t="n">
        <v>1</v>
      </c>
      <c r="Z845" t="n">
        <v>10</v>
      </c>
    </row>
    <row r="846">
      <c r="A846" t="n">
        <v>21</v>
      </c>
      <c r="B846" t="n">
        <v>65</v>
      </c>
      <c r="C846" t="inlineStr">
        <is>
          <t xml:space="preserve">CONCLUIDO	</t>
        </is>
      </c>
      <c r="D846" t="n">
        <v>3.0442</v>
      </c>
      <c r="E846" t="n">
        <v>32.85</v>
      </c>
      <c r="F846" t="n">
        <v>29.69</v>
      </c>
      <c r="G846" t="n">
        <v>49.48</v>
      </c>
      <c r="H846" t="n">
        <v>0.79</v>
      </c>
      <c r="I846" t="n">
        <v>36</v>
      </c>
      <c r="J846" t="n">
        <v>140.29</v>
      </c>
      <c r="K846" t="n">
        <v>46.47</v>
      </c>
      <c r="L846" t="n">
        <v>6.25</v>
      </c>
      <c r="M846" t="n">
        <v>0</v>
      </c>
      <c r="N846" t="n">
        <v>22.58</v>
      </c>
      <c r="O846" t="n">
        <v>17536.87</v>
      </c>
      <c r="P846" t="n">
        <v>254.88</v>
      </c>
      <c r="Q846" t="n">
        <v>2238.54</v>
      </c>
      <c r="R846" t="n">
        <v>117.85</v>
      </c>
      <c r="S846" t="n">
        <v>80.06999999999999</v>
      </c>
      <c r="T846" t="n">
        <v>16708.32</v>
      </c>
      <c r="U846" t="n">
        <v>0.68</v>
      </c>
      <c r="V846" t="n">
        <v>0.86</v>
      </c>
      <c r="W846" t="n">
        <v>6.74</v>
      </c>
      <c r="X846" t="n">
        <v>1.06</v>
      </c>
      <c r="Y846" t="n">
        <v>1</v>
      </c>
      <c r="Z846" t="n">
        <v>10</v>
      </c>
    </row>
    <row r="847">
      <c r="A847" t="n">
        <v>0</v>
      </c>
      <c r="B847" t="n">
        <v>130</v>
      </c>
      <c r="C847" t="inlineStr">
        <is>
          <t xml:space="preserve">CONCLUIDO	</t>
        </is>
      </c>
      <c r="D847" t="n">
        <v>1.3552</v>
      </c>
      <c r="E847" t="n">
        <v>73.79000000000001</v>
      </c>
      <c r="F847" t="n">
        <v>44.83</v>
      </c>
      <c r="G847" t="n">
        <v>5.03</v>
      </c>
      <c r="H847" t="n">
        <v>0.07000000000000001</v>
      </c>
      <c r="I847" t="n">
        <v>535</v>
      </c>
      <c r="J847" t="n">
        <v>252.85</v>
      </c>
      <c r="K847" t="n">
        <v>59.19</v>
      </c>
      <c r="L847" t="n">
        <v>1</v>
      </c>
      <c r="M847" t="n">
        <v>533</v>
      </c>
      <c r="N847" t="n">
        <v>62.65</v>
      </c>
      <c r="O847" t="n">
        <v>31418.63</v>
      </c>
      <c r="P847" t="n">
        <v>737.55</v>
      </c>
      <c r="Q847" t="n">
        <v>2240.14</v>
      </c>
      <c r="R847" t="n">
        <v>614.3200000000001</v>
      </c>
      <c r="S847" t="n">
        <v>80.06999999999999</v>
      </c>
      <c r="T847" t="n">
        <v>262445.32</v>
      </c>
      <c r="U847" t="n">
        <v>0.13</v>
      </c>
      <c r="V847" t="n">
        <v>0.57</v>
      </c>
      <c r="W847" t="n">
        <v>7.52</v>
      </c>
      <c r="X847" t="n">
        <v>16.19</v>
      </c>
      <c r="Y847" t="n">
        <v>1</v>
      </c>
      <c r="Z847" t="n">
        <v>10</v>
      </c>
    </row>
    <row r="848">
      <c r="A848" t="n">
        <v>1</v>
      </c>
      <c r="B848" t="n">
        <v>130</v>
      </c>
      <c r="C848" t="inlineStr">
        <is>
          <t xml:space="preserve">CONCLUIDO	</t>
        </is>
      </c>
      <c r="D848" t="n">
        <v>1.6312</v>
      </c>
      <c r="E848" t="n">
        <v>61.3</v>
      </c>
      <c r="F848" t="n">
        <v>39.92</v>
      </c>
      <c r="G848" t="n">
        <v>6.3</v>
      </c>
      <c r="H848" t="n">
        <v>0.09</v>
      </c>
      <c r="I848" t="n">
        <v>380</v>
      </c>
      <c r="J848" t="n">
        <v>253.3</v>
      </c>
      <c r="K848" t="n">
        <v>59.19</v>
      </c>
      <c r="L848" t="n">
        <v>1.25</v>
      </c>
      <c r="M848" t="n">
        <v>378</v>
      </c>
      <c r="N848" t="n">
        <v>62.86</v>
      </c>
      <c r="O848" t="n">
        <v>31474.5</v>
      </c>
      <c r="P848" t="n">
        <v>655.05</v>
      </c>
      <c r="Q848" t="n">
        <v>2239.97</v>
      </c>
      <c r="R848" t="n">
        <v>453.89</v>
      </c>
      <c r="S848" t="n">
        <v>80.06999999999999</v>
      </c>
      <c r="T848" t="n">
        <v>183008.13</v>
      </c>
      <c r="U848" t="n">
        <v>0.18</v>
      </c>
      <c r="V848" t="n">
        <v>0.64</v>
      </c>
      <c r="W848" t="n">
        <v>7.24</v>
      </c>
      <c r="X848" t="n">
        <v>11.28</v>
      </c>
      <c r="Y848" t="n">
        <v>1</v>
      </c>
      <c r="Z848" t="n">
        <v>10</v>
      </c>
    </row>
    <row r="849">
      <c r="A849" t="n">
        <v>2</v>
      </c>
      <c r="B849" t="n">
        <v>130</v>
      </c>
      <c r="C849" t="inlineStr">
        <is>
          <t xml:space="preserve">CONCLUIDO	</t>
        </is>
      </c>
      <c r="D849" t="n">
        <v>1.8331</v>
      </c>
      <c r="E849" t="n">
        <v>54.55</v>
      </c>
      <c r="F849" t="n">
        <v>37.33</v>
      </c>
      <c r="G849" t="n">
        <v>7.59</v>
      </c>
      <c r="H849" t="n">
        <v>0.11</v>
      </c>
      <c r="I849" t="n">
        <v>295</v>
      </c>
      <c r="J849" t="n">
        <v>253.75</v>
      </c>
      <c r="K849" t="n">
        <v>59.19</v>
      </c>
      <c r="L849" t="n">
        <v>1.5</v>
      </c>
      <c r="M849" t="n">
        <v>293</v>
      </c>
      <c r="N849" t="n">
        <v>63.06</v>
      </c>
      <c r="O849" t="n">
        <v>31530.44</v>
      </c>
      <c r="P849" t="n">
        <v>610.67</v>
      </c>
      <c r="Q849" t="n">
        <v>2239.54</v>
      </c>
      <c r="R849" t="n">
        <v>368.2</v>
      </c>
      <c r="S849" t="n">
        <v>80.06999999999999</v>
      </c>
      <c r="T849" t="n">
        <v>140589.1</v>
      </c>
      <c r="U849" t="n">
        <v>0.22</v>
      </c>
      <c r="V849" t="n">
        <v>0.6899999999999999</v>
      </c>
      <c r="W849" t="n">
        <v>7.12</v>
      </c>
      <c r="X849" t="n">
        <v>8.69</v>
      </c>
      <c r="Y849" t="n">
        <v>1</v>
      </c>
      <c r="Z849" t="n">
        <v>10</v>
      </c>
    </row>
    <row r="850">
      <c r="A850" t="n">
        <v>3</v>
      </c>
      <c r="B850" t="n">
        <v>130</v>
      </c>
      <c r="C850" t="inlineStr">
        <is>
          <t xml:space="preserve">CONCLUIDO	</t>
        </is>
      </c>
      <c r="D850" t="n">
        <v>1.9895</v>
      </c>
      <c r="E850" t="n">
        <v>50.26</v>
      </c>
      <c r="F850" t="n">
        <v>35.68</v>
      </c>
      <c r="G850" t="n">
        <v>8.880000000000001</v>
      </c>
      <c r="H850" t="n">
        <v>0.12</v>
      </c>
      <c r="I850" t="n">
        <v>241</v>
      </c>
      <c r="J850" t="n">
        <v>254.21</v>
      </c>
      <c r="K850" t="n">
        <v>59.19</v>
      </c>
      <c r="L850" t="n">
        <v>1.75</v>
      </c>
      <c r="M850" t="n">
        <v>239</v>
      </c>
      <c r="N850" t="n">
        <v>63.26</v>
      </c>
      <c r="O850" t="n">
        <v>31586.46</v>
      </c>
      <c r="P850" t="n">
        <v>582.12</v>
      </c>
      <c r="Q850" t="n">
        <v>2238.93</v>
      </c>
      <c r="R850" t="n">
        <v>314.39</v>
      </c>
      <c r="S850" t="n">
        <v>80.06999999999999</v>
      </c>
      <c r="T850" t="n">
        <v>113952.47</v>
      </c>
      <c r="U850" t="n">
        <v>0.25</v>
      </c>
      <c r="V850" t="n">
        <v>0.72</v>
      </c>
      <c r="W850" t="n">
        <v>7.04</v>
      </c>
      <c r="X850" t="n">
        <v>7.04</v>
      </c>
      <c r="Y850" t="n">
        <v>1</v>
      </c>
      <c r="Z850" t="n">
        <v>10</v>
      </c>
    </row>
    <row r="851">
      <c r="A851" t="n">
        <v>4</v>
      </c>
      <c r="B851" t="n">
        <v>130</v>
      </c>
      <c r="C851" t="inlineStr">
        <is>
          <t xml:space="preserve">CONCLUIDO	</t>
        </is>
      </c>
      <c r="D851" t="n">
        <v>2.1109</v>
      </c>
      <c r="E851" t="n">
        <v>47.37</v>
      </c>
      <c r="F851" t="n">
        <v>34.59</v>
      </c>
      <c r="G851" t="n">
        <v>10.17</v>
      </c>
      <c r="H851" t="n">
        <v>0.14</v>
      </c>
      <c r="I851" t="n">
        <v>204</v>
      </c>
      <c r="J851" t="n">
        <v>254.66</v>
      </c>
      <c r="K851" t="n">
        <v>59.19</v>
      </c>
      <c r="L851" t="n">
        <v>2</v>
      </c>
      <c r="M851" t="n">
        <v>202</v>
      </c>
      <c r="N851" t="n">
        <v>63.47</v>
      </c>
      <c r="O851" t="n">
        <v>31642.55</v>
      </c>
      <c r="P851" t="n">
        <v>562.8099999999999</v>
      </c>
      <c r="Q851" t="n">
        <v>2238.85</v>
      </c>
      <c r="R851" t="n">
        <v>278.31</v>
      </c>
      <c r="S851" t="n">
        <v>80.06999999999999</v>
      </c>
      <c r="T851" t="n">
        <v>96099.53999999999</v>
      </c>
      <c r="U851" t="n">
        <v>0.29</v>
      </c>
      <c r="V851" t="n">
        <v>0.74</v>
      </c>
      <c r="W851" t="n">
        <v>7</v>
      </c>
      <c r="X851" t="n">
        <v>5.96</v>
      </c>
      <c r="Y851" t="n">
        <v>1</v>
      </c>
      <c r="Z851" t="n">
        <v>10</v>
      </c>
    </row>
    <row r="852">
      <c r="A852" t="n">
        <v>5</v>
      </c>
      <c r="B852" t="n">
        <v>130</v>
      </c>
      <c r="C852" t="inlineStr">
        <is>
          <t xml:space="preserve">CONCLUIDO	</t>
        </is>
      </c>
      <c r="D852" t="n">
        <v>2.2168</v>
      </c>
      <c r="E852" t="n">
        <v>45.11</v>
      </c>
      <c r="F852" t="n">
        <v>33.7</v>
      </c>
      <c r="G852" t="n">
        <v>11.49</v>
      </c>
      <c r="H852" t="n">
        <v>0.16</v>
      </c>
      <c r="I852" t="n">
        <v>176</v>
      </c>
      <c r="J852" t="n">
        <v>255.12</v>
      </c>
      <c r="K852" t="n">
        <v>59.19</v>
      </c>
      <c r="L852" t="n">
        <v>2.25</v>
      </c>
      <c r="M852" t="n">
        <v>174</v>
      </c>
      <c r="N852" t="n">
        <v>63.67</v>
      </c>
      <c r="O852" t="n">
        <v>31698.72</v>
      </c>
      <c r="P852" t="n">
        <v>546.5700000000001</v>
      </c>
      <c r="Q852" t="n">
        <v>2238.92</v>
      </c>
      <c r="R852" t="n">
        <v>249.82</v>
      </c>
      <c r="S852" t="n">
        <v>80.06999999999999</v>
      </c>
      <c r="T852" t="n">
        <v>81993.46000000001</v>
      </c>
      <c r="U852" t="n">
        <v>0.32</v>
      </c>
      <c r="V852" t="n">
        <v>0.76</v>
      </c>
      <c r="W852" t="n">
        <v>6.92</v>
      </c>
      <c r="X852" t="n">
        <v>5.07</v>
      </c>
      <c r="Y852" t="n">
        <v>1</v>
      </c>
      <c r="Z852" t="n">
        <v>10</v>
      </c>
    </row>
    <row r="853">
      <c r="A853" t="n">
        <v>6</v>
      </c>
      <c r="B853" t="n">
        <v>130</v>
      </c>
      <c r="C853" t="inlineStr">
        <is>
          <t xml:space="preserve">CONCLUIDO	</t>
        </is>
      </c>
      <c r="D853" t="n">
        <v>2.3009</v>
      </c>
      <c r="E853" t="n">
        <v>43.46</v>
      </c>
      <c r="F853" t="n">
        <v>33.08</v>
      </c>
      <c r="G853" t="n">
        <v>12.8</v>
      </c>
      <c r="H853" t="n">
        <v>0.17</v>
      </c>
      <c r="I853" t="n">
        <v>155</v>
      </c>
      <c r="J853" t="n">
        <v>255.57</v>
      </c>
      <c r="K853" t="n">
        <v>59.19</v>
      </c>
      <c r="L853" t="n">
        <v>2.5</v>
      </c>
      <c r="M853" t="n">
        <v>153</v>
      </c>
      <c r="N853" t="n">
        <v>63.88</v>
      </c>
      <c r="O853" t="n">
        <v>31754.97</v>
      </c>
      <c r="P853" t="n">
        <v>534.87</v>
      </c>
      <c r="Q853" t="n">
        <v>2238.87</v>
      </c>
      <c r="R853" t="n">
        <v>229.93</v>
      </c>
      <c r="S853" t="n">
        <v>80.06999999999999</v>
      </c>
      <c r="T853" t="n">
        <v>72151.36</v>
      </c>
      <c r="U853" t="n">
        <v>0.35</v>
      </c>
      <c r="V853" t="n">
        <v>0.78</v>
      </c>
      <c r="W853" t="n">
        <v>6.88</v>
      </c>
      <c r="X853" t="n">
        <v>4.45</v>
      </c>
      <c r="Y853" t="n">
        <v>1</v>
      </c>
      <c r="Z853" t="n">
        <v>10</v>
      </c>
    </row>
    <row r="854">
      <c r="A854" t="n">
        <v>7</v>
      </c>
      <c r="B854" t="n">
        <v>130</v>
      </c>
      <c r="C854" t="inlineStr">
        <is>
          <t xml:space="preserve">CONCLUIDO	</t>
        </is>
      </c>
      <c r="D854" t="n">
        <v>2.3673</v>
      </c>
      <c r="E854" t="n">
        <v>42.24</v>
      </c>
      <c r="F854" t="n">
        <v>32.64</v>
      </c>
      <c r="G854" t="n">
        <v>14.09</v>
      </c>
      <c r="H854" t="n">
        <v>0.19</v>
      </c>
      <c r="I854" t="n">
        <v>139</v>
      </c>
      <c r="J854" t="n">
        <v>256.03</v>
      </c>
      <c r="K854" t="n">
        <v>59.19</v>
      </c>
      <c r="L854" t="n">
        <v>2.75</v>
      </c>
      <c r="M854" t="n">
        <v>137</v>
      </c>
      <c r="N854" t="n">
        <v>64.09</v>
      </c>
      <c r="O854" t="n">
        <v>31811.29</v>
      </c>
      <c r="P854" t="n">
        <v>526.1799999999999</v>
      </c>
      <c r="Q854" t="n">
        <v>2238.81</v>
      </c>
      <c r="R854" t="n">
        <v>214.96</v>
      </c>
      <c r="S854" t="n">
        <v>80.06999999999999</v>
      </c>
      <c r="T854" t="n">
        <v>64746.52</v>
      </c>
      <c r="U854" t="n">
        <v>0.37</v>
      </c>
      <c r="V854" t="n">
        <v>0.79</v>
      </c>
      <c r="W854" t="n">
        <v>6.88</v>
      </c>
      <c r="X854" t="n">
        <v>4.01</v>
      </c>
      <c r="Y854" t="n">
        <v>1</v>
      </c>
      <c r="Z854" t="n">
        <v>10</v>
      </c>
    </row>
    <row r="855">
      <c r="A855" t="n">
        <v>8</v>
      </c>
      <c r="B855" t="n">
        <v>130</v>
      </c>
      <c r="C855" t="inlineStr">
        <is>
          <t xml:space="preserve">CONCLUIDO	</t>
        </is>
      </c>
      <c r="D855" t="n">
        <v>2.4303</v>
      </c>
      <c r="E855" t="n">
        <v>41.15</v>
      </c>
      <c r="F855" t="n">
        <v>32.23</v>
      </c>
      <c r="G855" t="n">
        <v>15.47</v>
      </c>
      <c r="H855" t="n">
        <v>0.21</v>
      </c>
      <c r="I855" t="n">
        <v>125</v>
      </c>
      <c r="J855" t="n">
        <v>256.49</v>
      </c>
      <c r="K855" t="n">
        <v>59.19</v>
      </c>
      <c r="L855" t="n">
        <v>3</v>
      </c>
      <c r="M855" t="n">
        <v>123</v>
      </c>
      <c r="N855" t="n">
        <v>64.29000000000001</v>
      </c>
      <c r="O855" t="n">
        <v>31867.69</v>
      </c>
      <c r="P855" t="n">
        <v>517.9299999999999</v>
      </c>
      <c r="Q855" t="n">
        <v>2238.7</v>
      </c>
      <c r="R855" t="n">
        <v>201.81</v>
      </c>
      <c r="S855" t="n">
        <v>80.06999999999999</v>
      </c>
      <c r="T855" t="n">
        <v>58241.5</v>
      </c>
      <c r="U855" t="n">
        <v>0.4</v>
      </c>
      <c r="V855" t="n">
        <v>0.8</v>
      </c>
      <c r="W855" t="n">
        <v>6.85</v>
      </c>
      <c r="X855" t="n">
        <v>3.6</v>
      </c>
      <c r="Y855" t="n">
        <v>1</v>
      </c>
      <c r="Z855" t="n">
        <v>10</v>
      </c>
    </row>
    <row r="856">
      <c r="A856" t="n">
        <v>9</v>
      </c>
      <c r="B856" t="n">
        <v>130</v>
      </c>
      <c r="C856" t="inlineStr">
        <is>
          <t xml:space="preserve">CONCLUIDO	</t>
        </is>
      </c>
      <c r="D856" t="n">
        <v>2.4828</v>
      </c>
      <c r="E856" t="n">
        <v>40.28</v>
      </c>
      <c r="F856" t="n">
        <v>31.9</v>
      </c>
      <c r="G856" t="n">
        <v>16.79</v>
      </c>
      <c r="H856" t="n">
        <v>0.23</v>
      </c>
      <c r="I856" t="n">
        <v>114</v>
      </c>
      <c r="J856" t="n">
        <v>256.95</v>
      </c>
      <c r="K856" t="n">
        <v>59.19</v>
      </c>
      <c r="L856" t="n">
        <v>3.25</v>
      </c>
      <c r="M856" t="n">
        <v>112</v>
      </c>
      <c r="N856" t="n">
        <v>64.5</v>
      </c>
      <c r="O856" t="n">
        <v>31924.29</v>
      </c>
      <c r="P856" t="n">
        <v>510.98</v>
      </c>
      <c r="Q856" t="n">
        <v>2238.79</v>
      </c>
      <c r="R856" t="n">
        <v>191.32</v>
      </c>
      <c r="S856" t="n">
        <v>80.06999999999999</v>
      </c>
      <c r="T856" t="n">
        <v>53050.95</v>
      </c>
      <c r="U856" t="n">
        <v>0.42</v>
      </c>
      <c r="V856" t="n">
        <v>0.8</v>
      </c>
      <c r="W856" t="n">
        <v>6.82</v>
      </c>
      <c r="X856" t="n">
        <v>3.27</v>
      </c>
      <c r="Y856" t="n">
        <v>1</v>
      </c>
      <c r="Z856" t="n">
        <v>10</v>
      </c>
    </row>
    <row r="857">
      <c r="A857" t="n">
        <v>10</v>
      </c>
      <c r="B857" t="n">
        <v>130</v>
      </c>
      <c r="C857" t="inlineStr">
        <is>
          <t xml:space="preserve">CONCLUIDO	</t>
        </is>
      </c>
      <c r="D857" t="n">
        <v>2.5262</v>
      </c>
      <c r="E857" t="n">
        <v>39.58</v>
      </c>
      <c r="F857" t="n">
        <v>31.65</v>
      </c>
      <c r="G857" t="n">
        <v>18.08</v>
      </c>
      <c r="H857" t="n">
        <v>0.24</v>
      </c>
      <c r="I857" t="n">
        <v>105</v>
      </c>
      <c r="J857" t="n">
        <v>257.41</v>
      </c>
      <c r="K857" t="n">
        <v>59.19</v>
      </c>
      <c r="L857" t="n">
        <v>3.5</v>
      </c>
      <c r="M857" t="n">
        <v>103</v>
      </c>
      <c r="N857" t="n">
        <v>64.70999999999999</v>
      </c>
      <c r="O857" t="n">
        <v>31980.84</v>
      </c>
      <c r="P857" t="n">
        <v>505.37</v>
      </c>
      <c r="Q857" t="n">
        <v>2238.66</v>
      </c>
      <c r="R857" t="n">
        <v>182.62</v>
      </c>
      <c r="S857" t="n">
        <v>80.06999999999999</v>
      </c>
      <c r="T857" t="n">
        <v>48746.66</v>
      </c>
      <c r="U857" t="n">
        <v>0.44</v>
      </c>
      <c r="V857" t="n">
        <v>0.8100000000000001</v>
      </c>
      <c r="W857" t="n">
        <v>6.82</v>
      </c>
      <c r="X857" t="n">
        <v>3.02</v>
      </c>
      <c r="Y857" t="n">
        <v>1</v>
      </c>
      <c r="Z857" t="n">
        <v>10</v>
      </c>
    </row>
    <row r="858">
      <c r="A858" t="n">
        <v>11</v>
      </c>
      <c r="B858" t="n">
        <v>130</v>
      </c>
      <c r="C858" t="inlineStr">
        <is>
          <t xml:space="preserve">CONCLUIDO	</t>
        </is>
      </c>
      <c r="D858" t="n">
        <v>2.5675</v>
      </c>
      <c r="E858" t="n">
        <v>38.95</v>
      </c>
      <c r="F858" t="n">
        <v>31.4</v>
      </c>
      <c r="G858" t="n">
        <v>19.42</v>
      </c>
      <c r="H858" t="n">
        <v>0.26</v>
      </c>
      <c r="I858" t="n">
        <v>97</v>
      </c>
      <c r="J858" t="n">
        <v>257.86</v>
      </c>
      <c r="K858" t="n">
        <v>59.19</v>
      </c>
      <c r="L858" t="n">
        <v>3.75</v>
      </c>
      <c r="M858" t="n">
        <v>95</v>
      </c>
      <c r="N858" t="n">
        <v>64.92</v>
      </c>
      <c r="O858" t="n">
        <v>32037.48</v>
      </c>
      <c r="P858" t="n">
        <v>499.87</v>
      </c>
      <c r="Q858" t="n">
        <v>2238.69</v>
      </c>
      <c r="R858" t="n">
        <v>174.95</v>
      </c>
      <c r="S858" t="n">
        <v>80.06999999999999</v>
      </c>
      <c r="T858" t="n">
        <v>44954.13</v>
      </c>
      <c r="U858" t="n">
        <v>0.46</v>
      </c>
      <c r="V858" t="n">
        <v>0.82</v>
      </c>
      <c r="W858" t="n">
        <v>6.8</v>
      </c>
      <c r="X858" t="n">
        <v>2.77</v>
      </c>
      <c r="Y858" t="n">
        <v>1</v>
      </c>
      <c r="Z858" t="n">
        <v>10</v>
      </c>
    </row>
    <row r="859">
      <c r="A859" t="n">
        <v>12</v>
      </c>
      <c r="B859" t="n">
        <v>130</v>
      </c>
      <c r="C859" t="inlineStr">
        <is>
          <t xml:space="preserve">CONCLUIDO	</t>
        </is>
      </c>
      <c r="D859" t="n">
        <v>2.6037</v>
      </c>
      <c r="E859" t="n">
        <v>38.41</v>
      </c>
      <c r="F859" t="n">
        <v>31.2</v>
      </c>
      <c r="G859" t="n">
        <v>20.8</v>
      </c>
      <c r="H859" t="n">
        <v>0.28</v>
      </c>
      <c r="I859" t="n">
        <v>90</v>
      </c>
      <c r="J859" t="n">
        <v>258.32</v>
      </c>
      <c r="K859" t="n">
        <v>59.19</v>
      </c>
      <c r="L859" t="n">
        <v>4</v>
      </c>
      <c r="M859" t="n">
        <v>88</v>
      </c>
      <c r="N859" t="n">
        <v>65.13</v>
      </c>
      <c r="O859" t="n">
        <v>32094.19</v>
      </c>
      <c r="P859" t="n">
        <v>495.08</v>
      </c>
      <c r="Q859" t="n">
        <v>2238.77</v>
      </c>
      <c r="R859" t="n">
        <v>168.34</v>
      </c>
      <c r="S859" t="n">
        <v>80.06999999999999</v>
      </c>
      <c r="T859" t="n">
        <v>41682.6</v>
      </c>
      <c r="U859" t="n">
        <v>0.48</v>
      </c>
      <c r="V859" t="n">
        <v>0.82</v>
      </c>
      <c r="W859" t="n">
        <v>6.79</v>
      </c>
      <c r="X859" t="n">
        <v>2.57</v>
      </c>
      <c r="Y859" t="n">
        <v>1</v>
      </c>
      <c r="Z859" t="n">
        <v>10</v>
      </c>
    </row>
    <row r="860">
      <c r="A860" t="n">
        <v>13</v>
      </c>
      <c r="B860" t="n">
        <v>130</v>
      </c>
      <c r="C860" t="inlineStr">
        <is>
          <t xml:space="preserve">CONCLUIDO	</t>
        </is>
      </c>
      <c r="D860" t="n">
        <v>2.636</v>
      </c>
      <c r="E860" t="n">
        <v>37.94</v>
      </c>
      <c r="F860" t="n">
        <v>31.03</v>
      </c>
      <c r="G860" t="n">
        <v>22.16</v>
      </c>
      <c r="H860" t="n">
        <v>0.29</v>
      </c>
      <c r="I860" t="n">
        <v>84</v>
      </c>
      <c r="J860" t="n">
        <v>258.78</v>
      </c>
      <c r="K860" t="n">
        <v>59.19</v>
      </c>
      <c r="L860" t="n">
        <v>4.25</v>
      </c>
      <c r="M860" t="n">
        <v>82</v>
      </c>
      <c r="N860" t="n">
        <v>65.34</v>
      </c>
      <c r="O860" t="n">
        <v>32150.98</v>
      </c>
      <c r="P860" t="n">
        <v>490.31</v>
      </c>
      <c r="Q860" t="n">
        <v>2238.67</v>
      </c>
      <c r="R860" t="n">
        <v>162.63</v>
      </c>
      <c r="S860" t="n">
        <v>80.06999999999999</v>
      </c>
      <c r="T860" t="n">
        <v>38859.21</v>
      </c>
      <c r="U860" t="n">
        <v>0.49</v>
      </c>
      <c r="V860" t="n">
        <v>0.83</v>
      </c>
      <c r="W860" t="n">
        <v>6.78</v>
      </c>
      <c r="X860" t="n">
        <v>2.4</v>
      </c>
      <c r="Y860" t="n">
        <v>1</v>
      </c>
      <c r="Z860" t="n">
        <v>10</v>
      </c>
    </row>
    <row r="861">
      <c r="A861" t="n">
        <v>14</v>
      </c>
      <c r="B861" t="n">
        <v>130</v>
      </c>
      <c r="C861" t="inlineStr">
        <is>
          <t xml:space="preserve">CONCLUIDO	</t>
        </is>
      </c>
      <c r="D861" t="n">
        <v>2.6625</v>
      </c>
      <c r="E861" t="n">
        <v>37.56</v>
      </c>
      <c r="F861" t="n">
        <v>30.89</v>
      </c>
      <c r="G861" t="n">
        <v>23.46</v>
      </c>
      <c r="H861" t="n">
        <v>0.31</v>
      </c>
      <c r="I861" t="n">
        <v>79</v>
      </c>
      <c r="J861" t="n">
        <v>259.25</v>
      </c>
      <c r="K861" t="n">
        <v>59.19</v>
      </c>
      <c r="L861" t="n">
        <v>4.5</v>
      </c>
      <c r="M861" t="n">
        <v>77</v>
      </c>
      <c r="N861" t="n">
        <v>65.55</v>
      </c>
      <c r="O861" t="n">
        <v>32207.85</v>
      </c>
      <c r="P861" t="n">
        <v>487.02</v>
      </c>
      <c r="Q861" t="n">
        <v>2238.62</v>
      </c>
      <c r="R861" t="n">
        <v>157.98</v>
      </c>
      <c r="S861" t="n">
        <v>80.06999999999999</v>
      </c>
      <c r="T861" t="n">
        <v>36555.92</v>
      </c>
      <c r="U861" t="n">
        <v>0.51</v>
      </c>
      <c r="V861" t="n">
        <v>0.83</v>
      </c>
      <c r="W861" t="n">
        <v>6.78</v>
      </c>
      <c r="X861" t="n">
        <v>2.26</v>
      </c>
      <c r="Y861" t="n">
        <v>1</v>
      </c>
      <c r="Z861" t="n">
        <v>10</v>
      </c>
    </row>
    <row r="862">
      <c r="A862" t="n">
        <v>15</v>
      </c>
      <c r="B862" t="n">
        <v>130</v>
      </c>
      <c r="C862" t="inlineStr">
        <is>
          <t xml:space="preserve">CONCLUIDO	</t>
        </is>
      </c>
      <c r="D862" t="n">
        <v>2.6926</v>
      </c>
      <c r="E862" t="n">
        <v>37.14</v>
      </c>
      <c r="F862" t="n">
        <v>30.72</v>
      </c>
      <c r="G862" t="n">
        <v>24.9</v>
      </c>
      <c r="H862" t="n">
        <v>0.33</v>
      </c>
      <c r="I862" t="n">
        <v>74</v>
      </c>
      <c r="J862" t="n">
        <v>259.71</v>
      </c>
      <c r="K862" t="n">
        <v>59.19</v>
      </c>
      <c r="L862" t="n">
        <v>4.75</v>
      </c>
      <c r="M862" t="n">
        <v>72</v>
      </c>
      <c r="N862" t="n">
        <v>65.76000000000001</v>
      </c>
      <c r="O862" t="n">
        <v>32264.79</v>
      </c>
      <c r="P862" t="n">
        <v>482.11</v>
      </c>
      <c r="Q862" t="n">
        <v>2238.54</v>
      </c>
      <c r="R862" t="n">
        <v>152.48</v>
      </c>
      <c r="S862" t="n">
        <v>80.06999999999999</v>
      </c>
      <c r="T862" t="n">
        <v>33831.94</v>
      </c>
      <c r="U862" t="n">
        <v>0.53</v>
      </c>
      <c r="V862" t="n">
        <v>0.84</v>
      </c>
      <c r="W862" t="n">
        <v>6.76</v>
      </c>
      <c r="X862" t="n">
        <v>2.09</v>
      </c>
      <c r="Y862" t="n">
        <v>1</v>
      </c>
      <c r="Z862" t="n">
        <v>10</v>
      </c>
    </row>
    <row r="863">
      <c r="A863" t="n">
        <v>16</v>
      </c>
      <c r="B863" t="n">
        <v>130</v>
      </c>
      <c r="C863" t="inlineStr">
        <is>
          <t xml:space="preserve">CONCLUIDO	</t>
        </is>
      </c>
      <c r="D863" t="n">
        <v>2.7165</v>
      </c>
      <c r="E863" t="n">
        <v>36.81</v>
      </c>
      <c r="F863" t="n">
        <v>30.58</v>
      </c>
      <c r="G863" t="n">
        <v>26.22</v>
      </c>
      <c r="H863" t="n">
        <v>0.34</v>
      </c>
      <c r="I863" t="n">
        <v>70</v>
      </c>
      <c r="J863" t="n">
        <v>260.17</v>
      </c>
      <c r="K863" t="n">
        <v>59.19</v>
      </c>
      <c r="L863" t="n">
        <v>5</v>
      </c>
      <c r="M863" t="n">
        <v>68</v>
      </c>
      <c r="N863" t="n">
        <v>65.98</v>
      </c>
      <c r="O863" t="n">
        <v>32321.82</v>
      </c>
      <c r="P863" t="n">
        <v>478.71</v>
      </c>
      <c r="Q863" t="n">
        <v>2238.56</v>
      </c>
      <c r="R863" t="n">
        <v>148.46</v>
      </c>
      <c r="S863" t="n">
        <v>80.06999999999999</v>
      </c>
      <c r="T863" t="n">
        <v>31840.67</v>
      </c>
      <c r="U863" t="n">
        <v>0.54</v>
      </c>
      <c r="V863" t="n">
        <v>0.84</v>
      </c>
      <c r="W863" t="n">
        <v>6.75</v>
      </c>
      <c r="X863" t="n">
        <v>1.96</v>
      </c>
      <c r="Y863" t="n">
        <v>1</v>
      </c>
      <c r="Z863" t="n">
        <v>10</v>
      </c>
    </row>
    <row r="864">
      <c r="A864" t="n">
        <v>17</v>
      </c>
      <c r="B864" t="n">
        <v>130</v>
      </c>
      <c r="C864" t="inlineStr">
        <is>
          <t xml:space="preserve">CONCLUIDO	</t>
        </is>
      </c>
      <c r="D864" t="n">
        <v>2.738</v>
      </c>
      <c r="E864" t="n">
        <v>36.52</v>
      </c>
      <c r="F864" t="n">
        <v>30.49</v>
      </c>
      <c r="G864" t="n">
        <v>27.72</v>
      </c>
      <c r="H864" t="n">
        <v>0.36</v>
      </c>
      <c r="I864" t="n">
        <v>66</v>
      </c>
      <c r="J864" t="n">
        <v>260.63</v>
      </c>
      <c r="K864" t="n">
        <v>59.19</v>
      </c>
      <c r="L864" t="n">
        <v>5.25</v>
      </c>
      <c r="M864" t="n">
        <v>64</v>
      </c>
      <c r="N864" t="n">
        <v>66.19</v>
      </c>
      <c r="O864" t="n">
        <v>32378.93</v>
      </c>
      <c r="P864" t="n">
        <v>475.59</v>
      </c>
      <c r="Q864" t="n">
        <v>2238.65</v>
      </c>
      <c r="R864" t="n">
        <v>145.48</v>
      </c>
      <c r="S864" t="n">
        <v>80.06999999999999</v>
      </c>
      <c r="T864" t="n">
        <v>30372.56</v>
      </c>
      <c r="U864" t="n">
        <v>0.55</v>
      </c>
      <c r="V864" t="n">
        <v>0.84</v>
      </c>
      <c r="W864" t="n">
        <v>6.74</v>
      </c>
      <c r="X864" t="n">
        <v>1.86</v>
      </c>
      <c r="Y864" t="n">
        <v>1</v>
      </c>
      <c r="Z864" t="n">
        <v>10</v>
      </c>
    </row>
    <row r="865">
      <c r="A865" t="n">
        <v>18</v>
      </c>
      <c r="B865" t="n">
        <v>130</v>
      </c>
      <c r="C865" t="inlineStr">
        <is>
          <t xml:space="preserve">CONCLUIDO	</t>
        </is>
      </c>
      <c r="D865" t="n">
        <v>2.7575</v>
      </c>
      <c r="E865" t="n">
        <v>36.26</v>
      </c>
      <c r="F865" t="n">
        <v>30.38</v>
      </c>
      <c r="G865" t="n">
        <v>28.93</v>
      </c>
      <c r="H865" t="n">
        <v>0.37</v>
      </c>
      <c r="I865" t="n">
        <v>63</v>
      </c>
      <c r="J865" t="n">
        <v>261.1</v>
      </c>
      <c r="K865" t="n">
        <v>59.19</v>
      </c>
      <c r="L865" t="n">
        <v>5.5</v>
      </c>
      <c r="M865" t="n">
        <v>61</v>
      </c>
      <c r="N865" t="n">
        <v>66.40000000000001</v>
      </c>
      <c r="O865" t="n">
        <v>32436.11</v>
      </c>
      <c r="P865" t="n">
        <v>472.07</v>
      </c>
      <c r="Q865" t="n">
        <v>2238.34</v>
      </c>
      <c r="R865" t="n">
        <v>142.02</v>
      </c>
      <c r="S865" t="n">
        <v>80.06999999999999</v>
      </c>
      <c r="T865" t="n">
        <v>28658.82</v>
      </c>
      <c r="U865" t="n">
        <v>0.5600000000000001</v>
      </c>
      <c r="V865" t="n">
        <v>0.84</v>
      </c>
      <c r="W865" t="n">
        <v>6.73</v>
      </c>
      <c r="X865" t="n">
        <v>1.75</v>
      </c>
      <c r="Y865" t="n">
        <v>1</v>
      </c>
      <c r="Z865" t="n">
        <v>10</v>
      </c>
    </row>
    <row r="866">
      <c r="A866" t="n">
        <v>19</v>
      </c>
      <c r="B866" t="n">
        <v>130</v>
      </c>
      <c r="C866" t="inlineStr">
        <is>
          <t xml:space="preserve">CONCLUIDO	</t>
        </is>
      </c>
      <c r="D866" t="n">
        <v>2.7717</v>
      </c>
      <c r="E866" t="n">
        <v>36.08</v>
      </c>
      <c r="F866" t="n">
        <v>30.34</v>
      </c>
      <c r="G866" t="n">
        <v>30.34</v>
      </c>
      <c r="H866" t="n">
        <v>0.39</v>
      </c>
      <c r="I866" t="n">
        <v>60</v>
      </c>
      <c r="J866" t="n">
        <v>261.56</v>
      </c>
      <c r="K866" t="n">
        <v>59.19</v>
      </c>
      <c r="L866" t="n">
        <v>5.75</v>
      </c>
      <c r="M866" t="n">
        <v>58</v>
      </c>
      <c r="N866" t="n">
        <v>66.62</v>
      </c>
      <c r="O866" t="n">
        <v>32493.38</v>
      </c>
      <c r="P866" t="n">
        <v>469.87</v>
      </c>
      <c r="Q866" t="n">
        <v>2238.43</v>
      </c>
      <c r="R866" t="n">
        <v>140.02</v>
      </c>
      <c r="S866" t="n">
        <v>80.06999999999999</v>
      </c>
      <c r="T866" t="n">
        <v>27670.63</v>
      </c>
      <c r="U866" t="n">
        <v>0.57</v>
      </c>
      <c r="V866" t="n">
        <v>0.85</v>
      </c>
      <c r="W866" t="n">
        <v>6.75</v>
      </c>
      <c r="X866" t="n">
        <v>1.71</v>
      </c>
      <c r="Y866" t="n">
        <v>1</v>
      </c>
      <c r="Z866" t="n">
        <v>10</v>
      </c>
    </row>
    <row r="867">
      <c r="A867" t="n">
        <v>20</v>
      </c>
      <c r="B867" t="n">
        <v>130</v>
      </c>
      <c r="C867" t="inlineStr">
        <is>
          <t xml:space="preserve">CONCLUIDO	</t>
        </is>
      </c>
      <c r="D867" t="n">
        <v>2.7904</v>
      </c>
      <c r="E867" t="n">
        <v>35.84</v>
      </c>
      <c r="F867" t="n">
        <v>30.25</v>
      </c>
      <c r="G867" t="n">
        <v>31.84</v>
      </c>
      <c r="H867" t="n">
        <v>0.41</v>
      </c>
      <c r="I867" t="n">
        <v>57</v>
      </c>
      <c r="J867" t="n">
        <v>262.03</v>
      </c>
      <c r="K867" t="n">
        <v>59.19</v>
      </c>
      <c r="L867" t="n">
        <v>6</v>
      </c>
      <c r="M867" t="n">
        <v>55</v>
      </c>
      <c r="N867" t="n">
        <v>66.83</v>
      </c>
      <c r="O867" t="n">
        <v>32550.72</v>
      </c>
      <c r="P867" t="n">
        <v>466.81</v>
      </c>
      <c r="Q867" t="n">
        <v>2238.56</v>
      </c>
      <c r="R867" t="n">
        <v>137.43</v>
      </c>
      <c r="S867" t="n">
        <v>80.06999999999999</v>
      </c>
      <c r="T867" t="n">
        <v>26392.83</v>
      </c>
      <c r="U867" t="n">
        <v>0.58</v>
      </c>
      <c r="V867" t="n">
        <v>0.85</v>
      </c>
      <c r="W867" t="n">
        <v>6.73</v>
      </c>
      <c r="X867" t="n">
        <v>1.62</v>
      </c>
      <c r="Y867" t="n">
        <v>1</v>
      </c>
      <c r="Z867" t="n">
        <v>10</v>
      </c>
    </row>
    <row r="868">
      <c r="A868" t="n">
        <v>21</v>
      </c>
      <c r="B868" t="n">
        <v>130</v>
      </c>
      <c r="C868" t="inlineStr">
        <is>
          <t xml:space="preserve">CONCLUIDO	</t>
        </is>
      </c>
      <c r="D868" t="n">
        <v>2.8034</v>
      </c>
      <c r="E868" t="n">
        <v>35.67</v>
      </c>
      <c r="F868" t="n">
        <v>30.18</v>
      </c>
      <c r="G868" t="n">
        <v>32.92</v>
      </c>
      <c r="H868" t="n">
        <v>0.42</v>
      </c>
      <c r="I868" t="n">
        <v>55</v>
      </c>
      <c r="J868" t="n">
        <v>262.49</v>
      </c>
      <c r="K868" t="n">
        <v>59.19</v>
      </c>
      <c r="L868" t="n">
        <v>6.25</v>
      </c>
      <c r="M868" t="n">
        <v>53</v>
      </c>
      <c r="N868" t="n">
        <v>67.05</v>
      </c>
      <c r="O868" t="n">
        <v>32608.15</v>
      </c>
      <c r="P868" t="n">
        <v>464.19</v>
      </c>
      <c r="Q868" t="n">
        <v>2238.4</v>
      </c>
      <c r="R868" t="n">
        <v>135.17</v>
      </c>
      <c r="S868" t="n">
        <v>80.06999999999999</v>
      </c>
      <c r="T868" t="n">
        <v>25273.68</v>
      </c>
      <c r="U868" t="n">
        <v>0.59</v>
      </c>
      <c r="V868" t="n">
        <v>0.85</v>
      </c>
      <c r="W868" t="n">
        <v>6.73</v>
      </c>
      <c r="X868" t="n">
        <v>1.55</v>
      </c>
      <c r="Y868" t="n">
        <v>1</v>
      </c>
      <c r="Z868" t="n">
        <v>10</v>
      </c>
    </row>
    <row r="869">
      <c r="A869" t="n">
        <v>22</v>
      </c>
      <c r="B869" t="n">
        <v>130</v>
      </c>
      <c r="C869" t="inlineStr">
        <is>
          <t xml:space="preserve">CONCLUIDO	</t>
        </is>
      </c>
      <c r="D869" t="n">
        <v>2.8226</v>
      </c>
      <c r="E869" t="n">
        <v>35.43</v>
      </c>
      <c r="F869" t="n">
        <v>30.08</v>
      </c>
      <c r="G869" t="n">
        <v>34.71</v>
      </c>
      <c r="H869" t="n">
        <v>0.44</v>
      </c>
      <c r="I869" t="n">
        <v>52</v>
      </c>
      <c r="J869" t="n">
        <v>262.96</v>
      </c>
      <c r="K869" t="n">
        <v>59.19</v>
      </c>
      <c r="L869" t="n">
        <v>6.5</v>
      </c>
      <c r="M869" t="n">
        <v>50</v>
      </c>
      <c r="N869" t="n">
        <v>67.26000000000001</v>
      </c>
      <c r="O869" t="n">
        <v>32665.66</v>
      </c>
      <c r="P869" t="n">
        <v>461.17</v>
      </c>
      <c r="Q869" t="n">
        <v>2238.46</v>
      </c>
      <c r="R869" t="n">
        <v>131.98</v>
      </c>
      <c r="S869" t="n">
        <v>80.06999999999999</v>
      </c>
      <c r="T869" t="n">
        <v>23690.25</v>
      </c>
      <c r="U869" t="n">
        <v>0.61</v>
      </c>
      <c r="V869" t="n">
        <v>0.85</v>
      </c>
      <c r="W869" t="n">
        <v>6.72</v>
      </c>
      <c r="X869" t="n">
        <v>1.45</v>
      </c>
      <c r="Y869" t="n">
        <v>1</v>
      </c>
      <c r="Z869" t="n">
        <v>10</v>
      </c>
    </row>
    <row r="870">
      <c r="A870" t="n">
        <v>23</v>
      </c>
      <c r="B870" t="n">
        <v>130</v>
      </c>
      <c r="C870" t="inlineStr">
        <is>
          <t xml:space="preserve">CONCLUIDO	</t>
        </is>
      </c>
      <c r="D870" t="n">
        <v>2.8342</v>
      </c>
      <c r="E870" t="n">
        <v>35.28</v>
      </c>
      <c r="F870" t="n">
        <v>30.03</v>
      </c>
      <c r="G870" t="n">
        <v>36.04</v>
      </c>
      <c r="H870" t="n">
        <v>0.46</v>
      </c>
      <c r="I870" t="n">
        <v>50</v>
      </c>
      <c r="J870" t="n">
        <v>263.42</v>
      </c>
      <c r="K870" t="n">
        <v>59.19</v>
      </c>
      <c r="L870" t="n">
        <v>6.75</v>
      </c>
      <c r="M870" t="n">
        <v>48</v>
      </c>
      <c r="N870" t="n">
        <v>67.48</v>
      </c>
      <c r="O870" t="n">
        <v>32723.25</v>
      </c>
      <c r="P870" t="n">
        <v>458.86</v>
      </c>
      <c r="Q870" t="n">
        <v>2238.61</v>
      </c>
      <c r="R870" t="n">
        <v>130.62</v>
      </c>
      <c r="S870" t="n">
        <v>80.06999999999999</v>
      </c>
      <c r="T870" t="n">
        <v>23020.87</v>
      </c>
      <c r="U870" t="n">
        <v>0.61</v>
      </c>
      <c r="V870" t="n">
        <v>0.85</v>
      </c>
      <c r="W870" t="n">
        <v>6.72</v>
      </c>
      <c r="X870" t="n">
        <v>1.41</v>
      </c>
      <c r="Y870" t="n">
        <v>1</v>
      </c>
      <c r="Z870" t="n">
        <v>10</v>
      </c>
    </row>
    <row r="871">
      <c r="A871" t="n">
        <v>24</v>
      </c>
      <c r="B871" t="n">
        <v>130</v>
      </c>
      <c r="C871" t="inlineStr">
        <is>
          <t xml:space="preserve">CONCLUIDO	</t>
        </is>
      </c>
      <c r="D871" t="n">
        <v>2.8476</v>
      </c>
      <c r="E871" t="n">
        <v>35.12</v>
      </c>
      <c r="F871" t="n">
        <v>29.97</v>
      </c>
      <c r="G871" t="n">
        <v>37.46</v>
      </c>
      <c r="H871" t="n">
        <v>0.47</v>
      </c>
      <c r="I871" t="n">
        <v>48</v>
      </c>
      <c r="J871" t="n">
        <v>263.89</v>
      </c>
      <c r="K871" t="n">
        <v>59.19</v>
      </c>
      <c r="L871" t="n">
        <v>7</v>
      </c>
      <c r="M871" t="n">
        <v>46</v>
      </c>
      <c r="N871" t="n">
        <v>67.7</v>
      </c>
      <c r="O871" t="n">
        <v>32780.92</v>
      </c>
      <c r="P871" t="n">
        <v>456.21</v>
      </c>
      <c r="Q871" t="n">
        <v>2238.48</v>
      </c>
      <c r="R871" t="n">
        <v>127.97</v>
      </c>
      <c r="S871" t="n">
        <v>80.06999999999999</v>
      </c>
      <c r="T871" t="n">
        <v>21705.85</v>
      </c>
      <c r="U871" t="n">
        <v>0.63</v>
      </c>
      <c r="V871" t="n">
        <v>0.86</v>
      </c>
      <c r="W871" t="n">
        <v>6.72</v>
      </c>
      <c r="X871" t="n">
        <v>1.34</v>
      </c>
      <c r="Y871" t="n">
        <v>1</v>
      </c>
      <c r="Z871" t="n">
        <v>10</v>
      </c>
    </row>
    <row r="872">
      <c r="A872" t="n">
        <v>25</v>
      </c>
      <c r="B872" t="n">
        <v>130</v>
      </c>
      <c r="C872" t="inlineStr">
        <is>
          <t xml:space="preserve">CONCLUIDO	</t>
        </is>
      </c>
      <c r="D872" t="n">
        <v>2.8584</v>
      </c>
      <c r="E872" t="n">
        <v>34.98</v>
      </c>
      <c r="F872" t="n">
        <v>29.93</v>
      </c>
      <c r="G872" t="n">
        <v>39.04</v>
      </c>
      <c r="H872" t="n">
        <v>0.49</v>
      </c>
      <c r="I872" t="n">
        <v>46</v>
      </c>
      <c r="J872" t="n">
        <v>264.36</v>
      </c>
      <c r="K872" t="n">
        <v>59.19</v>
      </c>
      <c r="L872" t="n">
        <v>7.25</v>
      </c>
      <c r="M872" t="n">
        <v>44</v>
      </c>
      <c r="N872" t="n">
        <v>67.92</v>
      </c>
      <c r="O872" t="n">
        <v>32838.68</v>
      </c>
      <c r="P872" t="n">
        <v>454.02</v>
      </c>
      <c r="Q872" t="n">
        <v>2238.42</v>
      </c>
      <c r="R872" t="n">
        <v>127.05</v>
      </c>
      <c r="S872" t="n">
        <v>80.06999999999999</v>
      </c>
      <c r="T872" t="n">
        <v>21258.86</v>
      </c>
      <c r="U872" t="n">
        <v>0.63</v>
      </c>
      <c r="V872" t="n">
        <v>0.86</v>
      </c>
      <c r="W872" t="n">
        <v>6.72</v>
      </c>
      <c r="X872" t="n">
        <v>1.3</v>
      </c>
      <c r="Y872" t="n">
        <v>1</v>
      </c>
      <c r="Z872" t="n">
        <v>10</v>
      </c>
    </row>
    <row r="873">
      <c r="A873" t="n">
        <v>26</v>
      </c>
      <c r="B873" t="n">
        <v>130</v>
      </c>
      <c r="C873" t="inlineStr">
        <is>
          <t xml:space="preserve">CONCLUIDO	</t>
        </is>
      </c>
      <c r="D873" t="n">
        <v>2.8666</v>
      </c>
      <c r="E873" t="n">
        <v>34.88</v>
      </c>
      <c r="F873" t="n">
        <v>29.88</v>
      </c>
      <c r="G873" t="n">
        <v>39.84</v>
      </c>
      <c r="H873" t="n">
        <v>0.5</v>
      </c>
      <c r="I873" t="n">
        <v>45</v>
      </c>
      <c r="J873" t="n">
        <v>264.83</v>
      </c>
      <c r="K873" t="n">
        <v>59.19</v>
      </c>
      <c r="L873" t="n">
        <v>7.5</v>
      </c>
      <c r="M873" t="n">
        <v>43</v>
      </c>
      <c r="N873" t="n">
        <v>68.14</v>
      </c>
      <c r="O873" t="n">
        <v>32896.51</v>
      </c>
      <c r="P873" t="n">
        <v>451.21</v>
      </c>
      <c r="Q873" t="n">
        <v>2238.53</v>
      </c>
      <c r="R873" t="n">
        <v>125.48</v>
      </c>
      <c r="S873" t="n">
        <v>80.06999999999999</v>
      </c>
      <c r="T873" t="n">
        <v>20475.95</v>
      </c>
      <c r="U873" t="n">
        <v>0.64</v>
      </c>
      <c r="V873" t="n">
        <v>0.86</v>
      </c>
      <c r="W873" t="n">
        <v>6.71</v>
      </c>
      <c r="X873" t="n">
        <v>1.25</v>
      </c>
      <c r="Y873" t="n">
        <v>1</v>
      </c>
      <c r="Z873" t="n">
        <v>10</v>
      </c>
    </row>
    <row r="874">
      <c r="A874" t="n">
        <v>27</v>
      </c>
      <c r="B874" t="n">
        <v>130</v>
      </c>
      <c r="C874" t="inlineStr">
        <is>
          <t xml:space="preserve">CONCLUIDO	</t>
        </is>
      </c>
      <c r="D874" t="n">
        <v>2.8778</v>
      </c>
      <c r="E874" t="n">
        <v>34.75</v>
      </c>
      <c r="F874" t="n">
        <v>29.84</v>
      </c>
      <c r="G874" t="n">
        <v>41.64</v>
      </c>
      <c r="H874" t="n">
        <v>0.52</v>
      </c>
      <c r="I874" t="n">
        <v>43</v>
      </c>
      <c r="J874" t="n">
        <v>265.3</v>
      </c>
      <c r="K874" t="n">
        <v>59.19</v>
      </c>
      <c r="L874" t="n">
        <v>7.75</v>
      </c>
      <c r="M874" t="n">
        <v>41</v>
      </c>
      <c r="N874" t="n">
        <v>68.36</v>
      </c>
      <c r="O874" t="n">
        <v>32954.43</v>
      </c>
      <c r="P874" t="n">
        <v>449.02</v>
      </c>
      <c r="Q874" t="n">
        <v>2238.46</v>
      </c>
      <c r="R874" t="n">
        <v>124.15</v>
      </c>
      <c r="S874" t="n">
        <v>80.06999999999999</v>
      </c>
      <c r="T874" t="n">
        <v>19824.24</v>
      </c>
      <c r="U874" t="n">
        <v>0.64</v>
      </c>
      <c r="V874" t="n">
        <v>0.86</v>
      </c>
      <c r="W874" t="n">
        <v>6.71</v>
      </c>
      <c r="X874" t="n">
        <v>1.21</v>
      </c>
      <c r="Y874" t="n">
        <v>1</v>
      </c>
      <c r="Z874" t="n">
        <v>10</v>
      </c>
    </row>
    <row r="875">
      <c r="A875" t="n">
        <v>28</v>
      </c>
      <c r="B875" t="n">
        <v>130</v>
      </c>
      <c r="C875" t="inlineStr">
        <is>
          <t xml:space="preserve">CONCLUIDO	</t>
        </is>
      </c>
      <c r="D875" t="n">
        <v>2.8924</v>
      </c>
      <c r="E875" t="n">
        <v>34.57</v>
      </c>
      <c r="F875" t="n">
        <v>29.76</v>
      </c>
      <c r="G875" t="n">
        <v>43.56</v>
      </c>
      <c r="H875" t="n">
        <v>0.54</v>
      </c>
      <c r="I875" t="n">
        <v>41</v>
      </c>
      <c r="J875" t="n">
        <v>265.77</v>
      </c>
      <c r="K875" t="n">
        <v>59.19</v>
      </c>
      <c r="L875" t="n">
        <v>8</v>
      </c>
      <c r="M875" t="n">
        <v>39</v>
      </c>
      <c r="N875" t="n">
        <v>68.58</v>
      </c>
      <c r="O875" t="n">
        <v>33012.44</v>
      </c>
      <c r="P875" t="n">
        <v>445.97</v>
      </c>
      <c r="Q875" t="n">
        <v>2238.39</v>
      </c>
      <c r="R875" t="n">
        <v>121.74</v>
      </c>
      <c r="S875" t="n">
        <v>80.06999999999999</v>
      </c>
      <c r="T875" t="n">
        <v>18625.96</v>
      </c>
      <c r="U875" t="n">
        <v>0.66</v>
      </c>
      <c r="V875" t="n">
        <v>0.86</v>
      </c>
      <c r="W875" t="n">
        <v>6.7</v>
      </c>
      <c r="X875" t="n">
        <v>1.14</v>
      </c>
      <c r="Y875" t="n">
        <v>1</v>
      </c>
      <c r="Z875" t="n">
        <v>10</v>
      </c>
    </row>
    <row r="876">
      <c r="A876" t="n">
        <v>29</v>
      </c>
      <c r="B876" t="n">
        <v>130</v>
      </c>
      <c r="C876" t="inlineStr">
        <is>
          <t xml:space="preserve">CONCLUIDO	</t>
        </is>
      </c>
      <c r="D876" t="n">
        <v>2.8968</v>
      </c>
      <c r="E876" t="n">
        <v>34.52</v>
      </c>
      <c r="F876" t="n">
        <v>29.76</v>
      </c>
      <c r="G876" t="n">
        <v>44.64</v>
      </c>
      <c r="H876" t="n">
        <v>0.55</v>
      </c>
      <c r="I876" t="n">
        <v>40</v>
      </c>
      <c r="J876" t="n">
        <v>266.24</v>
      </c>
      <c r="K876" t="n">
        <v>59.19</v>
      </c>
      <c r="L876" t="n">
        <v>8.25</v>
      </c>
      <c r="M876" t="n">
        <v>38</v>
      </c>
      <c r="N876" t="n">
        <v>68.8</v>
      </c>
      <c r="O876" t="n">
        <v>33070.52</v>
      </c>
      <c r="P876" t="n">
        <v>444.07</v>
      </c>
      <c r="Q876" t="n">
        <v>2238.54</v>
      </c>
      <c r="R876" t="n">
        <v>121.35</v>
      </c>
      <c r="S876" t="n">
        <v>80.06999999999999</v>
      </c>
      <c r="T876" t="n">
        <v>18439.17</v>
      </c>
      <c r="U876" t="n">
        <v>0.66</v>
      </c>
      <c r="V876" t="n">
        <v>0.86</v>
      </c>
      <c r="W876" t="n">
        <v>6.71</v>
      </c>
      <c r="X876" t="n">
        <v>1.13</v>
      </c>
      <c r="Y876" t="n">
        <v>1</v>
      </c>
      <c r="Z876" t="n">
        <v>10</v>
      </c>
    </row>
    <row r="877">
      <c r="A877" t="n">
        <v>30</v>
      </c>
      <c r="B877" t="n">
        <v>130</v>
      </c>
      <c r="C877" t="inlineStr">
        <is>
          <t xml:space="preserve">CONCLUIDO	</t>
        </is>
      </c>
      <c r="D877" t="n">
        <v>2.9042</v>
      </c>
      <c r="E877" t="n">
        <v>34.43</v>
      </c>
      <c r="F877" t="n">
        <v>29.72</v>
      </c>
      <c r="G877" t="n">
        <v>45.73</v>
      </c>
      <c r="H877" t="n">
        <v>0.57</v>
      </c>
      <c r="I877" t="n">
        <v>39</v>
      </c>
      <c r="J877" t="n">
        <v>266.71</v>
      </c>
      <c r="K877" t="n">
        <v>59.19</v>
      </c>
      <c r="L877" t="n">
        <v>8.5</v>
      </c>
      <c r="M877" t="n">
        <v>37</v>
      </c>
      <c r="N877" t="n">
        <v>69.02</v>
      </c>
      <c r="O877" t="n">
        <v>33128.7</v>
      </c>
      <c r="P877" t="n">
        <v>442</v>
      </c>
      <c r="Q877" t="n">
        <v>2238.44</v>
      </c>
      <c r="R877" t="n">
        <v>120.47</v>
      </c>
      <c r="S877" t="n">
        <v>80.06999999999999</v>
      </c>
      <c r="T877" t="n">
        <v>18002.74</v>
      </c>
      <c r="U877" t="n">
        <v>0.66</v>
      </c>
      <c r="V877" t="n">
        <v>0.86</v>
      </c>
      <c r="W877" t="n">
        <v>6.7</v>
      </c>
      <c r="X877" t="n">
        <v>1.09</v>
      </c>
      <c r="Y877" t="n">
        <v>1</v>
      </c>
      <c r="Z877" t="n">
        <v>10</v>
      </c>
    </row>
    <row r="878">
      <c r="A878" t="n">
        <v>31</v>
      </c>
      <c r="B878" t="n">
        <v>130</v>
      </c>
      <c r="C878" t="inlineStr">
        <is>
          <t xml:space="preserve">CONCLUIDO	</t>
        </is>
      </c>
      <c r="D878" t="n">
        <v>2.9166</v>
      </c>
      <c r="E878" t="n">
        <v>34.29</v>
      </c>
      <c r="F878" t="n">
        <v>29.67</v>
      </c>
      <c r="G878" t="n">
        <v>48.12</v>
      </c>
      <c r="H878" t="n">
        <v>0.58</v>
      </c>
      <c r="I878" t="n">
        <v>37</v>
      </c>
      <c r="J878" t="n">
        <v>267.18</v>
      </c>
      <c r="K878" t="n">
        <v>59.19</v>
      </c>
      <c r="L878" t="n">
        <v>8.75</v>
      </c>
      <c r="M878" t="n">
        <v>35</v>
      </c>
      <c r="N878" t="n">
        <v>69.23999999999999</v>
      </c>
      <c r="O878" t="n">
        <v>33186.95</v>
      </c>
      <c r="P878" t="n">
        <v>438.23</v>
      </c>
      <c r="Q878" t="n">
        <v>2238.45</v>
      </c>
      <c r="R878" t="n">
        <v>118.85</v>
      </c>
      <c r="S878" t="n">
        <v>80.06999999999999</v>
      </c>
      <c r="T878" t="n">
        <v>17203.64</v>
      </c>
      <c r="U878" t="n">
        <v>0.67</v>
      </c>
      <c r="V878" t="n">
        <v>0.86</v>
      </c>
      <c r="W878" t="n">
        <v>6.7</v>
      </c>
      <c r="X878" t="n">
        <v>1.04</v>
      </c>
      <c r="Y878" t="n">
        <v>1</v>
      </c>
      <c r="Z878" t="n">
        <v>10</v>
      </c>
    </row>
    <row r="879">
      <c r="A879" t="n">
        <v>32</v>
      </c>
      <c r="B879" t="n">
        <v>130</v>
      </c>
      <c r="C879" t="inlineStr">
        <is>
          <t xml:space="preserve">CONCLUIDO	</t>
        </is>
      </c>
      <c r="D879" t="n">
        <v>2.9242</v>
      </c>
      <c r="E879" t="n">
        <v>34.2</v>
      </c>
      <c r="F879" t="n">
        <v>29.63</v>
      </c>
      <c r="G879" t="n">
        <v>49.39</v>
      </c>
      <c r="H879" t="n">
        <v>0.6</v>
      </c>
      <c r="I879" t="n">
        <v>36</v>
      </c>
      <c r="J879" t="n">
        <v>267.66</v>
      </c>
      <c r="K879" t="n">
        <v>59.19</v>
      </c>
      <c r="L879" t="n">
        <v>9</v>
      </c>
      <c r="M879" t="n">
        <v>34</v>
      </c>
      <c r="N879" t="n">
        <v>69.45999999999999</v>
      </c>
      <c r="O879" t="n">
        <v>33245.29</v>
      </c>
      <c r="P879" t="n">
        <v>436.94</v>
      </c>
      <c r="Q879" t="n">
        <v>2238.5</v>
      </c>
      <c r="R879" t="n">
        <v>117.05</v>
      </c>
      <c r="S879" t="n">
        <v>80.06999999999999</v>
      </c>
      <c r="T879" t="n">
        <v>16307.46</v>
      </c>
      <c r="U879" t="n">
        <v>0.68</v>
      </c>
      <c r="V879" t="n">
        <v>0.87</v>
      </c>
      <c r="W879" t="n">
        <v>6.7</v>
      </c>
      <c r="X879" t="n">
        <v>1</v>
      </c>
      <c r="Y879" t="n">
        <v>1</v>
      </c>
      <c r="Z879" t="n">
        <v>10</v>
      </c>
    </row>
    <row r="880">
      <c r="A880" t="n">
        <v>33</v>
      </c>
      <c r="B880" t="n">
        <v>130</v>
      </c>
      <c r="C880" t="inlineStr">
        <is>
          <t xml:space="preserve">CONCLUIDO	</t>
        </is>
      </c>
      <c r="D880" t="n">
        <v>2.93</v>
      </c>
      <c r="E880" t="n">
        <v>34.13</v>
      </c>
      <c r="F880" t="n">
        <v>29.61</v>
      </c>
      <c r="G880" t="n">
        <v>50.77</v>
      </c>
      <c r="H880" t="n">
        <v>0.61</v>
      </c>
      <c r="I880" t="n">
        <v>35</v>
      </c>
      <c r="J880" t="n">
        <v>268.13</v>
      </c>
      <c r="K880" t="n">
        <v>59.19</v>
      </c>
      <c r="L880" t="n">
        <v>9.25</v>
      </c>
      <c r="M880" t="n">
        <v>33</v>
      </c>
      <c r="N880" t="n">
        <v>69.69</v>
      </c>
      <c r="O880" t="n">
        <v>33303.72</v>
      </c>
      <c r="P880" t="n">
        <v>435.06</v>
      </c>
      <c r="Q880" t="n">
        <v>2238.38</v>
      </c>
      <c r="R880" t="n">
        <v>116.86</v>
      </c>
      <c r="S880" t="n">
        <v>80.06999999999999</v>
      </c>
      <c r="T880" t="n">
        <v>16216.34</v>
      </c>
      <c r="U880" t="n">
        <v>0.6899999999999999</v>
      </c>
      <c r="V880" t="n">
        <v>0.87</v>
      </c>
      <c r="W880" t="n">
        <v>6.7</v>
      </c>
      <c r="X880" t="n">
        <v>0.99</v>
      </c>
      <c r="Y880" t="n">
        <v>1</v>
      </c>
      <c r="Z880" t="n">
        <v>10</v>
      </c>
    </row>
    <row r="881">
      <c r="A881" t="n">
        <v>34</v>
      </c>
      <c r="B881" t="n">
        <v>130</v>
      </c>
      <c r="C881" t="inlineStr">
        <is>
          <t xml:space="preserve">CONCLUIDO	</t>
        </is>
      </c>
      <c r="D881" t="n">
        <v>2.9367</v>
      </c>
      <c r="E881" t="n">
        <v>34.05</v>
      </c>
      <c r="F881" t="n">
        <v>29.58</v>
      </c>
      <c r="G881" t="n">
        <v>52.21</v>
      </c>
      <c r="H881" t="n">
        <v>0.63</v>
      </c>
      <c r="I881" t="n">
        <v>34</v>
      </c>
      <c r="J881" t="n">
        <v>268.61</v>
      </c>
      <c r="K881" t="n">
        <v>59.19</v>
      </c>
      <c r="L881" t="n">
        <v>9.5</v>
      </c>
      <c r="M881" t="n">
        <v>32</v>
      </c>
      <c r="N881" t="n">
        <v>69.91</v>
      </c>
      <c r="O881" t="n">
        <v>33362.23</v>
      </c>
      <c r="P881" t="n">
        <v>433.39</v>
      </c>
      <c r="Q881" t="n">
        <v>2238.33</v>
      </c>
      <c r="R881" t="n">
        <v>115.85</v>
      </c>
      <c r="S881" t="n">
        <v>80.06999999999999</v>
      </c>
      <c r="T881" t="n">
        <v>15717.03</v>
      </c>
      <c r="U881" t="n">
        <v>0.6899999999999999</v>
      </c>
      <c r="V881" t="n">
        <v>0.87</v>
      </c>
      <c r="W881" t="n">
        <v>6.7</v>
      </c>
      <c r="X881" t="n">
        <v>0.96</v>
      </c>
      <c r="Y881" t="n">
        <v>1</v>
      </c>
      <c r="Z881" t="n">
        <v>10</v>
      </c>
    </row>
    <row r="882">
      <c r="A882" t="n">
        <v>35</v>
      </c>
      <c r="B882" t="n">
        <v>130</v>
      </c>
      <c r="C882" t="inlineStr">
        <is>
          <t xml:space="preserve">CONCLUIDO	</t>
        </is>
      </c>
      <c r="D882" t="n">
        <v>2.9455</v>
      </c>
      <c r="E882" t="n">
        <v>33.95</v>
      </c>
      <c r="F882" t="n">
        <v>29.53</v>
      </c>
      <c r="G882" t="n">
        <v>53.69</v>
      </c>
      <c r="H882" t="n">
        <v>0.64</v>
      </c>
      <c r="I882" t="n">
        <v>33</v>
      </c>
      <c r="J882" t="n">
        <v>269.08</v>
      </c>
      <c r="K882" t="n">
        <v>59.19</v>
      </c>
      <c r="L882" t="n">
        <v>9.75</v>
      </c>
      <c r="M882" t="n">
        <v>31</v>
      </c>
      <c r="N882" t="n">
        <v>70.14</v>
      </c>
      <c r="O882" t="n">
        <v>33420.83</v>
      </c>
      <c r="P882" t="n">
        <v>430.75</v>
      </c>
      <c r="Q882" t="n">
        <v>2238.44</v>
      </c>
      <c r="R882" t="n">
        <v>114.21</v>
      </c>
      <c r="S882" t="n">
        <v>80.06999999999999</v>
      </c>
      <c r="T882" t="n">
        <v>14903.09</v>
      </c>
      <c r="U882" t="n">
        <v>0.7</v>
      </c>
      <c r="V882" t="n">
        <v>0.87</v>
      </c>
      <c r="W882" t="n">
        <v>6.69</v>
      </c>
      <c r="X882" t="n">
        <v>0.9</v>
      </c>
      <c r="Y882" t="n">
        <v>1</v>
      </c>
      <c r="Z882" t="n">
        <v>10</v>
      </c>
    </row>
    <row r="883">
      <c r="A883" t="n">
        <v>36</v>
      </c>
      <c r="B883" t="n">
        <v>130</v>
      </c>
      <c r="C883" t="inlineStr">
        <is>
          <t xml:space="preserve">CONCLUIDO	</t>
        </is>
      </c>
      <c r="D883" t="n">
        <v>2.9526</v>
      </c>
      <c r="E883" t="n">
        <v>33.87</v>
      </c>
      <c r="F883" t="n">
        <v>29.5</v>
      </c>
      <c r="G883" t="n">
        <v>55.31</v>
      </c>
      <c r="H883" t="n">
        <v>0.66</v>
      </c>
      <c r="I883" t="n">
        <v>32</v>
      </c>
      <c r="J883" t="n">
        <v>269.56</v>
      </c>
      <c r="K883" t="n">
        <v>59.19</v>
      </c>
      <c r="L883" t="n">
        <v>10</v>
      </c>
      <c r="M883" t="n">
        <v>30</v>
      </c>
      <c r="N883" t="n">
        <v>70.36</v>
      </c>
      <c r="O883" t="n">
        <v>33479.51</v>
      </c>
      <c r="P883" t="n">
        <v>427.95</v>
      </c>
      <c r="Q883" t="n">
        <v>2238.44</v>
      </c>
      <c r="R883" t="n">
        <v>113.18</v>
      </c>
      <c r="S883" t="n">
        <v>80.06999999999999</v>
      </c>
      <c r="T883" t="n">
        <v>14393.87</v>
      </c>
      <c r="U883" t="n">
        <v>0.71</v>
      </c>
      <c r="V883" t="n">
        <v>0.87</v>
      </c>
      <c r="W883" t="n">
        <v>6.69</v>
      </c>
      <c r="X883" t="n">
        <v>0.87</v>
      </c>
      <c r="Y883" t="n">
        <v>1</v>
      </c>
      <c r="Z883" t="n">
        <v>10</v>
      </c>
    </row>
    <row r="884">
      <c r="A884" t="n">
        <v>37</v>
      </c>
      <c r="B884" t="n">
        <v>130</v>
      </c>
      <c r="C884" t="inlineStr">
        <is>
          <t xml:space="preserve">CONCLUIDO	</t>
        </is>
      </c>
      <c r="D884" t="n">
        <v>2.9569</v>
      </c>
      <c r="E884" t="n">
        <v>33.82</v>
      </c>
      <c r="F884" t="n">
        <v>29.5</v>
      </c>
      <c r="G884" t="n">
        <v>57.09</v>
      </c>
      <c r="H884" t="n">
        <v>0.68</v>
      </c>
      <c r="I884" t="n">
        <v>31</v>
      </c>
      <c r="J884" t="n">
        <v>270.03</v>
      </c>
      <c r="K884" t="n">
        <v>59.19</v>
      </c>
      <c r="L884" t="n">
        <v>10.25</v>
      </c>
      <c r="M884" t="n">
        <v>29</v>
      </c>
      <c r="N884" t="n">
        <v>70.59</v>
      </c>
      <c r="O884" t="n">
        <v>33538.28</v>
      </c>
      <c r="P884" t="n">
        <v>426.45</v>
      </c>
      <c r="Q884" t="n">
        <v>2238.41</v>
      </c>
      <c r="R884" t="n">
        <v>112.95</v>
      </c>
      <c r="S884" t="n">
        <v>80.06999999999999</v>
      </c>
      <c r="T884" t="n">
        <v>14281.08</v>
      </c>
      <c r="U884" t="n">
        <v>0.71</v>
      </c>
      <c r="V884" t="n">
        <v>0.87</v>
      </c>
      <c r="W884" t="n">
        <v>6.69</v>
      </c>
      <c r="X884" t="n">
        <v>0.87</v>
      </c>
      <c r="Y884" t="n">
        <v>1</v>
      </c>
      <c r="Z884" t="n">
        <v>10</v>
      </c>
    </row>
    <row r="885">
      <c r="A885" t="n">
        <v>38</v>
      </c>
      <c r="B885" t="n">
        <v>130</v>
      </c>
      <c r="C885" t="inlineStr">
        <is>
          <t xml:space="preserve">CONCLUIDO	</t>
        </is>
      </c>
      <c r="D885" t="n">
        <v>2.9652</v>
      </c>
      <c r="E885" t="n">
        <v>33.72</v>
      </c>
      <c r="F885" t="n">
        <v>29.45</v>
      </c>
      <c r="G885" t="n">
        <v>58.91</v>
      </c>
      <c r="H885" t="n">
        <v>0.6899999999999999</v>
      </c>
      <c r="I885" t="n">
        <v>30</v>
      </c>
      <c r="J885" t="n">
        <v>270.51</v>
      </c>
      <c r="K885" t="n">
        <v>59.19</v>
      </c>
      <c r="L885" t="n">
        <v>10.5</v>
      </c>
      <c r="M885" t="n">
        <v>28</v>
      </c>
      <c r="N885" t="n">
        <v>70.81999999999999</v>
      </c>
      <c r="O885" t="n">
        <v>33597.14</v>
      </c>
      <c r="P885" t="n">
        <v>423.94</v>
      </c>
      <c r="Q885" t="n">
        <v>2238.37</v>
      </c>
      <c r="R885" t="n">
        <v>111.38</v>
      </c>
      <c r="S885" t="n">
        <v>80.06999999999999</v>
      </c>
      <c r="T885" t="n">
        <v>13501.59</v>
      </c>
      <c r="U885" t="n">
        <v>0.72</v>
      </c>
      <c r="V885" t="n">
        <v>0.87</v>
      </c>
      <c r="W885" t="n">
        <v>6.69</v>
      </c>
      <c r="X885" t="n">
        <v>0.83</v>
      </c>
      <c r="Y885" t="n">
        <v>1</v>
      </c>
      <c r="Z885" t="n">
        <v>10</v>
      </c>
    </row>
    <row r="886">
      <c r="A886" t="n">
        <v>39</v>
      </c>
      <c r="B886" t="n">
        <v>130</v>
      </c>
      <c r="C886" t="inlineStr">
        <is>
          <t xml:space="preserve">CONCLUIDO	</t>
        </is>
      </c>
      <c r="D886" t="n">
        <v>2.9644</v>
      </c>
      <c r="E886" t="n">
        <v>33.73</v>
      </c>
      <c r="F886" t="n">
        <v>29.46</v>
      </c>
      <c r="G886" t="n">
        <v>58.92</v>
      </c>
      <c r="H886" t="n">
        <v>0.71</v>
      </c>
      <c r="I886" t="n">
        <v>30</v>
      </c>
      <c r="J886" t="n">
        <v>270.99</v>
      </c>
      <c r="K886" t="n">
        <v>59.19</v>
      </c>
      <c r="L886" t="n">
        <v>10.75</v>
      </c>
      <c r="M886" t="n">
        <v>28</v>
      </c>
      <c r="N886" t="n">
        <v>71.04000000000001</v>
      </c>
      <c r="O886" t="n">
        <v>33656.08</v>
      </c>
      <c r="P886" t="n">
        <v>421.72</v>
      </c>
      <c r="Q886" t="n">
        <v>2238.43</v>
      </c>
      <c r="R886" t="n">
        <v>111.68</v>
      </c>
      <c r="S886" t="n">
        <v>80.06999999999999</v>
      </c>
      <c r="T886" t="n">
        <v>13651.77</v>
      </c>
      <c r="U886" t="n">
        <v>0.72</v>
      </c>
      <c r="V886" t="n">
        <v>0.87</v>
      </c>
      <c r="W886" t="n">
        <v>6.69</v>
      </c>
      <c r="X886" t="n">
        <v>0.83</v>
      </c>
      <c r="Y886" t="n">
        <v>1</v>
      </c>
      <c r="Z886" t="n">
        <v>10</v>
      </c>
    </row>
    <row r="887">
      <c r="A887" t="n">
        <v>40</v>
      </c>
      <c r="B887" t="n">
        <v>130</v>
      </c>
      <c r="C887" t="inlineStr">
        <is>
          <t xml:space="preserve">CONCLUIDO	</t>
        </is>
      </c>
      <c r="D887" t="n">
        <v>2.9719</v>
      </c>
      <c r="E887" t="n">
        <v>33.65</v>
      </c>
      <c r="F887" t="n">
        <v>29.43</v>
      </c>
      <c r="G887" t="n">
        <v>60.88</v>
      </c>
      <c r="H887" t="n">
        <v>0.72</v>
      </c>
      <c r="I887" t="n">
        <v>29</v>
      </c>
      <c r="J887" t="n">
        <v>271.47</v>
      </c>
      <c r="K887" t="n">
        <v>59.19</v>
      </c>
      <c r="L887" t="n">
        <v>11</v>
      </c>
      <c r="M887" t="n">
        <v>27</v>
      </c>
      <c r="N887" t="n">
        <v>71.27</v>
      </c>
      <c r="O887" t="n">
        <v>33715.11</v>
      </c>
      <c r="P887" t="n">
        <v>419.6</v>
      </c>
      <c r="Q887" t="n">
        <v>2238.4</v>
      </c>
      <c r="R887" t="n">
        <v>110.8</v>
      </c>
      <c r="S887" t="n">
        <v>80.06999999999999</v>
      </c>
      <c r="T887" t="n">
        <v>13217.51</v>
      </c>
      <c r="U887" t="n">
        <v>0.72</v>
      </c>
      <c r="V887" t="n">
        <v>0.87</v>
      </c>
      <c r="W887" t="n">
        <v>6.68</v>
      </c>
      <c r="X887" t="n">
        <v>0.8</v>
      </c>
      <c r="Y887" t="n">
        <v>1</v>
      </c>
      <c r="Z887" t="n">
        <v>10</v>
      </c>
    </row>
    <row r="888">
      <c r="A888" t="n">
        <v>41</v>
      </c>
      <c r="B888" t="n">
        <v>130</v>
      </c>
      <c r="C888" t="inlineStr">
        <is>
          <t xml:space="preserve">CONCLUIDO	</t>
        </is>
      </c>
      <c r="D888" t="n">
        <v>2.9772</v>
      </c>
      <c r="E888" t="n">
        <v>33.59</v>
      </c>
      <c r="F888" t="n">
        <v>29.41</v>
      </c>
      <c r="G888" t="n">
        <v>63.03</v>
      </c>
      <c r="H888" t="n">
        <v>0.74</v>
      </c>
      <c r="I888" t="n">
        <v>28</v>
      </c>
      <c r="J888" t="n">
        <v>271.95</v>
      </c>
      <c r="K888" t="n">
        <v>59.19</v>
      </c>
      <c r="L888" t="n">
        <v>11.25</v>
      </c>
      <c r="M888" t="n">
        <v>26</v>
      </c>
      <c r="N888" t="n">
        <v>71.5</v>
      </c>
      <c r="O888" t="n">
        <v>33774.23</v>
      </c>
      <c r="P888" t="n">
        <v>417.72</v>
      </c>
      <c r="Q888" t="n">
        <v>2238.41</v>
      </c>
      <c r="R888" t="n">
        <v>110.44</v>
      </c>
      <c r="S888" t="n">
        <v>80.06999999999999</v>
      </c>
      <c r="T888" t="n">
        <v>13039.72</v>
      </c>
      <c r="U888" t="n">
        <v>0.73</v>
      </c>
      <c r="V888" t="n">
        <v>0.87</v>
      </c>
      <c r="W888" t="n">
        <v>6.68</v>
      </c>
      <c r="X888" t="n">
        <v>0.79</v>
      </c>
      <c r="Y888" t="n">
        <v>1</v>
      </c>
      <c r="Z888" t="n">
        <v>10</v>
      </c>
    </row>
    <row r="889">
      <c r="A889" t="n">
        <v>42</v>
      </c>
      <c r="B889" t="n">
        <v>130</v>
      </c>
      <c r="C889" t="inlineStr">
        <is>
          <t xml:space="preserve">CONCLUIDO	</t>
        </is>
      </c>
      <c r="D889" t="n">
        <v>2.9872</v>
      </c>
      <c r="E889" t="n">
        <v>33.48</v>
      </c>
      <c r="F889" t="n">
        <v>29.35</v>
      </c>
      <c r="G889" t="n">
        <v>65.22</v>
      </c>
      <c r="H889" t="n">
        <v>0.75</v>
      </c>
      <c r="I889" t="n">
        <v>27</v>
      </c>
      <c r="J889" t="n">
        <v>272.43</v>
      </c>
      <c r="K889" t="n">
        <v>59.19</v>
      </c>
      <c r="L889" t="n">
        <v>11.5</v>
      </c>
      <c r="M889" t="n">
        <v>25</v>
      </c>
      <c r="N889" t="n">
        <v>71.73</v>
      </c>
      <c r="O889" t="n">
        <v>33833.57</v>
      </c>
      <c r="P889" t="n">
        <v>415.19</v>
      </c>
      <c r="Q889" t="n">
        <v>2238.35</v>
      </c>
      <c r="R889" t="n">
        <v>108</v>
      </c>
      <c r="S889" t="n">
        <v>80.06999999999999</v>
      </c>
      <c r="T889" t="n">
        <v>11827.74</v>
      </c>
      <c r="U889" t="n">
        <v>0.74</v>
      </c>
      <c r="V889" t="n">
        <v>0.87</v>
      </c>
      <c r="W889" t="n">
        <v>6.69</v>
      </c>
      <c r="X889" t="n">
        <v>0.72</v>
      </c>
      <c r="Y889" t="n">
        <v>1</v>
      </c>
      <c r="Z889" t="n">
        <v>10</v>
      </c>
    </row>
    <row r="890">
      <c r="A890" t="n">
        <v>43</v>
      </c>
      <c r="B890" t="n">
        <v>130</v>
      </c>
      <c r="C890" t="inlineStr">
        <is>
          <t xml:space="preserve">CONCLUIDO	</t>
        </is>
      </c>
      <c r="D890" t="n">
        <v>2.9861</v>
      </c>
      <c r="E890" t="n">
        <v>33.49</v>
      </c>
      <c r="F890" t="n">
        <v>29.36</v>
      </c>
      <c r="G890" t="n">
        <v>65.25</v>
      </c>
      <c r="H890" t="n">
        <v>0.77</v>
      </c>
      <c r="I890" t="n">
        <v>27</v>
      </c>
      <c r="J890" t="n">
        <v>272.91</v>
      </c>
      <c r="K890" t="n">
        <v>59.19</v>
      </c>
      <c r="L890" t="n">
        <v>11.75</v>
      </c>
      <c r="M890" t="n">
        <v>25</v>
      </c>
      <c r="N890" t="n">
        <v>71.95999999999999</v>
      </c>
      <c r="O890" t="n">
        <v>33892.87</v>
      </c>
      <c r="P890" t="n">
        <v>412.65</v>
      </c>
      <c r="Q890" t="n">
        <v>2238.42</v>
      </c>
      <c r="R890" t="n">
        <v>108.75</v>
      </c>
      <c r="S890" t="n">
        <v>80.06999999999999</v>
      </c>
      <c r="T890" t="n">
        <v>12199.67</v>
      </c>
      <c r="U890" t="n">
        <v>0.74</v>
      </c>
      <c r="V890" t="n">
        <v>0.87</v>
      </c>
      <c r="W890" t="n">
        <v>6.68</v>
      </c>
      <c r="X890" t="n">
        <v>0.74</v>
      </c>
      <c r="Y890" t="n">
        <v>1</v>
      </c>
      <c r="Z890" t="n">
        <v>10</v>
      </c>
    </row>
    <row r="891">
      <c r="A891" t="n">
        <v>44</v>
      </c>
      <c r="B891" t="n">
        <v>130</v>
      </c>
      <c r="C891" t="inlineStr">
        <is>
          <t xml:space="preserve">CONCLUIDO	</t>
        </is>
      </c>
      <c r="D891" t="n">
        <v>2.9921</v>
      </c>
      <c r="E891" t="n">
        <v>33.42</v>
      </c>
      <c r="F891" t="n">
        <v>29.34</v>
      </c>
      <c r="G891" t="n">
        <v>67.72</v>
      </c>
      <c r="H891" t="n">
        <v>0.78</v>
      </c>
      <c r="I891" t="n">
        <v>26</v>
      </c>
      <c r="J891" t="n">
        <v>273.39</v>
      </c>
      <c r="K891" t="n">
        <v>59.19</v>
      </c>
      <c r="L891" t="n">
        <v>12</v>
      </c>
      <c r="M891" t="n">
        <v>24</v>
      </c>
      <c r="N891" t="n">
        <v>72.2</v>
      </c>
      <c r="O891" t="n">
        <v>33952.26</v>
      </c>
      <c r="P891" t="n">
        <v>411.73</v>
      </c>
      <c r="Q891" t="n">
        <v>2238.43</v>
      </c>
      <c r="R891" t="n">
        <v>108.02</v>
      </c>
      <c r="S891" t="n">
        <v>80.06999999999999</v>
      </c>
      <c r="T891" t="n">
        <v>11843.88</v>
      </c>
      <c r="U891" t="n">
        <v>0.74</v>
      </c>
      <c r="V891" t="n">
        <v>0.87</v>
      </c>
      <c r="W891" t="n">
        <v>6.68</v>
      </c>
      <c r="X891" t="n">
        <v>0.72</v>
      </c>
      <c r="Y891" t="n">
        <v>1</v>
      </c>
      <c r="Z891" t="n">
        <v>10</v>
      </c>
    </row>
    <row r="892">
      <c r="A892" t="n">
        <v>45</v>
      </c>
      <c r="B892" t="n">
        <v>130</v>
      </c>
      <c r="C892" t="inlineStr">
        <is>
          <t xml:space="preserve">CONCLUIDO	</t>
        </is>
      </c>
      <c r="D892" t="n">
        <v>2.9986</v>
      </c>
      <c r="E892" t="n">
        <v>33.35</v>
      </c>
      <c r="F892" t="n">
        <v>29.32</v>
      </c>
      <c r="G892" t="n">
        <v>70.37</v>
      </c>
      <c r="H892" t="n">
        <v>0.8</v>
      </c>
      <c r="I892" t="n">
        <v>25</v>
      </c>
      <c r="J892" t="n">
        <v>273.87</v>
      </c>
      <c r="K892" t="n">
        <v>59.19</v>
      </c>
      <c r="L892" t="n">
        <v>12.25</v>
      </c>
      <c r="M892" t="n">
        <v>23</v>
      </c>
      <c r="N892" t="n">
        <v>72.43000000000001</v>
      </c>
      <c r="O892" t="n">
        <v>34011.74</v>
      </c>
      <c r="P892" t="n">
        <v>407.72</v>
      </c>
      <c r="Q892" t="n">
        <v>2238.35</v>
      </c>
      <c r="R892" t="n">
        <v>107.3</v>
      </c>
      <c r="S892" t="n">
        <v>80.06999999999999</v>
      </c>
      <c r="T892" t="n">
        <v>11484.92</v>
      </c>
      <c r="U892" t="n">
        <v>0.75</v>
      </c>
      <c r="V892" t="n">
        <v>0.88</v>
      </c>
      <c r="W892" t="n">
        <v>6.68</v>
      </c>
      <c r="X892" t="n">
        <v>0.6899999999999999</v>
      </c>
      <c r="Y892" t="n">
        <v>1</v>
      </c>
      <c r="Z892" t="n">
        <v>10</v>
      </c>
    </row>
    <row r="893">
      <c r="A893" t="n">
        <v>46</v>
      </c>
      <c r="B893" t="n">
        <v>130</v>
      </c>
      <c r="C893" t="inlineStr">
        <is>
          <t xml:space="preserve">CONCLUIDO	</t>
        </is>
      </c>
      <c r="D893" t="n">
        <v>2.9991</v>
      </c>
      <c r="E893" t="n">
        <v>33.34</v>
      </c>
      <c r="F893" t="n">
        <v>29.32</v>
      </c>
      <c r="G893" t="n">
        <v>70.36</v>
      </c>
      <c r="H893" t="n">
        <v>0.8100000000000001</v>
      </c>
      <c r="I893" t="n">
        <v>25</v>
      </c>
      <c r="J893" t="n">
        <v>274.35</v>
      </c>
      <c r="K893" t="n">
        <v>59.19</v>
      </c>
      <c r="L893" t="n">
        <v>12.5</v>
      </c>
      <c r="M893" t="n">
        <v>23</v>
      </c>
      <c r="N893" t="n">
        <v>72.66</v>
      </c>
      <c r="O893" t="n">
        <v>34071.31</v>
      </c>
      <c r="P893" t="n">
        <v>406.7</v>
      </c>
      <c r="Q893" t="n">
        <v>2238.3</v>
      </c>
      <c r="R893" t="n">
        <v>107.11</v>
      </c>
      <c r="S893" t="n">
        <v>80.06999999999999</v>
      </c>
      <c r="T893" t="n">
        <v>11392.15</v>
      </c>
      <c r="U893" t="n">
        <v>0.75</v>
      </c>
      <c r="V893" t="n">
        <v>0.88</v>
      </c>
      <c r="W893" t="n">
        <v>6.68</v>
      </c>
      <c r="X893" t="n">
        <v>0.6899999999999999</v>
      </c>
      <c r="Y893" t="n">
        <v>1</v>
      </c>
      <c r="Z893" t="n">
        <v>10</v>
      </c>
    </row>
    <row r="894">
      <c r="A894" t="n">
        <v>47</v>
      </c>
      <c r="B894" t="n">
        <v>130</v>
      </c>
      <c r="C894" t="inlineStr">
        <is>
          <t xml:space="preserve">CONCLUIDO	</t>
        </is>
      </c>
      <c r="D894" t="n">
        <v>3.0075</v>
      </c>
      <c r="E894" t="n">
        <v>33.25</v>
      </c>
      <c r="F894" t="n">
        <v>29.27</v>
      </c>
      <c r="G894" t="n">
        <v>73.18000000000001</v>
      </c>
      <c r="H894" t="n">
        <v>0.83</v>
      </c>
      <c r="I894" t="n">
        <v>24</v>
      </c>
      <c r="J894" t="n">
        <v>274.84</v>
      </c>
      <c r="K894" t="n">
        <v>59.19</v>
      </c>
      <c r="L894" t="n">
        <v>12.75</v>
      </c>
      <c r="M894" t="n">
        <v>22</v>
      </c>
      <c r="N894" t="n">
        <v>72.89</v>
      </c>
      <c r="O894" t="n">
        <v>34130.98</v>
      </c>
      <c r="P894" t="n">
        <v>404.07</v>
      </c>
      <c r="Q894" t="n">
        <v>2238.38</v>
      </c>
      <c r="R894" t="n">
        <v>105.51</v>
      </c>
      <c r="S894" t="n">
        <v>80.06999999999999</v>
      </c>
      <c r="T894" t="n">
        <v>10597.6</v>
      </c>
      <c r="U894" t="n">
        <v>0.76</v>
      </c>
      <c r="V894" t="n">
        <v>0.88</v>
      </c>
      <c r="W894" t="n">
        <v>6.68</v>
      </c>
      <c r="X894" t="n">
        <v>0.64</v>
      </c>
      <c r="Y894" t="n">
        <v>1</v>
      </c>
      <c r="Z894" t="n">
        <v>10</v>
      </c>
    </row>
    <row r="895">
      <c r="A895" t="n">
        <v>48</v>
      </c>
      <c r="B895" t="n">
        <v>130</v>
      </c>
      <c r="C895" t="inlineStr">
        <is>
          <t xml:space="preserve">CONCLUIDO	</t>
        </is>
      </c>
      <c r="D895" t="n">
        <v>3.0138</v>
      </c>
      <c r="E895" t="n">
        <v>33.18</v>
      </c>
      <c r="F895" t="n">
        <v>29.25</v>
      </c>
      <c r="G895" t="n">
        <v>76.31</v>
      </c>
      <c r="H895" t="n">
        <v>0.84</v>
      </c>
      <c r="I895" t="n">
        <v>23</v>
      </c>
      <c r="J895" t="n">
        <v>275.32</v>
      </c>
      <c r="K895" t="n">
        <v>59.19</v>
      </c>
      <c r="L895" t="n">
        <v>13</v>
      </c>
      <c r="M895" t="n">
        <v>21</v>
      </c>
      <c r="N895" t="n">
        <v>73.13</v>
      </c>
      <c r="O895" t="n">
        <v>34190.73</v>
      </c>
      <c r="P895" t="n">
        <v>399.27</v>
      </c>
      <c r="Q895" t="n">
        <v>2238.3</v>
      </c>
      <c r="R895" t="n">
        <v>105.09</v>
      </c>
      <c r="S895" t="n">
        <v>80.06999999999999</v>
      </c>
      <c r="T895" t="n">
        <v>10393.97</v>
      </c>
      <c r="U895" t="n">
        <v>0.76</v>
      </c>
      <c r="V895" t="n">
        <v>0.88</v>
      </c>
      <c r="W895" t="n">
        <v>6.67</v>
      </c>
      <c r="X895" t="n">
        <v>0.62</v>
      </c>
      <c r="Y895" t="n">
        <v>1</v>
      </c>
      <c r="Z895" t="n">
        <v>10</v>
      </c>
    </row>
    <row r="896">
      <c r="A896" t="n">
        <v>49</v>
      </c>
      <c r="B896" t="n">
        <v>130</v>
      </c>
      <c r="C896" t="inlineStr">
        <is>
          <t xml:space="preserve">CONCLUIDO	</t>
        </is>
      </c>
      <c r="D896" t="n">
        <v>3.0141</v>
      </c>
      <c r="E896" t="n">
        <v>33.18</v>
      </c>
      <c r="F896" t="n">
        <v>29.25</v>
      </c>
      <c r="G896" t="n">
        <v>76.3</v>
      </c>
      <c r="H896" t="n">
        <v>0.86</v>
      </c>
      <c r="I896" t="n">
        <v>23</v>
      </c>
      <c r="J896" t="n">
        <v>275.81</v>
      </c>
      <c r="K896" t="n">
        <v>59.19</v>
      </c>
      <c r="L896" t="n">
        <v>13.25</v>
      </c>
      <c r="M896" t="n">
        <v>21</v>
      </c>
      <c r="N896" t="n">
        <v>73.36</v>
      </c>
      <c r="O896" t="n">
        <v>34250.57</v>
      </c>
      <c r="P896" t="n">
        <v>399.66</v>
      </c>
      <c r="Q896" t="n">
        <v>2238.53</v>
      </c>
      <c r="R896" t="n">
        <v>104.79</v>
      </c>
      <c r="S896" t="n">
        <v>80.06999999999999</v>
      </c>
      <c r="T896" t="n">
        <v>10240.49</v>
      </c>
      <c r="U896" t="n">
        <v>0.76</v>
      </c>
      <c r="V896" t="n">
        <v>0.88</v>
      </c>
      <c r="W896" t="n">
        <v>6.68</v>
      </c>
      <c r="X896" t="n">
        <v>0.62</v>
      </c>
      <c r="Y896" t="n">
        <v>1</v>
      </c>
      <c r="Z896" t="n">
        <v>10</v>
      </c>
    </row>
    <row r="897">
      <c r="A897" t="n">
        <v>50</v>
      </c>
      <c r="B897" t="n">
        <v>130</v>
      </c>
      <c r="C897" t="inlineStr">
        <is>
          <t xml:space="preserve">CONCLUIDO	</t>
        </is>
      </c>
      <c r="D897" t="n">
        <v>3.0143</v>
      </c>
      <c r="E897" t="n">
        <v>33.18</v>
      </c>
      <c r="F897" t="n">
        <v>29.25</v>
      </c>
      <c r="G897" t="n">
        <v>76.29000000000001</v>
      </c>
      <c r="H897" t="n">
        <v>0.87</v>
      </c>
      <c r="I897" t="n">
        <v>23</v>
      </c>
      <c r="J897" t="n">
        <v>276.29</v>
      </c>
      <c r="K897" t="n">
        <v>59.19</v>
      </c>
      <c r="L897" t="n">
        <v>13.5</v>
      </c>
      <c r="M897" t="n">
        <v>21</v>
      </c>
      <c r="N897" t="n">
        <v>73.59999999999999</v>
      </c>
      <c r="O897" t="n">
        <v>34310.51</v>
      </c>
      <c r="P897" t="n">
        <v>397.34</v>
      </c>
      <c r="Q897" t="n">
        <v>2238.43</v>
      </c>
      <c r="R897" t="n">
        <v>104.97</v>
      </c>
      <c r="S897" t="n">
        <v>80.06999999999999</v>
      </c>
      <c r="T897" t="n">
        <v>10331.56</v>
      </c>
      <c r="U897" t="n">
        <v>0.76</v>
      </c>
      <c r="V897" t="n">
        <v>0.88</v>
      </c>
      <c r="W897" t="n">
        <v>6.67</v>
      </c>
      <c r="X897" t="n">
        <v>0.62</v>
      </c>
      <c r="Y897" t="n">
        <v>1</v>
      </c>
      <c r="Z897" t="n">
        <v>10</v>
      </c>
    </row>
    <row r="898">
      <c r="A898" t="n">
        <v>51</v>
      </c>
      <c r="B898" t="n">
        <v>130</v>
      </c>
      <c r="C898" t="inlineStr">
        <is>
          <t xml:space="preserve">CONCLUIDO	</t>
        </is>
      </c>
      <c r="D898" t="n">
        <v>3.0202</v>
      </c>
      <c r="E898" t="n">
        <v>33.11</v>
      </c>
      <c r="F898" t="n">
        <v>29.23</v>
      </c>
      <c r="G898" t="n">
        <v>79.72</v>
      </c>
      <c r="H898" t="n">
        <v>0.88</v>
      </c>
      <c r="I898" t="n">
        <v>22</v>
      </c>
      <c r="J898" t="n">
        <v>276.78</v>
      </c>
      <c r="K898" t="n">
        <v>59.19</v>
      </c>
      <c r="L898" t="n">
        <v>13.75</v>
      </c>
      <c r="M898" t="n">
        <v>20</v>
      </c>
      <c r="N898" t="n">
        <v>73.84</v>
      </c>
      <c r="O898" t="n">
        <v>34370.54</v>
      </c>
      <c r="P898" t="n">
        <v>394.59</v>
      </c>
      <c r="Q898" t="n">
        <v>2238.43</v>
      </c>
      <c r="R898" t="n">
        <v>104.27</v>
      </c>
      <c r="S898" t="n">
        <v>80.06999999999999</v>
      </c>
      <c r="T898" t="n">
        <v>9984.76</v>
      </c>
      <c r="U898" t="n">
        <v>0.77</v>
      </c>
      <c r="V898" t="n">
        <v>0.88</v>
      </c>
      <c r="W898" t="n">
        <v>6.68</v>
      </c>
      <c r="X898" t="n">
        <v>0.6</v>
      </c>
      <c r="Y898" t="n">
        <v>1</v>
      </c>
      <c r="Z898" t="n">
        <v>10</v>
      </c>
    </row>
    <row r="899">
      <c r="A899" t="n">
        <v>52</v>
      </c>
      <c r="B899" t="n">
        <v>130</v>
      </c>
      <c r="C899" t="inlineStr">
        <is>
          <t xml:space="preserve">CONCLUIDO	</t>
        </is>
      </c>
      <c r="D899" t="n">
        <v>3.0277</v>
      </c>
      <c r="E899" t="n">
        <v>33.03</v>
      </c>
      <c r="F899" t="n">
        <v>29.2</v>
      </c>
      <c r="G899" t="n">
        <v>83.42</v>
      </c>
      <c r="H899" t="n">
        <v>0.9</v>
      </c>
      <c r="I899" t="n">
        <v>21</v>
      </c>
      <c r="J899" t="n">
        <v>277.27</v>
      </c>
      <c r="K899" t="n">
        <v>59.19</v>
      </c>
      <c r="L899" t="n">
        <v>14</v>
      </c>
      <c r="M899" t="n">
        <v>19</v>
      </c>
      <c r="N899" t="n">
        <v>74.06999999999999</v>
      </c>
      <c r="O899" t="n">
        <v>34430.66</v>
      </c>
      <c r="P899" t="n">
        <v>391.43</v>
      </c>
      <c r="Q899" t="n">
        <v>2238.32</v>
      </c>
      <c r="R899" t="n">
        <v>103.15</v>
      </c>
      <c r="S899" t="n">
        <v>80.06999999999999</v>
      </c>
      <c r="T899" t="n">
        <v>9432.51</v>
      </c>
      <c r="U899" t="n">
        <v>0.78</v>
      </c>
      <c r="V899" t="n">
        <v>0.88</v>
      </c>
      <c r="W899" t="n">
        <v>6.67</v>
      </c>
      <c r="X899" t="n">
        <v>0.57</v>
      </c>
      <c r="Y899" t="n">
        <v>1</v>
      </c>
      <c r="Z899" t="n">
        <v>10</v>
      </c>
    </row>
    <row r="900">
      <c r="A900" t="n">
        <v>53</v>
      </c>
      <c r="B900" t="n">
        <v>130</v>
      </c>
      <c r="C900" t="inlineStr">
        <is>
          <t xml:space="preserve">CONCLUIDO	</t>
        </is>
      </c>
      <c r="D900" t="n">
        <v>3.0285</v>
      </c>
      <c r="E900" t="n">
        <v>33.02</v>
      </c>
      <c r="F900" t="n">
        <v>29.19</v>
      </c>
      <c r="G900" t="n">
        <v>83.39</v>
      </c>
      <c r="H900" t="n">
        <v>0.91</v>
      </c>
      <c r="I900" t="n">
        <v>21</v>
      </c>
      <c r="J900" t="n">
        <v>277.76</v>
      </c>
      <c r="K900" t="n">
        <v>59.19</v>
      </c>
      <c r="L900" t="n">
        <v>14.25</v>
      </c>
      <c r="M900" t="n">
        <v>19</v>
      </c>
      <c r="N900" t="n">
        <v>74.31</v>
      </c>
      <c r="O900" t="n">
        <v>34490.87</v>
      </c>
      <c r="P900" t="n">
        <v>391.05</v>
      </c>
      <c r="Q900" t="n">
        <v>2238.47</v>
      </c>
      <c r="R900" t="n">
        <v>102.86</v>
      </c>
      <c r="S900" t="n">
        <v>80.06999999999999</v>
      </c>
      <c r="T900" t="n">
        <v>9287.27</v>
      </c>
      <c r="U900" t="n">
        <v>0.78</v>
      </c>
      <c r="V900" t="n">
        <v>0.88</v>
      </c>
      <c r="W900" t="n">
        <v>6.67</v>
      </c>
      <c r="X900" t="n">
        <v>0.5600000000000001</v>
      </c>
      <c r="Y900" t="n">
        <v>1</v>
      </c>
      <c r="Z900" t="n">
        <v>10</v>
      </c>
    </row>
    <row r="901">
      <c r="A901" t="n">
        <v>54</v>
      </c>
      <c r="B901" t="n">
        <v>130</v>
      </c>
      <c r="C901" t="inlineStr">
        <is>
          <t xml:space="preserve">CONCLUIDO	</t>
        </is>
      </c>
      <c r="D901" t="n">
        <v>3.0349</v>
      </c>
      <c r="E901" t="n">
        <v>32.95</v>
      </c>
      <c r="F901" t="n">
        <v>29.17</v>
      </c>
      <c r="G901" t="n">
        <v>87.5</v>
      </c>
      <c r="H901" t="n">
        <v>0.93</v>
      </c>
      <c r="I901" t="n">
        <v>20</v>
      </c>
      <c r="J901" t="n">
        <v>278.25</v>
      </c>
      <c r="K901" t="n">
        <v>59.19</v>
      </c>
      <c r="L901" t="n">
        <v>14.5</v>
      </c>
      <c r="M901" t="n">
        <v>17</v>
      </c>
      <c r="N901" t="n">
        <v>74.55</v>
      </c>
      <c r="O901" t="n">
        <v>34551.18</v>
      </c>
      <c r="P901" t="n">
        <v>384.88</v>
      </c>
      <c r="Q901" t="n">
        <v>2238.32</v>
      </c>
      <c r="R901" t="n">
        <v>102.19</v>
      </c>
      <c r="S901" t="n">
        <v>80.06999999999999</v>
      </c>
      <c r="T901" t="n">
        <v>8958.030000000001</v>
      </c>
      <c r="U901" t="n">
        <v>0.78</v>
      </c>
      <c r="V901" t="n">
        <v>0.88</v>
      </c>
      <c r="W901" t="n">
        <v>6.67</v>
      </c>
      <c r="X901" t="n">
        <v>0.54</v>
      </c>
      <c r="Y901" t="n">
        <v>1</v>
      </c>
      <c r="Z901" t="n">
        <v>10</v>
      </c>
    </row>
    <row r="902">
      <c r="A902" t="n">
        <v>55</v>
      </c>
      <c r="B902" t="n">
        <v>130</v>
      </c>
      <c r="C902" t="inlineStr">
        <is>
          <t xml:space="preserve">CONCLUIDO	</t>
        </is>
      </c>
      <c r="D902" t="n">
        <v>3.0344</v>
      </c>
      <c r="E902" t="n">
        <v>32.96</v>
      </c>
      <c r="F902" t="n">
        <v>29.17</v>
      </c>
      <c r="G902" t="n">
        <v>87.52</v>
      </c>
      <c r="H902" t="n">
        <v>0.9399999999999999</v>
      </c>
      <c r="I902" t="n">
        <v>20</v>
      </c>
      <c r="J902" t="n">
        <v>278.74</v>
      </c>
      <c r="K902" t="n">
        <v>59.19</v>
      </c>
      <c r="L902" t="n">
        <v>14.75</v>
      </c>
      <c r="M902" t="n">
        <v>15</v>
      </c>
      <c r="N902" t="n">
        <v>74.79000000000001</v>
      </c>
      <c r="O902" t="n">
        <v>34611.59</v>
      </c>
      <c r="P902" t="n">
        <v>385.23</v>
      </c>
      <c r="Q902" t="n">
        <v>2238.39</v>
      </c>
      <c r="R902" t="n">
        <v>102.32</v>
      </c>
      <c r="S902" t="n">
        <v>80.06999999999999</v>
      </c>
      <c r="T902" t="n">
        <v>9022.68</v>
      </c>
      <c r="U902" t="n">
        <v>0.78</v>
      </c>
      <c r="V902" t="n">
        <v>0.88</v>
      </c>
      <c r="W902" t="n">
        <v>6.68</v>
      </c>
      <c r="X902" t="n">
        <v>0.55</v>
      </c>
      <c r="Y902" t="n">
        <v>1</v>
      </c>
      <c r="Z902" t="n">
        <v>10</v>
      </c>
    </row>
    <row r="903">
      <c r="A903" t="n">
        <v>56</v>
      </c>
      <c r="B903" t="n">
        <v>130</v>
      </c>
      <c r="C903" t="inlineStr">
        <is>
          <t xml:space="preserve">CONCLUIDO	</t>
        </is>
      </c>
      <c r="D903" t="n">
        <v>3.0342</v>
      </c>
      <c r="E903" t="n">
        <v>32.96</v>
      </c>
      <c r="F903" t="n">
        <v>29.18</v>
      </c>
      <c r="G903" t="n">
        <v>87.53</v>
      </c>
      <c r="H903" t="n">
        <v>0.96</v>
      </c>
      <c r="I903" t="n">
        <v>20</v>
      </c>
      <c r="J903" t="n">
        <v>279.23</v>
      </c>
      <c r="K903" t="n">
        <v>59.19</v>
      </c>
      <c r="L903" t="n">
        <v>15</v>
      </c>
      <c r="M903" t="n">
        <v>13</v>
      </c>
      <c r="N903" t="n">
        <v>75.03</v>
      </c>
      <c r="O903" t="n">
        <v>34672.08</v>
      </c>
      <c r="P903" t="n">
        <v>383.39</v>
      </c>
      <c r="Q903" t="n">
        <v>2238.35</v>
      </c>
      <c r="R903" t="n">
        <v>102.38</v>
      </c>
      <c r="S903" t="n">
        <v>80.06999999999999</v>
      </c>
      <c r="T903" t="n">
        <v>9054.059999999999</v>
      </c>
      <c r="U903" t="n">
        <v>0.78</v>
      </c>
      <c r="V903" t="n">
        <v>0.88</v>
      </c>
      <c r="W903" t="n">
        <v>6.68</v>
      </c>
      <c r="X903" t="n">
        <v>0.55</v>
      </c>
      <c r="Y903" t="n">
        <v>1</v>
      </c>
      <c r="Z903" t="n">
        <v>10</v>
      </c>
    </row>
    <row r="904">
      <c r="A904" t="n">
        <v>57</v>
      </c>
      <c r="B904" t="n">
        <v>130</v>
      </c>
      <c r="C904" t="inlineStr">
        <is>
          <t xml:space="preserve">CONCLUIDO	</t>
        </is>
      </c>
      <c r="D904" t="n">
        <v>3.0355</v>
      </c>
      <c r="E904" t="n">
        <v>32.94</v>
      </c>
      <c r="F904" t="n">
        <v>29.16</v>
      </c>
      <c r="G904" t="n">
        <v>87.48</v>
      </c>
      <c r="H904" t="n">
        <v>0.97</v>
      </c>
      <c r="I904" t="n">
        <v>20</v>
      </c>
      <c r="J904" t="n">
        <v>279.72</v>
      </c>
      <c r="K904" t="n">
        <v>59.19</v>
      </c>
      <c r="L904" t="n">
        <v>15.25</v>
      </c>
      <c r="M904" t="n">
        <v>11</v>
      </c>
      <c r="N904" t="n">
        <v>75.27</v>
      </c>
      <c r="O904" t="n">
        <v>34732.68</v>
      </c>
      <c r="P904" t="n">
        <v>382.37</v>
      </c>
      <c r="Q904" t="n">
        <v>2238.34</v>
      </c>
      <c r="R904" t="n">
        <v>101.86</v>
      </c>
      <c r="S904" t="n">
        <v>80.06999999999999</v>
      </c>
      <c r="T904" t="n">
        <v>8790.99</v>
      </c>
      <c r="U904" t="n">
        <v>0.79</v>
      </c>
      <c r="V904" t="n">
        <v>0.88</v>
      </c>
      <c r="W904" t="n">
        <v>6.68</v>
      </c>
      <c r="X904" t="n">
        <v>0.53</v>
      </c>
      <c r="Y904" t="n">
        <v>1</v>
      </c>
      <c r="Z904" t="n">
        <v>10</v>
      </c>
    </row>
    <row r="905">
      <c r="A905" t="n">
        <v>58</v>
      </c>
      <c r="B905" t="n">
        <v>130</v>
      </c>
      <c r="C905" t="inlineStr">
        <is>
          <t xml:space="preserve">CONCLUIDO	</t>
        </is>
      </c>
      <c r="D905" t="n">
        <v>3.0397</v>
      </c>
      <c r="E905" t="n">
        <v>32.9</v>
      </c>
      <c r="F905" t="n">
        <v>29.16</v>
      </c>
      <c r="G905" t="n">
        <v>92.09999999999999</v>
      </c>
      <c r="H905" t="n">
        <v>0.98</v>
      </c>
      <c r="I905" t="n">
        <v>19</v>
      </c>
      <c r="J905" t="n">
        <v>280.21</v>
      </c>
      <c r="K905" t="n">
        <v>59.19</v>
      </c>
      <c r="L905" t="n">
        <v>15.5</v>
      </c>
      <c r="M905" t="n">
        <v>8</v>
      </c>
      <c r="N905" t="n">
        <v>75.52</v>
      </c>
      <c r="O905" t="n">
        <v>34793.36</v>
      </c>
      <c r="P905" t="n">
        <v>382.13</v>
      </c>
      <c r="Q905" t="n">
        <v>2238.49</v>
      </c>
      <c r="R905" t="n">
        <v>101.85</v>
      </c>
      <c r="S905" t="n">
        <v>80.06999999999999</v>
      </c>
      <c r="T905" t="n">
        <v>8793</v>
      </c>
      <c r="U905" t="n">
        <v>0.79</v>
      </c>
      <c r="V905" t="n">
        <v>0.88</v>
      </c>
      <c r="W905" t="n">
        <v>6.68</v>
      </c>
      <c r="X905" t="n">
        <v>0.54</v>
      </c>
      <c r="Y905" t="n">
        <v>1</v>
      </c>
      <c r="Z905" t="n">
        <v>10</v>
      </c>
    </row>
    <row r="906">
      <c r="A906" t="n">
        <v>59</v>
      </c>
      <c r="B906" t="n">
        <v>130</v>
      </c>
      <c r="C906" t="inlineStr">
        <is>
          <t xml:space="preserve">CONCLUIDO	</t>
        </is>
      </c>
      <c r="D906" t="n">
        <v>3.0386</v>
      </c>
      <c r="E906" t="n">
        <v>32.91</v>
      </c>
      <c r="F906" t="n">
        <v>29.18</v>
      </c>
      <c r="G906" t="n">
        <v>92.13</v>
      </c>
      <c r="H906" t="n">
        <v>1</v>
      </c>
      <c r="I906" t="n">
        <v>19</v>
      </c>
      <c r="J906" t="n">
        <v>280.7</v>
      </c>
      <c r="K906" t="n">
        <v>59.19</v>
      </c>
      <c r="L906" t="n">
        <v>15.75</v>
      </c>
      <c r="M906" t="n">
        <v>6</v>
      </c>
      <c r="N906" t="n">
        <v>75.76000000000001</v>
      </c>
      <c r="O906" t="n">
        <v>34854.15</v>
      </c>
      <c r="P906" t="n">
        <v>383.75</v>
      </c>
      <c r="Q906" t="n">
        <v>2238.39</v>
      </c>
      <c r="R906" t="n">
        <v>101.96</v>
      </c>
      <c r="S906" t="n">
        <v>80.06999999999999</v>
      </c>
      <c r="T906" t="n">
        <v>8845.799999999999</v>
      </c>
      <c r="U906" t="n">
        <v>0.79</v>
      </c>
      <c r="V906" t="n">
        <v>0.88</v>
      </c>
      <c r="W906" t="n">
        <v>6.69</v>
      </c>
      <c r="X906" t="n">
        <v>0.55</v>
      </c>
      <c r="Y906" t="n">
        <v>1</v>
      </c>
      <c r="Z906" t="n">
        <v>10</v>
      </c>
    </row>
    <row r="907">
      <c r="A907" t="n">
        <v>60</v>
      </c>
      <c r="B907" t="n">
        <v>130</v>
      </c>
      <c r="C907" t="inlineStr">
        <is>
          <t xml:space="preserve">CONCLUIDO	</t>
        </is>
      </c>
      <c r="D907" t="n">
        <v>3.0386</v>
      </c>
      <c r="E907" t="n">
        <v>32.91</v>
      </c>
      <c r="F907" t="n">
        <v>29.18</v>
      </c>
      <c r="G907" t="n">
        <v>92.14</v>
      </c>
      <c r="H907" t="n">
        <v>1.01</v>
      </c>
      <c r="I907" t="n">
        <v>19</v>
      </c>
      <c r="J907" t="n">
        <v>281.2</v>
      </c>
      <c r="K907" t="n">
        <v>59.19</v>
      </c>
      <c r="L907" t="n">
        <v>16</v>
      </c>
      <c r="M907" t="n">
        <v>6</v>
      </c>
      <c r="N907" t="n">
        <v>76</v>
      </c>
      <c r="O907" t="n">
        <v>34915.03</v>
      </c>
      <c r="P907" t="n">
        <v>384.13</v>
      </c>
      <c r="Q907" t="n">
        <v>2238.4</v>
      </c>
      <c r="R907" t="n">
        <v>101.87</v>
      </c>
      <c r="S907" t="n">
        <v>80.06999999999999</v>
      </c>
      <c r="T907" t="n">
        <v>8803.950000000001</v>
      </c>
      <c r="U907" t="n">
        <v>0.79</v>
      </c>
      <c r="V907" t="n">
        <v>0.88</v>
      </c>
      <c r="W907" t="n">
        <v>6.69</v>
      </c>
      <c r="X907" t="n">
        <v>0.55</v>
      </c>
      <c r="Y907" t="n">
        <v>1</v>
      </c>
      <c r="Z907" t="n">
        <v>10</v>
      </c>
    </row>
    <row r="908">
      <c r="A908" t="n">
        <v>61</v>
      </c>
      <c r="B908" t="n">
        <v>130</v>
      </c>
      <c r="C908" t="inlineStr">
        <is>
          <t xml:space="preserve">CONCLUIDO	</t>
        </is>
      </c>
      <c r="D908" t="n">
        <v>3.0384</v>
      </c>
      <c r="E908" t="n">
        <v>32.91</v>
      </c>
      <c r="F908" t="n">
        <v>29.18</v>
      </c>
      <c r="G908" t="n">
        <v>92.14</v>
      </c>
      <c r="H908" t="n">
        <v>1.03</v>
      </c>
      <c r="I908" t="n">
        <v>19</v>
      </c>
      <c r="J908" t="n">
        <v>281.69</v>
      </c>
      <c r="K908" t="n">
        <v>59.19</v>
      </c>
      <c r="L908" t="n">
        <v>16.25</v>
      </c>
      <c r="M908" t="n">
        <v>4</v>
      </c>
      <c r="N908" t="n">
        <v>76.25</v>
      </c>
      <c r="O908" t="n">
        <v>34976</v>
      </c>
      <c r="P908" t="n">
        <v>384.23</v>
      </c>
      <c r="Q908" t="n">
        <v>2238.34</v>
      </c>
      <c r="R908" t="n">
        <v>101.99</v>
      </c>
      <c r="S908" t="n">
        <v>80.06999999999999</v>
      </c>
      <c r="T908" t="n">
        <v>8862.52</v>
      </c>
      <c r="U908" t="n">
        <v>0.79</v>
      </c>
      <c r="V908" t="n">
        <v>0.88</v>
      </c>
      <c r="W908" t="n">
        <v>6.69</v>
      </c>
      <c r="X908" t="n">
        <v>0.55</v>
      </c>
      <c r="Y908" t="n">
        <v>1</v>
      </c>
      <c r="Z908" t="n">
        <v>10</v>
      </c>
    </row>
    <row r="909">
      <c r="A909" t="n">
        <v>62</v>
      </c>
      <c r="B909" t="n">
        <v>130</v>
      </c>
      <c r="C909" t="inlineStr">
        <is>
          <t xml:space="preserve">CONCLUIDO	</t>
        </is>
      </c>
      <c r="D909" t="n">
        <v>3.0388</v>
      </c>
      <c r="E909" t="n">
        <v>32.91</v>
      </c>
      <c r="F909" t="n">
        <v>29.17</v>
      </c>
      <c r="G909" t="n">
        <v>92.13</v>
      </c>
      <c r="H909" t="n">
        <v>1.04</v>
      </c>
      <c r="I909" t="n">
        <v>19</v>
      </c>
      <c r="J909" t="n">
        <v>282.19</v>
      </c>
      <c r="K909" t="n">
        <v>59.19</v>
      </c>
      <c r="L909" t="n">
        <v>16.5</v>
      </c>
      <c r="M909" t="n">
        <v>3</v>
      </c>
      <c r="N909" t="n">
        <v>76.48999999999999</v>
      </c>
      <c r="O909" t="n">
        <v>35037.08</v>
      </c>
      <c r="P909" t="n">
        <v>382.53</v>
      </c>
      <c r="Q909" t="n">
        <v>2238.55</v>
      </c>
      <c r="R909" t="n">
        <v>101.86</v>
      </c>
      <c r="S909" t="n">
        <v>80.06999999999999</v>
      </c>
      <c r="T909" t="n">
        <v>8796.9</v>
      </c>
      <c r="U909" t="n">
        <v>0.79</v>
      </c>
      <c r="V909" t="n">
        <v>0.88</v>
      </c>
      <c r="W909" t="n">
        <v>6.69</v>
      </c>
      <c r="X909" t="n">
        <v>0.55</v>
      </c>
      <c r="Y909" t="n">
        <v>1</v>
      </c>
      <c r="Z909" t="n">
        <v>10</v>
      </c>
    </row>
    <row r="910">
      <c r="A910" t="n">
        <v>63</v>
      </c>
      <c r="B910" t="n">
        <v>130</v>
      </c>
      <c r="C910" t="inlineStr">
        <is>
          <t xml:space="preserve">CONCLUIDO	</t>
        </is>
      </c>
      <c r="D910" t="n">
        <v>3.0389</v>
      </c>
      <c r="E910" t="n">
        <v>32.91</v>
      </c>
      <c r="F910" t="n">
        <v>29.17</v>
      </c>
      <c r="G910" t="n">
        <v>92.12</v>
      </c>
      <c r="H910" t="n">
        <v>1.06</v>
      </c>
      <c r="I910" t="n">
        <v>19</v>
      </c>
      <c r="J910" t="n">
        <v>282.68</v>
      </c>
      <c r="K910" t="n">
        <v>59.19</v>
      </c>
      <c r="L910" t="n">
        <v>16.75</v>
      </c>
      <c r="M910" t="n">
        <v>2</v>
      </c>
      <c r="N910" t="n">
        <v>76.73999999999999</v>
      </c>
      <c r="O910" t="n">
        <v>35098.25</v>
      </c>
      <c r="P910" t="n">
        <v>382.83</v>
      </c>
      <c r="Q910" t="n">
        <v>2238.4</v>
      </c>
      <c r="R910" t="n">
        <v>101.89</v>
      </c>
      <c r="S910" t="n">
        <v>80.06999999999999</v>
      </c>
      <c r="T910" t="n">
        <v>8811.68</v>
      </c>
      <c r="U910" t="n">
        <v>0.79</v>
      </c>
      <c r="V910" t="n">
        <v>0.88</v>
      </c>
      <c r="W910" t="n">
        <v>6.69</v>
      </c>
      <c r="X910" t="n">
        <v>0.55</v>
      </c>
      <c r="Y910" t="n">
        <v>1</v>
      </c>
      <c r="Z910" t="n">
        <v>10</v>
      </c>
    </row>
    <row r="911">
      <c r="A911" t="n">
        <v>64</v>
      </c>
      <c r="B911" t="n">
        <v>130</v>
      </c>
      <c r="C911" t="inlineStr">
        <is>
          <t xml:space="preserve">CONCLUIDO	</t>
        </is>
      </c>
      <c r="D911" t="n">
        <v>3.0386</v>
      </c>
      <c r="E911" t="n">
        <v>32.91</v>
      </c>
      <c r="F911" t="n">
        <v>29.18</v>
      </c>
      <c r="G911" t="n">
        <v>92.14</v>
      </c>
      <c r="H911" t="n">
        <v>1.07</v>
      </c>
      <c r="I911" t="n">
        <v>19</v>
      </c>
      <c r="J911" t="n">
        <v>283.18</v>
      </c>
      <c r="K911" t="n">
        <v>59.19</v>
      </c>
      <c r="L911" t="n">
        <v>17</v>
      </c>
      <c r="M911" t="n">
        <v>2</v>
      </c>
      <c r="N911" t="n">
        <v>76.98</v>
      </c>
      <c r="O911" t="n">
        <v>35159.52</v>
      </c>
      <c r="P911" t="n">
        <v>383.33</v>
      </c>
      <c r="Q911" t="n">
        <v>2238.42</v>
      </c>
      <c r="R911" t="n">
        <v>101.89</v>
      </c>
      <c r="S911" t="n">
        <v>80.06999999999999</v>
      </c>
      <c r="T911" t="n">
        <v>8811.120000000001</v>
      </c>
      <c r="U911" t="n">
        <v>0.79</v>
      </c>
      <c r="V911" t="n">
        <v>0.88</v>
      </c>
      <c r="W911" t="n">
        <v>6.69</v>
      </c>
      <c r="X911" t="n">
        <v>0.55</v>
      </c>
      <c r="Y911" t="n">
        <v>1</v>
      </c>
      <c r="Z911" t="n">
        <v>10</v>
      </c>
    </row>
    <row r="912">
      <c r="A912" t="n">
        <v>65</v>
      </c>
      <c r="B912" t="n">
        <v>130</v>
      </c>
      <c r="C912" t="inlineStr">
        <is>
          <t xml:space="preserve">CONCLUIDO	</t>
        </is>
      </c>
      <c r="D912" t="n">
        <v>3.0391</v>
      </c>
      <c r="E912" t="n">
        <v>32.9</v>
      </c>
      <c r="F912" t="n">
        <v>29.17</v>
      </c>
      <c r="G912" t="n">
        <v>92.12</v>
      </c>
      <c r="H912" t="n">
        <v>1.08</v>
      </c>
      <c r="I912" t="n">
        <v>19</v>
      </c>
      <c r="J912" t="n">
        <v>283.68</v>
      </c>
      <c r="K912" t="n">
        <v>59.19</v>
      </c>
      <c r="L912" t="n">
        <v>17.25</v>
      </c>
      <c r="M912" t="n">
        <v>0</v>
      </c>
      <c r="N912" t="n">
        <v>77.23</v>
      </c>
      <c r="O912" t="n">
        <v>35220.89</v>
      </c>
      <c r="P912" t="n">
        <v>383.56</v>
      </c>
      <c r="Q912" t="n">
        <v>2238.38</v>
      </c>
      <c r="R912" t="n">
        <v>101.64</v>
      </c>
      <c r="S912" t="n">
        <v>80.06999999999999</v>
      </c>
      <c r="T912" t="n">
        <v>8686.389999999999</v>
      </c>
      <c r="U912" t="n">
        <v>0.79</v>
      </c>
      <c r="V912" t="n">
        <v>0.88</v>
      </c>
      <c r="W912" t="n">
        <v>6.69</v>
      </c>
      <c r="X912" t="n">
        <v>0.54</v>
      </c>
      <c r="Y912" t="n">
        <v>1</v>
      </c>
      <c r="Z912" t="n">
        <v>10</v>
      </c>
    </row>
    <row r="913">
      <c r="A913" t="n">
        <v>0</v>
      </c>
      <c r="B913" t="n">
        <v>75</v>
      </c>
      <c r="C913" t="inlineStr">
        <is>
          <t xml:space="preserve">CONCLUIDO	</t>
        </is>
      </c>
      <c r="D913" t="n">
        <v>1.9856</v>
      </c>
      <c r="E913" t="n">
        <v>50.36</v>
      </c>
      <c r="F913" t="n">
        <v>38.22</v>
      </c>
      <c r="G913" t="n">
        <v>7.1</v>
      </c>
      <c r="H913" t="n">
        <v>0.12</v>
      </c>
      <c r="I913" t="n">
        <v>323</v>
      </c>
      <c r="J913" t="n">
        <v>150.44</v>
      </c>
      <c r="K913" t="n">
        <v>49.1</v>
      </c>
      <c r="L913" t="n">
        <v>1</v>
      </c>
      <c r="M913" t="n">
        <v>321</v>
      </c>
      <c r="N913" t="n">
        <v>25.34</v>
      </c>
      <c r="O913" t="n">
        <v>18787.76</v>
      </c>
      <c r="P913" t="n">
        <v>446.56</v>
      </c>
      <c r="Q913" t="n">
        <v>2239.04</v>
      </c>
      <c r="R913" t="n">
        <v>396.68</v>
      </c>
      <c r="S913" t="n">
        <v>80.06999999999999</v>
      </c>
      <c r="T913" t="n">
        <v>154686.38</v>
      </c>
      <c r="U913" t="n">
        <v>0.2</v>
      </c>
      <c r="V913" t="n">
        <v>0.67</v>
      </c>
      <c r="W913" t="n">
        <v>7.2</v>
      </c>
      <c r="X913" t="n">
        <v>9.58</v>
      </c>
      <c r="Y913" t="n">
        <v>1</v>
      </c>
      <c r="Z913" t="n">
        <v>10</v>
      </c>
    </row>
    <row r="914">
      <c r="A914" t="n">
        <v>1</v>
      </c>
      <c r="B914" t="n">
        <v>75</v>
      </c>
      <c r="C914" t="inlineStr">
        <is>
          <t xml:space="preserve">CONCLUIDO	</t>
        </is>
      </c>
      <c r="D914" t="n">
        <v>2.2125</v>
      </c>
      <c r="E914" t="n">
        <v>45.2</v>
      </c>
      <c r="F914" t="n">
        <v>35.62</v>
      </c>
      <c r="G914" t="n">
        <v>8.94</v>
      </c>
      <c r="H914" t="n">
        <v>0.15</v>
      </c>
      <c r="I914" t="n">
        <v>239</v>
      </c>
      <c r="J914" t="n">
        <v>150.78</v>
      </c>
      <c r="K914" t="n">
        <v>49.1</v>
      </c>
      <c r="L914" t="n">
        <v>1.25</v>
      </c>
      <c r="M914" t="n">
        <v>237</v>
      </c>
      <c r="N914" t="n">
        <v>25.44</v>
      </c>
      <c r="O914" t="n">
        <v>18830.65</v>
      </c>
      <c r="P914" t="n">
        <v>412.87</v>
      </c>
      <c r="Q914" t="n">
        <v>2239.12</v>
      </c>
      <c r="R914" t="n">
        <v>311.95</v>
      </c>
      <c r="S914" t="n">
        <v>80.06999999999999</v>
      </c>
      <c r="T914" t="n">
        <v>112742.85</v>
      </c>
      <c r="U914" t="n">
        <v>0.26</v>
      </c>
      <c r="V914" t="n">
        <v>0.72</v>
      </c>
      <c r="W914" t="n">
        <v>7.04</v>
      </c>
      <c r="X914" t="n">
        <v>6.98</v>
      </c>
      <c r="Y914" t="n">
        <v>1</v>
      </c>
      <c r="Z914" t="n">
        <v>10</v>
      </c>
    </row>
    <row r="915">
      <c r="A915" t="n">
        <v>2</v>
      </c>
      <c r="B915" t="n">
        <v>75</v>
      </c>
      <c r="C915" t="inlineStr">
        <is>
          <t xml:space="preserve">CONCLUIDO	</t>
        </is>
      </c>
      <c r="D915" t="n">
        <v>2.3731</v>
      </c>
      <c r="E915" t="n">
        <v>42.14</v>
      </c>
      <c r="F915" t="n">
        <v>34.09</v>
      </c>
      <c r="G915" t="n">
        <v>10.82</v>
      </c>
      <c r="H915" t="n">
        <v>0.18</v>
      </c>
      <c r="I915" t="n">
        <v>189</v>
      </c>
      <c r="J915" t="n">
        <v>151.13</v>
      </c>
      <c r="K915" t="n">
        <v>49.1</v>
      </c>
      <c r="L915" t="n">
        <v>1.5</v>
      </c>
      <c r="M915" t="n">
        <v>187</v>
      </c>
      <c r="N915" t="n">
        <v>25.54</v>
      </c>
      <c r="O915" t="n">
        <v>18873.58</v>
      </c>
      <c r="P915" t="n">
        <v>391.93</v>
      </c>
      <c r="Q915" t="n">
        <v>2238.83</v>
      </c>
      <c r="R915" t="n">
        <v>262.96</v>
      </c>
      <c r="S915" t="n">
        <v>80.06999999999999</v>
      </c>
      <c r="T915" t="n">
        <v>88495.37</v>
      </c>
      <c r="U915" t="n">
        <v>0.3</v>
      </c>
      <c r="V915" t="n">
        <v>0.75</v>
      </c>
      <c r="W915" t="n">
        <v>6.93</v>
      </c>
      <c r="X915" t="n">
        <v>5.46</v>
      </c>
      <c r="Y915" t="n">
        <v>1</v>
      </c>
      <c r="Z915" t="n">
        <v>10</v>
      </c>
    </row>
    <row r="916">
      <c r="A916" t="n">
        <v>3</v>
      </c>
      <c r="B916" t="n">
        <v>75</v>
      </c>
      <c r="C916" t="inlineStr">
        <is>
          <t xml:space="preserve">CONCLUIDO	</t>
        </is>
      </c>
      <c r="D916" t="n">
        <v>2.4843</v>
      </c>
      <c r="E916" t="n">
        <v>40.25</v>
      </c>
      <c r="F916" t="n">
        <v>33.18</v>
      </c>
      <c r="G916" t="n">
        <v>12.68</v>
      </c>
      <c r="H916" t="n">
        <v>0.2</v>
      </c>
      <c r="I916" t="n">
        <v>157</v>
      </c>
      <c r="J916" t="n">
        <v>151.48</v>
      </c>
      <c r="K916" t="n">
        <v>49.1</v>
      </c>
      <c r="L916" t="n">
        <v>1.75</v>
      </c>
      <c r="M916" t="n">
        <v>155</v>
      </c>
      <c r="N916" t="n">
        <v>25.64</v>
      </c>
      <c r="O916" t="n">
        <v>18916.54</v>
      </c>
      <c r="P916" t="n">
        <v>378.32</v>
      </c>
      <c r="Q916" t="n">
        <v>2238.87</v>
      </c>
      <c r="R916" t="n">
        <v>232.85</v>
      </c>
      <c r="S916" t="n">
        <v>80.06999999999999</v>
      </c>
      <c r="T916" t="n">
        <v>73600.67</v>
      </c>
      <c r="U916" t="n">
        <v>0.34</v>
      </c>
      <c r="V916" t="n">
        <v>0.77</v>
      </c>
      <c r="W916" t="n">
        <v>6.9</v>
      </c>
      <c r="X916" t="n">
        <v>4.55</v>
      </c>
      <c r="Y916" t="n">
        <v>1</v>
      </c>
      <c r="Z916" t="n">
        <v>10</v>
      </c>
    </row>
    <row r="917">
      <c r="A917" t="n">
        <v>4</v>
      </c>
      <c r="B917" t="n">
        <v>75</v>
      </c>
      <c r="C917" t="inlineStr">
        <is>
          <t xml:space="preserve">CONCLUIDO	</t>
        </is>
      </c>
      <c r="D917" t="n">
        <v>2.578</v>
      </c>
      <c r="E917" t="n">
        <v>38.79</v>
      </c>
      <c r="F917" t="n">
        <v>32.45</v>
      </c>
      <c r="G917" t="n">
        <v>14.64</v>
      </c>
      <c r="H917" t="n">
        <v>0.23</v>
      </c>
      <c r="I917" t="n">
        <v>133</v>
      </c>
      <c r="J917" t="n">
        <v>151.83</v>
      </c>
      <c r="K917" t="n">
        <v>49.1</v>
      </c>
      <c r="L917" t="n">
        <v>2</v>
      </c>
      <c r="M917" t="n">
        <v>131</v>
      </c>
      <c r="N917" t="n">
        <v>25.73</v>
      </c>
      <c r="O917" t="n">
        <v>18959.54</v>
      </c>
      <c r="P917" t="n">
        <v>366.75</v>
      </c>
      <c r="Q917" t="n">
        <v>2238.75</v>
      </c>
      <c r="R917" t="n">
        <v>208.97</v>
      </c>
      <c r="S917" t="n">
        <v>80.06999999999999</v>
      </c>
      <c r="T917" t="n">
        <v>61781.92</v>
      </c>
      <c r="U917" t="n">
        <v>0.38</v>
      </c>
      <c r="V917" t="n">
        <v>0.79</v>
      </c>
      <c r="W917" t="n">
        <v>6.85</v>
      </c>
      <c r="X917" t="n">
        <v>3.82</v>
      </c>
      <c r="Y917" t="n">
        <v>1</v>
      </c>
      <c r="Z917" t="n">
        <v>10</v>
      </c>
    </row>
    <row r="918">
      <c r="A918" t="n">
        <v>5</v>
      </c>
      <c r="B918" t="n">
        <v>75</v>
      </c>
      <c r="C918" t="inlineStr">
        <is>
          <t xml:space="preserve">CONCLUIDO	</t>
        </is>
      </c>
      <c r="D918" t="n">
        <v>2.6497</v>
      </c>
      <c r="E918" t="n">
        <v>37.74</v>
      </c>
      <c r="F918" t="n">
        <v>31.95</v>
      </c>
      <c r="G918" t="n">
        <v>16.67</v>
      </c>
      <c r="H918" t="n">
        <v>0.26</v>
      </c>
      <c r="I918" t="n">
        <v>115</v>
      </c>
      <c r="J918" t="n">
        <v>152.18</v>
      </c>
      <c r="K918" t="n">
        <v>49.1</v>
      </c>
      <c r="L918" t="n">
        <v>2.25</v>
      </c>
      <c r="M918" t="n">
        <v>113</v>
      </c>
      <c r="N918" t="n">
        <v>25.83</v>
      </c>
      <c r="O918" t="n">
        <v>19002.56</v>
      </c>
      <c r="P918" t="n">
        <v>357.67</v>
      </c>
      <c r="Q918" t="n">
        <v>2238.86</v>
      </c>
      <c r="R918" t="n">
        <v>192.43</v>
      </c>
      <c r="S918" t="n">
        <v>80.06999999999999</v>
      </c>
      <c r="T918" t="n">
        <v>53604.11</v>
      </c>
      <c r="U918" t="n">
        <v>0.42</v>
      </c>
      <c r="V918" t="n">
        <v>0.8</v>
      </c>
      <c r="W918" t="n">
        <v>6.83</v>
      </c>
      <c r="X918" t="n">
        <v>3.32</v>
      </c>
      <c r="Y918" t="n">
        <v>1</v>
      </c>
      <c r="Z918" t="n">
        <v>10</v>
      </c>
    </row>
    <row r="919">
      <c r="A919" t="n">
        <v>6</v>
      </c>
      <c r="B919" t="n">
        <v>75</v>
      </c>
      <c r="C919" t="inlineStr">
        <is>
          <t xml:space="preserve">CONCLUIDO	</t>
        </is>
      </c>
      <c r="D919" t="n">
        <v>2.7073</v>
      </c>
      <c r="E919" t="n">
        <v>36.94</v>
      </c>
      <c r="F919" t="n">
        <v>31.54</v>
      </c>
      <c r="G919" t="n">
        <v>18.56</v>
      </c>
      <c r="H919" t="n">
        <v>0.29</v>
      </c>
      <c r="I919" t="n">
        <v>102</v>
      </c>
      <c r="J919" t="n">
        <v>152.53</v>
      </c>
      <c r="K919" t="n">
        <v>49.1</v>
      </c>
      <c r="L919" t="n">
        <v>2.5</v>
      </c>
      <c r="M919" t="n">
        <v>100</v>
      </c>
      <c r="N919" t="n">
        <v>25.93</v>
      </c>
      <c r="O919" t="n">
        <v>19045.63</v>
      </c>
      <c r="P919" t="n">
        <v>350.37</v>
      </c>
      <c r="Q919" t="n">
        <v>2238.68</v>
      </c>
      <c r="R919" t="n">
        <v>179.81</v>
      </c>
      <c r="S919" t="n">
        <v>80.06999999999999</v>
      </c>
      <c r="T919" t="n">
        <v>47355.73</v>
      </c>
      <c r="U919" t="n">
        <v>0.45</v>
      </c>
      <c r="V919" t="n">
        <v>0.8100000000000001</v>
      </c>
      <c r="W919" t="n">
        <v>6.8</v>
      </c>
      <c r="X919" t="n">
        <v>2.91</v>
      </c>
      <c r="Y919" t="n">
        <v>1</v>
      </c>
      <c r="Z919" t="n">
        <v>10</v>
      </c>
    </row>
    <row r="920">
      <c r="A920" t="n">
        <v>7</v>
      </c>
      <c r="B920" t="n">
        <v>75</v>
      </c>
      <c r="C920" t="inlineStr">
        <is>
          <t xml:space="preserve">CONCLUIDO	</t>
        </is>
      </c>
      <c r="D920" t="n">
        <v>2.7582</v>
      </c>
      <c r="E920" t="n">
        <v>36.26</v>
      </c>
      <c r="F920" t="n">
        <v>31.2</v>
      </c>
      <c r="G920" t="n">
        <v>20.57</v>
      </c>
      <c r="H920" t="n">
        <v>0.32</v>
      </c>
      <c r="I920" t="n">
        <v>91</v>
      </c>
      <c r="J920" t="n">
        <v>152.88</v>
      </c>
      <c r="K920" t="n">
        <v>49.1</v>
      </c>
      <c r="L920" t="n">
        <v>2.75</v>
      </c>
      <c r="M920" t="n">
        <v>89</v>
      </c>
      <c r="N920" t="n">
        <v>26.03</v>
      </c>
      <c r="O920" t="n">
        <v>19088.72</v>
      </c>
      <c r="P920" t="n">
        <v>343.04</v>
      </c>
      <c r="Q920" t="n">
        <v>2238.43</v>
      </c>
      <c r="R920" t="n">
        <v>168.36</v>
      </c>
      <c r="S920" t="n">
        <v>80.06999999999999</v>
      </c>
      <c r="T920" t="n">
        <v>41686.23</v>
      </c>
      <c r="U920" t="n">
        <v>0.48</v>
      </c>
      <c r="V920" t="n">
        <v>0.82</v>
      </c>
      <c r="W920" t="n">
        <v>6.78</v>
      </c>
      <c r="X920" t="n">
        <v>2.57</v>
      </c>
      <c r="Y920" t="n">
        <v>1</v>
      </c>
      <c r="Z920" t="n">
        <v>10</v>
      </c>
    </row>
    <row r="921">
      <c r="A921" t="n">
        <v>8</v>
      </c>
      <c r="B921" t="n">
        <v>75</v>
      </c>
      <c r="C921" t="inlineStr">
        <is>
          <t xml:space="preserve">CONCLUIDO	</t>
        </is>
      </c>
      <c r="D921" t="n">
        <v>2.8003</v>
      </c>
      <c r="E921" t="n">
        <v>35.71</v>
      </c>
      <c r="F921" t="n">
        <v>30.93</v>
      </c>
      <c r="G921" t="n">
        <v>22.63</v>
      </c>
      <c r="H921" t="n">
        <v>0.35</v>
      </c>
      <c r="I921" t="n">
        <v>82</v>
      </c>
      <c r="J921" t="n">
        <v>153.23</v>
      </c>
      <c r="K921" t="n">
        <v>49.1</v>
      </c>
      <c r="L921" t="n">
        <v>3</v>
      </c>
      <c r="M921" t="n">
        <v>80</v>
      </c>
      <c r="N921" t="n">
        <v>26.13</v>
      </c>
      <c r="O921" t="n">
        <v>19131.85</v>
      </c>
      <c r="P921" t="n">
        <v>336.82</v>
      </c>
      <c r="Q921" t="n">
        <v>2238.54</v>
      </c>
      <c r="R921" t="n">
        <v>159.75</v>
      </c>
      <c r="S921" t="n">
        <v>80.06999999999999</v>
      </c>
      <c r="T921" t="n">
        <v>37425.72</v>
      </c>
      <c r="U921" t="n">
        <v>0.5</v>
      </c>
      <c r="V921" t="n">
        <v>0.83</v>
      </c>
      <c r="W921" t="n">
        <v>6.76</v>
      </c>
      <c r="X921" t="n">
        <v>2.3</v>
      </c>
      <c r="Y921" t="n">
        <v>1</v>
      </c>
      <c r="Z921" t="n">
        <v>10</v>
      </c>
    </row>
    <row r="922">
      <c r="A922" t="n">
        <v>9</v>
      </c>
      <c r="B922" t="n">
        <v>75</v>
      </c>
      <c r="C922" t="inlineStr">
        <is>
          <t xml:space="preserve">CONCLUIDO	</t>
        </is>
      </c>
      <c r="D922" t="n">
        <v>2.8377</v>
      </c>
      <c r="E922" t="n">
        <v>35.24</v>
      </c>
      <c r="F922" t="n">
        <v>30.7</v>
      </c>
      <c r="G922" t="n">
        <v>24.89</v>
      </c>
      <c r="H922" t="n">
        <v>0.37</v>
      </c>
      <c r="I922" t="n">
        <v>74</v>
      </c>
      <c r="J922" t="n">
        <v>153.58</v>
      </c>
      <c r="K922" t="n">
        <v>49.1</v>
      </c>
      <c r="L922" t="n">
        <v>3.25</v>
      </c>
      <c r="M922" t="n">
        <v>72</v>
      </c>
      <c r="N922" t="n">
        <v>26.23</v>
      </c>
      <c r="O922" t="n">
        <v>19175.02</v>
      </c>
      <c r="P922" t="n">
        <v>330.68</v>
      </c>
      <c r="Q922" t="n">
        <v>2238.48</v>
      </c>
      <c r="R922" t="n">
        <v>151.92</v>
      </c>
      <c r="S922" t="n">
        <v>80.06999999999999</v>
      </c>
      <c r="T922" t="n">
        <v>33549.8</v>
      </c>
      <c r="U922" t="n">
        <v>0.53</v>
      </c>
      <c r="V922" t="n">
        <v>0.84</v>
      </c>
      <c r="W922" t="n">
        <v>6.76</v>
      </c>
      <c r="X922" t="n">
        <v>2.07</v>
      </c>
      <c r="Y922" t="n">
        <v>1</v>
      </c>
      <c r="Z922" t="n">
        <v>10</v>
      </c>
    </row>
    <row r="923">
      <c r="A923" t="n">
        <v>10</v>
      </c>
      <c r="B923" t="n">
        <v>75</v>
      </c>
      <c r="C923" t="inlineStr">
        <is>
          <t xml:space="preserve">CONCLUIDO	</t>
        </is>
      </c>
      <c r="D923" t="n">
        <v>2.864</v>
      </c>
      <c r="E923" t="n">
        <v>34.92</v>
      </c>
      <c r="F923" t="n">
        <v>30.56</v>
      </c>
      <c r="G923" t="n">
        <v>26.97</v>
      </c>
      <c r="H923" t="n">
        <v>0.4</v>
      </c>
      <c r="I923" t="n">
        <v>68</v>
      </c>
      <c r="J923" t="n">
        <v>153.93</v>
      </c>
      <c r="K923" t="n">
        <v>49.1</v>
      </c>
      <c r="L923" t="n">
        <v>3.5</v>
      </c>
      <c r="M923" t="n">
        <v>66</v>
      </c>
      <c r="N923" t="n">
        <v>26.33</v>
      </c>
      <c r="O923" t="n">
        <v>19218.22</v>
      </c>
      <c r="P923" t="n">
        <v>326.48</v>
      </c>
      <c r="Q923" t="n">
        <v>2238.51</v>
      </c>
      <c r="R923" t="n">
        <v>147.64</v>
      </c>
      <c r="S923" t="n">
        <v>80.06999999999999</v>
      </c>
      <c r="T923" t="n">
        <v>31442.28</v>
      </c>
      <c r="U923" t="n">
        <v>0.54</v>
      </c>
      <c r="V923" t="n">
        <v>0.84</v>
      </c>
      <c r="W923" t="n">
        <v>6.75</v>
      </c>
      <c r="X923" t="n">
        <v>1.93</v>
      </c>
      <c r="Y923" t="n">
        <v>1</v>
      </c>
      <c r="Z923" t="n">
        <v>10</v>
      </c>
    </row>
    <row r="924">
      <c r="A924" t="n">
        <v>11</v>
      </c>
      <c r="B924" t="n">
        <v>75</v>
      </c>
      <c r="C924" t="inlineStr">
        <is>
          <t xml:space="preserve">CONCLUIDO	</t>
        </is>
      </c>
      <c r="D924" t="n">
        <v>2.888</v>
      </c>
      <c r="E924" t="n">
        <v>34.63</v>
      </c>
      <c r="F924" t="n">
        <v>30.43</v>
      </c>
      <c r="G924" t="n">
        <v>28.98</v>
      </c>
      <c r="H924" t="n">
        <v>0.43</v>
      </c>
      <c r="I924" t="n">
        <v>63</v>
      </c>
      <c r="J924" t="n">
        <v>154.28</v>
      </c>
      <c r="K924" t="n">
        <v>49.1</v>
      </c>
      <c r="L924" t="n">
        <v>3.75</v>
      </c>
      <c r="M924" t="n">
        <v>61</v>
      </c>
      <c r="N924" t="n">
        <v>26.43</v>
      </c>
      <c r="O924" t="n">
        <v>19261.45</v>
      </c>
      <c r="P924" t="n">
        <v>321.23</v>
      </c>
      <c r="Q924" t="n">
        <v>2238.64</v>
      </c>
      <c r="R924" t="n">
        <v>143.05</v>
      </c>
      <c r="S924" t="n">
        <v>80.06999999999999</v>
      </c>
      <c r="T924" t="n">
        <v>29170.83</v>
      </c>
      <c r="U924" t="n">
        <v>0.5600000000000001</v>
      </c>
      <c r="V924" t="n">
        <v>0.84</v>
      </c>
      <c r="W924" t="n">
        <v>6.75</v>
      </c>
      <c r="X924" t="n">
        <v>1.8</v>
      </c>
      <c r="Y924" t="n">
        <v>1</v>
      </c>
      <c r="Z924" t="n">
        <v>10</v>
      </c>
    </row>
    <row r="925">
      <c r="A925" t="n">
        <v>12</v>
      </c>
      <c r="B925" t="n">
        <v>75</v>
      </c>
      <c r="C925" t="inlineStr">
        <is>
          <t xml:space="preserve">CONCLUIDO	</t>
        </is>
      </c>
      <c r="D925" t="n">
        <v>2.9139</v>
      </c>
      <c r="E925" t="n">
        <v>34.32</v>
      </c>
      <c r="F925" t="n">
        <v>30.27</v>
      </c>
      <c r="G925" t="n">
        <v>31.31</v>
      </c>
      <c r="H925" t="n">
        <v>0.46</v>
      </c>
      <c r="I925" t="n">
        <v>58</v>
      </c>
      <c r="J925" t="n">
        <v>154.63</v>
      </c>
      <c r="K925" t="n">
        <v>49.1</v>
      </c>
      <c r="L925" t="n">
        <v>4</v>
      </c>
      <c r="M925" t="n">
        <v>56</v>
      </c>
      <c r="N925" t="n">
        <v>26.53</v>
      </c>
      <c r="O925" t="n">
        <v>19304.72</v>
      </c>
      <c r="P925" t="n">
        <v>316.32</v>
      </c>
      <c r="Q925" t="n">
        <v>2238.55</v>
      </c>
      <c r="R925" t="n">
        <v>138.12</v>
      </c>
      <c r="S925" t="n">
        <v>80.06999999999999</v>
      </c>
      <c r="T925" t="n">
        <v>26731.45</v>
      </c>
      <c r="U925" t="n">
        <v>0.58</v>
      </c>
      <c r="V925" t="n">
        <v>0.85</v>
      </c>
      <c r="W925" t="n">
        <v>6.73</v>
      </c>
      <c r="X925" t="n">
        <v>1.64</v>
      </c>
      <c r="Y925" t="n">
        <v>1</v>
      </c>
      <c r="Z925" t="n">
        <v>10</v>
      </c>
    </row>
    <row r="926">
      <c r="A926" t="n">
        <v>13</v>
      </c>
      <c r="B926" t="n">
        <v>75</v>
      </c>
      <c r="C926" t="inlineStr">
        <is>
          <t xml:space="preserve">CONCLUIDO	</t>
        </is>
      </c>
      <c r="D926" t="n">
        <v>2.9356</v>
      </c>
      <c r="E926" t="n">
        <v>34.06</v>
      </c>
      <c r="F926" t="n">
        <v>30.14</v>
      </c>
      <c r="G926" t="n">
        <v>33.49</v>
      </c>
      <c r="H926" t="n">
        <v>0.49</v>
      </c>
      <c r="I926" t="n">
        <v>54</v>
      </c>
      <c r="J926" t="n">
        <v>154.98</v>
      </c>
      <c r="K926" t="n">
        <v>49.1</v>
      </c>
      <c r="L926" t="n">
        <v>4.25</v>
      </c>
      <c r="M926" t="n">
        <v>52</v>
      </c>
      <c r="N926" t="n">
        <v>26.63</v>
      </c>
      <c r="O926" t="n">
        <v>19348.03</v>
      </c>
      <c r="P926" t="n">
        <v>311.37</v>
      </c>
      <c r="Q926" t="n">
        <v>2238.51</v>
      </c>
      <c r="R926" t="n">
        <v>133.63</v>
      </c>
      <c r="S926" t="n">
        <v>80.06999999999999</v>
      </c>
      <c r="T926" t="n">
        <v>24505.54</v>
      </c>
      <c r="U926" t="n">
        <v>0.6</v>
      </c>
      <c r="V926" t="n">
        <v>0.85</v>
      </c>
      <c r="W926" t="n">
        <v>6.73</v>
      </c>
      <c r="X926" t="n">
        <v>1.51</v>
      </c>
      <c r="Y926" t="n">
        <v>1</v>
      </c>
      <c r="Z926" t="n">
        <v>10</v>
      </c>
    </row>
    <row r="927">
      <c r="A927" t="n">
        <v>14</v>
      </c>
      <c r="B927" t="n">
        <v>75</v>
      </c>
      <c r="C927" t="inlineStr">
        <is>
          <t xml:space="preserve">CONCLUIDO	</t>
        </is>
      </c>
      <c r="D927" t="n">
        <v>2.9552</v>
      </c>
      <c r="E927" t="n">
        <v>33.84</v>
      </c>
      <c r="F927" t="n">
        <v>30.04</v>
      </c>
      <c r="G927" t="n">
        <v>36.04</v>
      </c>
      <c r="H927" t="n">
        <v>0.51</v>
      </c>
      <c r="I927" t="n">
        <v>50</v>
      </c>
      <c r="J927" t="n">
        <v>155.33</v>
      </c>
      <c r="K927" t="n">
        <v>49.1</v>
      </c>
      <c r="L927" t="n">
        <v>4.5</v>
      </c>
      <c r="M927" t="n">
        <v>48</v>
      </c>
      <c r="N927" t="n">
        <v>26.74</v>
      </c>
      <c r="O927" t="n">
        <v>19391.36</v>
      </c>
      <c r="P927" t="n">
        <v>306.7</v>
      </c>
      <c r="Q927" t="n">
        <v>2238.55</v>
      </c>
      <c r="R927" t="n">
        <v>130.45</v>
      </c>
      <c r="S927" t="n">
        <v>80.06999999999999</v>
      </c>
      <c r="T927" t="n">
        <v>22938.99</v>
      </c>
      <c r="U927" t="n">
        <v>0.61</v>
      </c>
      <c r="V927" t="n">
        <v>0.85</v>
      </c>
      <c r="W927" t="n">
        <v>6.72</v>
      </c>
      <c r="X927" t="n">
        <v>1.41</v>
      </c>
      <c r="Y927" t="n">
        <v>1</v>
      </c>
      <c r="Z927" t="n">
        <v>10</v>
      </c>
    </row>
    <row r="928">
      <c r="A928" t="n">
        <v>15</v>
      </c>
      <c r="B928" t="n">
        <v>75</v>
      </c>
      <c r="C928" t="inlineStr">
        <is>
          <t xml:space="preserve">CONCLUIDO	</t>
        </is>
      </c>
      <c r="D928" t="n">
        <v>2.9704</v>
      </c>
      <c r="E928" t="n">
        <v>33.66</v>
      </c>
      <c r="F928" t="n">
        <v>29.95</v>
      </c>
      <c r="G928" t="n">
        <v>38.24</v>
      </c>
      <c r="H928" t="n">
        <v>0.54</v>
      </c>
      <c r="I928" t="n">
        <v>47</v>
      </c>
      <c r="J928" t="n">
        <v>155.68</v>
      </c>
      <c r="K928" t="n">
        <v>49.1</v>
      </c>
      <c r="L928" t="n">
        <v>4.75</v>
      </c>
      <c r="M928" t="n">
        <v>45</v>
      </c>
      <c r="N928" t="n">
        <v>26.84</v>
      </c>
      <c r="O928" t="n">
        <v>19434.74</v>
      </c>
      <c r="P928" t="n">
        <v>302.96</v>
      </c>
      <c r="Q928" t="n">
        <v>2238.49</v>
      </c>
      <c r="R928" t="n">
        <v>127.6</v>
      </c>
      <c r="S928" t="n">
        <v>80.06999999999999</v>
      </c>
      <c r="T928" t="n">
        <v>21528.36</v>
      </c>
      <c r="U928" t="n">
        <v>0.63</v>
      </c>
      <c r="V928" t="n">
        <v>0.86</v>
      </c>
      <c r="W928" t="n">
        <v>6.72</v>
      </c>
      <c r="X928" t="n">
        <v>1.32</v>
      </c>
      <c r="Y928" t="n">
        <v>1</v>
      </c>
      <c r="Z928" t="n">
        <v>10</v>
      </c>
    </row>
    <row r="929">
      <c r="A929" t="n">
        <v>16</v>
      </c>
      <c r="B929" t="n">
        <v>75</v>
      </c>
      <c r="C929" t="inlineStr">
        <is>
          <t xml:space="preserve">CONCLUIDO	</t>
        </is>
      </c>
      <c r="D929" t="n">
        <v>2.9861</v>
      </c>
      <c r="E929" t="n">
        <v>33.49</v>
      </c>
      <c r="F929" t="n">
        <v>29.87</v>
      </c>
      <c r="G929" t="n">
        <v>40.73</v>
      </c>
      <c r="H929" t="n">
        <v>0.57</v>
      </c>
      <c r="I929" t="n">
        <v>44</v>
      </c>
      <c r="J929" t="n">
        <v>156.03</v>
      </c>
      <c r="K929" t="n">
        <v>49.1</v>
      </c>
      <c r="L929" t="n">
        <v>5</v>
      </c>
      <c r="M929" t="n">
        <v>42</v>
      </c>
      <c r="N929" t="n">
        <v>26.94</v>
      </c>
      <c r="O929" t="n">
        <v>19478.15</v>
      </c>
      <c r="P929" t="n">
        <v>296.73</v>
      </c>
      <c r="Q929" t="n">
        <v>2238.48</v>
      </c>
      <c r="R929" t="n">
        <v>124.92</v>
      </c>
      <c r="S929" t="n">
        <v>80.06999999999999</v>
      </c>
      <c r="T929" t="n">
        <v>20200.26</v>
      </c>
      <c r="U929" t="n">
        <v>0.64</v>
      </c>
      <c r="V929" t="n">
        <v>0.86</v>
      </c>
      <c r="W929" t="n">
        <v>6.71</v>
      </c>
      <c r="X929" t="n">
        <v>1.24</v>
      </c>
      <c r="Y929" t="n">
        <v>1</v>
      </c>
      <c r="Z929" t="n">
        <v>10</v>
      </c>
    </row>
    <row r="930">
      <c r="A930" t="n">
        <v>17</v>
      </c>
      <c r="B930" t="n">
        <v>75</v>
      </c>
      <c r="C930" t="inlineStr">
        <is>
          <t xml:space="preserve">CONCLUIDO	</t>
        </is>
      </c>
      <c r="D930" t="n">
        <v>3.0039</v>
      </c>
      <c r="E930" t="n">
        <v>33.29</v>
      </c>
      <c r="F930" t="n">
        <v>29.76</v>
      </c>
      <c r="G930" t="n">
        <v>43.55</v>
      </c>
      <c r="H930" t="n">
        <v>0.59</v>
      </c>
      <c r="I930" t="n">
        <v>41</v>
      </c>
      <c r="J930" t="n">
        <v>156.39</v>
      </c>
      <c r="K930" t="n">
        <v>49.1</v>
      </c>
      <c r="L930" t="n">
        <v>5.25</v>
      </c>
      <c r="M930" t="n">
        <v>39</v>
      </c>
      <c r="N930" t="n">
        <v>27.04</v>
      </c>
      <c r="O930" t="n">
        <v>19521.59</v>
      </c>
      <c r="P930" t="n">
        <v>292.04</v>
      </c>
      <c r="Q930" t="n">
        <v>2238.42</v>
      </c>
      <c r="R930" t="n">
        <v>121.38</v>
      </c>
      <c r="S930" t="n">
        <v>80.06999999999999</v>
      </c>
      <c r="T930" t="n">
        <v>18447.08</v>
      </c>
      <c r="U930" t="n">
        <v>0.66</v>
      </c>
      <c r="V930" t="n">
        <v>0.86</v>
      </c>
      <c r="W930" t="n">
        <v>6.71</v>
      </c>
      <c r="X930" t="n">
        <v>1.13</v>
      </c>
      <c r="Y930" t="n">
        <v>1</v>
      </c>
      <c r="Z930" t="n">
        <v>10</v>
      </c>
    </row>
    <row r="931">
      <c r="A931" t="n">
        <v>18</v>
      </c>
      <c r="B931" t="n">
        <v>75</v>
      </c>
      <c r="C931" t="inlineStr">
        <is>
          <t xml:space="preserve">CONCLUIDO	</t>
        </is>
      </c>
      <c r="D931" t="n">
        <v>3.0122</v>
      </c>
      <c r="E931" t="n">
        <v>33.2</v>
      </c>
      <c r="F931" t="n">
        <v>29.73</v>
      </c>
      <c r="G931" t="n">
        <v>45.74</v>
      </c>
      <c r="H931" t="n">
        <v>0.62</v>
      </c>
      <c r="I931" t="n">
        <v>39</v>
      </c>
      <c r="J931" t="n">
        <v>156.74</v>
      </c>
      <c r="K931" t="n">
        <v>49.1</v>
      </c>
      <c r="L931" t="n">
        <v>5.5</v>
      </c>
      <c r="M931" t="n">
        <v>37</v>
      </c>
      <c r="N931" t="n">
        <v>27.14</v>
      </c>
      <c r="O931" t="n">
        <v>19565.07</v>
      </c>
      <c r="P931" t="n">
        <v>287.47</v>
      </c>
      <c r="Q931" t="n">
        <v>2238.38</v>
      </c>
      <c r="R931" t="n">
        <v>120.55</v>
      </c>
      <c r="S931" t="n">
        <v>80.06999999999999</v>
      </c>
      <c r="T931" t="n">
        <v>18039.65</v>
      </c>
      <c r="U931" t="n">
        <v>0.66</v>
      </c>
      <c r="V931" t="n">
        <v>0.86</v>
      </c>
      <c r="W931" t="n">
        <v>6.71</v>
      </c>
      <c r="X931" t="n">
        <v>1.1</v>
      </c>
      <c r="Y931" t="n">
        <v>1</v>
      </c>
      <c r="Z931" t="n">
        <v>10</v>
      </c>
    </row>
    <row r="932">
      <c r="A932" t="n">
        <v>19</v>
      </c>
      <c r="B932" t="n">
        <v>75</v>
      </c>
      <c r="C932" t="inlineStr">
        <is>
          <t xml:space="preserve">CONCLUIDO	</t>
        </is>
      </c>
      <c r="D932" t="n">
        <v>3.0242</v>
      </c>
      <c r="E932" t="n">
        <v>33.07</v>
      </c>
      <c r="F932" t="n">
        <v>29.66</v>
      </c>
      <c r="G932" t="n">
        <v>48.1</v>
      </c>
      <c r="H932" t="n">
        <v>0.65</v>
      </c>
      <c r="I932" t="n">
        <v>37</v>
      </c>
      <c r="J932" t="n">
        <v>157.09</v>
      </c>
      <c r="K932" t="n">
        <v>49.1</v>
      </c>
      <c r="L932" t="n">
        <v>5.75</v>
      </c>
      <c r="M932" t="n">
        <v>34</v>
      </c>
      <c r="N932" t="n">
        <v>27.25</v>
      </c>
      <c r="O932" t="n">
        <v>19608.58</v>
      </c>
      <c r="P932" t="n">
        <v>283.9</v>
      </c>
      <c r="Q932" t="n">
        <v>2238.3</v>
      </c>
      <c r="R932" t="n">
        <v>118.21</v>
      </c>
      <c r="S932" t="n">
        <v>80.06999999999999</v>
      </c>
      <c r="T932" t="n">
        <v>16883.78</v>
      </c>
      <c r="U932" t="n">
        <v>0.68</v>
      </c>
      <c r="V932" t="n">
        <v>0.87</v>
      </c>
      <c r="W932" t="n">
        <v>6.7</v>
      </c>
      <c r="X932" t="n">
        <v>1.03</v>
      </c>
      <c r="Y932" t="n">
        <v>1</v>
      </c>
      <c r="Z932" t="n">
        <v>10</v>
      </c>
    </row>
    <row r="933">
      <c r="A933" t="n">
        <v>20</v>
      </c>
      <c r="B933" t="n">
        <v>75</v>
      </c>
      <c r="C933" t="inlineStr">
        <is>
          <t xml:space="preserve">CONCLUIDO	</t>
        </is>
      </c>
      <c r="D933" t="n">
        <v>3.032</v>
      </c>
      <c r="E933" t="n">
        <v>32.98</v>
      </c>
      <c r="F933" t="n">
        <v>29.64</v>
      </c>
      <c r="G933" t="n">
        <v>50.8</v>
      </c>
      <c r="H933" t="n">
        <v>0.67</v>
      </c>
      <c r="I933" t="n">
        <v>35</v>
      </c>
      <c r="J933" t="n">
        <v>157.44</v>
      </c>
      <c r="K933" t="n">
        <v>49.1</v>
      </c>
      <c r="L933" t="n">
        <v>6</v>
      </c>
      <c r="M933" t="n">
        <v>30</v>
      </c>
      <c r="N933" t="n">
        <v>27.35</v>
      </c>
      <c r="O933" t="n">
        <v>19652.13</v>
      </c>
      <c r="P933" t="n">
        <v>278.4</v>
      </c>
      <c r="Q933" t="n">
        <v>2238.34</v>
      </c>
      <c r="R933" t="n">
        <v>117.3</v>
      </c>
      <c r="S933" t="n">
        <v>80.06999999999999</v>
      </c>
      <c r="T933" t="n">
        <v>16436.41</v>
      </c>
      <c r="U933" t="n">
        <v>0.68</v>
      </c>
      <c r="V933" t="n">
        <v>0.87</v>
      </c>
      <c r="W933" t="n">
        <v>6.71</v>
      </c>
      <c r="X933" t="n">
        <v>1.01</v>
      </c>
      <c r="Y933" t="n">
        <v>1</v>
      </c>
      <c r="Z933" t="n">
        <v>10</v>
      </c>
    </row>
    <row r="934">
      <c r="A934" t="n">
        <v>21</v>
      </c>
      <c r="B934" t="n">
        <v>75</v>
      </c>
      <c r="C934" t="inlineStr">
        <is>
          <t xml:space="preserve">CONCLUIDO	</t>
        </is>
      </c>
      <c r="D934" t="n">
        <v>3.047</v>
      </c>
      <c r="E934" t="n">
        <v>32.82</v>
      </c>
      <c r="F934" t="n">
        <v>29.53</v>
      </c>
      <c r="G934" t="n">
        <v>53.7</v>
      </c>
      <c r="H934" t="n">
        <v>0.7</v>
      </c>
      <c r="I934" t="n">
        <v>33</v>
      </c>
      <c r="J934" t="n">
        <v>157.8</v>
      </c>
      <c r="K934" t="n">
        <v>49.1</v>
      </c>
      <c r="L934" t="n">
        <v>6.25</v>
      </c>
      <c r="M934" t="n">
        <v>19</v>
      </c>
      <c r="N934" t="n">
        <v>27.45</v>
      </c>
      <c r="O934" t="n">
        <v>19695.71</v>
      </c>
      <c r="P934" t="n">
        <v>275.01</v>
      </c>
      <c r="Q934" t="n">
        <v>2238.33</v>
      </c>
      <c r="R934" t="n">
        <v>113.74</v>
      </c>
      <c r="S934" t="n">
        <v>80.06999999999999</v>
      </c>
      <c r="T934" t="n">
        <v>14664.67</v>
      </c>
      <c r="U934" t="n">
        <v>0.7</v>
      </c>
      <c r="V934" t="n">
        <v>0.87</v>
      </c>
      <c r="W934" t="n">
        <v>6.71</v>
      </c>
      <c r="X934" t="n">
        <v>0.91</v>
      </c>
      <c r="Y934" t="n">
        <v>1</v>
      </c>
      <c r="Z934" t="n">
        <v>10</v>
      </c>
    </row>
    <row r="935">
      <c r="A935" t="n">
        <v>22</v>
      </c>
      <c r="B935" t="n">
        <v>75</v>
      </c>
      <c r="C935" t="inlineStr">
        <is>
          <t xml:space="preserve">CONCLUIDO	</t>
        </is>
      </c>
      <c r="D935" t="n">
        <v>3.0502</v>
      </c>
      <c r="E935" t="n">
        <v>32.78</v>
      </c>
      <c r="F935" t="n">
        <v>29.53</v>
      </c>
      <c r="G935" t="n">
        <v>55.37</v>
      </c>
      <c r="H935" t="n">
        <v>0.73</v>
      </c>
      <c r="I935" t="n">
        <v>32</v>
      </c>
      <c r="J935" t="n">
        <v>158.15</v>
      </c>
      <c r="K935" t="n">
        <v>49.1</v>
      </c>
      <c r="L935" t="n">
        <v>6.5</v>
      </c>
      <c r="M935" t="n">
        <v>11</v>
      </c>
      <c r="N935" t="n">
        <v>27.56</v>
      </c>
      <c r="O935" t="n">
        <v>19739.33</v>
      </c>
      <c r="P935" t="n">
        <v>272.69</v>
      </c>
      <c r="Q935" t="n">
        <v>2238.43</v>
      </c>
      <c r="R935" t="n">
        <v>113.15</v>
      </c>
      <c r="S935" t="n">
        <v>80.06999999999999</v>
      </c>
      <c r="T935" t="n">
        <v>14376.15</v>
      </c>
      <c r="U935" t="n">
        <v>0.71</v>
      </c>
      <c r="V935" t="n">
        <v>0.87</v>
      </c>
      <c r="W935" t="n">
        <v>6.72</v>
      </c>
      <c r="X935" t="n">
        <v>0.9</v>
      </c>
      <c r="Y935" t="n">
        <v>1</v>
      </c>
      <c r="Z935" t="n">
        <v>10</v>
      </c>
    </row>
    <row r="936">
      <c r="A936" t="n">
        <v>23</v>
      </c>
      <c r="B936" t="n">
        <v>75</v>
      </c>
      <c r="C936" t="inlineStr">
        <is>
          <t xml:space="preserve">CONCLUIDO	</t>
        </is>
      </c>
      <c r="D936" t="n">
        <v>3.0499</v>
      </c>
      <c r="E936" t="n">
        <v>32.79</v>
      </c>
      <c r="F936" t="n">
        <v>29.53</v>
      </c>
      <c r="G936" t="n">
        <v>55.38</v>
      </c>
      <c r="H936" t="n">
        <v>0.75</v>
      </c>
      <c r="I936" t="n">
        <v>32</v>
      </c>
      <c r="J936" t="n">
        <v>158.51</v>
      </c>
      <c r="K936" t="n">
        <v>49.1</v>
      </c>
      <c r="L936" t="n">
        <v>6.75</v>
      </c>
      <c r="M936" t="n">
        <v>6</v>
      </c>
      <c r="N936" t="n">
        <v>27.66</v>
      </c>
      <c r="O936" t="n">
        <v>19782.99</v>
      </c>
      <c r="P936" t="n">
        <v>271.98</v>
      </c>
      <c r="Q936" t="n">
        <v>2238.46</v>
      </c>
      <c r="R936" t="n">
        <v>113.27</v>
      </c>
      <c r="S936" t="n">
        <v>80.06999999999999</v>
      </c>
      <c r="T936" t="n">
        <v>14437.73</v>
      </c>
      <c r="U936" t="n">
        <v>0.71</v>
      </c>
      <c r="V936" t="n">
        <v>0.87</v>
      </c>
      <c r="W936" t="n">
        <v>6.72</v>
      </c>
      <c r="X936" t="n">
        <v>0.91</v>
      </c>
      <c r="Y936" t="n">
        <v>1</v>
      </c>
      <c r="Z936" t="n">
        <v>10</v>
      </c>
    </row>
    <row r="937">
      <c r="A937" t="n">
        <v>24</v>
      </c>
      <c r="B937" t="n">
        <v>75</v>
      </c>
      <c r="C937" t="inlineStr">
        <is>
          <t xml:space="preserve">CONCLUIDO	</t>
        </is>
      </c>
      <c r="D937" t="n">
        <v>3.0539</v>
      </c>
      <c r="E937" t="n">
        <v>32.74</v>
      </c>
      <c r="F937" t="n">
        <v>29.52</v>
      </c>
      <c r="G937" t="n">
        <v>57.14</v>
      </c>
      <c r="H937" t="n">
        <v>0.78</v>
      </c>
      <c r="I937" t="n">
        <v>31</v>
      </c>
      <c r="J937" t="n">
        <v>158.86</v>
      </c>
      <c r="K937" t="n">
        <v>49.1</v>
      </c>
      <c r="L937" t="n">
        <v>7</v>
      </c>
      <c r="M937" t="n">
        <v>3</v>
      </c>
      <c r="N937" t="n">
        <v>27.77</v>
      </c>
      <c r="O937" t="n">
        <v>19826.68</v>
      </c>
      <c r="P937" t="n">
        <v>270.93</v>
      </c>
      <c r="Q937" t="n">
        <v>2238.51</v>
      </c>
      <c r="R937" t="n">
        <v>112.71</v>
      </c>
      <c r="S937" t="n">
        <v>80.06999999999999</v>
      </c>
      <c r="T937" t="n">
        <v>14163.77</v>
      </c>
      <c r="U937" t="n">
        <v>0.71</v>
      </c>
      <c r="V937" t="n">
        <v>0.87</v>
      </c>
      <c r="W937" t="n">
        <v>6.72</v>
      </c>
      <c r="X937" t="n">
        <v>0.89</v>
      </c>
      <c r="Y937" t="n">
        <v>1</v>
      </c>
      <c r="Z937" t="n">
        <v>10</v>
      </c>
    </row>
    <row r="938">
      <c r="A938" t="n">
        <v>25</v>
      </c>
      <c r="B938" t="n">
        <v>75</v>
      </c>
      <c r="C938" t="inlineStr">
        <is>
          <t xml:space="preserve">CONCLUIDO	</t>
        </is>
      </c>
      <c r="D938" t="n">
        <v>3.0528</v>
      </c>
      <c r="E938" t="n">
        <v>32.76</v>
      </c>
      <c r="F938" t="n">
        <v>29.53</v>
      </c>
      <c r="G938" t="n">
        <v>57.16</v>
      </c>
      <c r="H938" t="n">
        <v>0.8100000000000001</v>
      </c>
      <c r="I938" t="n">
        <v>31</v>
      </c>
      <c r="J938" t="n">
        <v>159.22</v>
      </c>
      <c r="K938" t="n">
        <v>49.1</v>
      </c>
      <c r="L938" t="n">
        <v>7.25</v>
      </c>
      <c r="M938" t="n">
        <v>1</v>
      </c>
      <c r="N938" t="n">
        <v>27.87</v>
      </c>
      <c r="O938" t="n">
        <v>19870.53</v>
      </c>
      <c r="P938" t="n">
        <v>271.79</v>
      </c>
      <c r="Q938" t="n">
        <v>2238.58</v>
      </c>
      <c r="R938" t="n">
        <v>113.09</v>
      </c>
      <c r="S938" t="n">
        <v>80.06999999999999</v>
      </c>
      <c r="T938" t="n">
        <v>14350.04</v>
      </c>
      <c r="U938" t="n">
        <v>0.71</v>
      </c>
      <c r="V938" t="n">
        <v>0.87</v>
      </c>
      <c r="W938" t="n">
        <v>6.72</v>
      </c>
      <c r="X938" t="n">
        <v>0.91</v>
      </c>
      <c r="Y938" t="n">
        <v>1</v>
      </c>
      <c r="Z938" t="n">
        <v>10</v>
      </c>
    </row>
    <row r="939">
      <c r="A939" t="n">
        <v>26</v>
      </c>
      <c r="B939" t="n">
        <v>75</v>
      </c>
      <c r="C939" t="inlineStr">
        <is>
          <t xml:space="preserve">CONCLUIDO	</t>
        </is>
      </c>
      <c r="D939" t="n">
        <v>3.0527</v>
      </c>
      <c r="E939" t="n">
        <v>32.76</v>
      </c>
      <c r="F939" t="n">
        <v>29.53</v>
      </c>
      <c r="G939" t="n">
        <v>57.16</v>
      </c>
      <c r="H939" t="n">
        <v>0.83</v>
      </c>
      <c r="I939" t="n">
        <v>31</v>
      </c>
      <c r="J939" t="n">
        <v>159.57</v>
      </c>
      <c r="K939" t="n">
        <v>49.1</v>
      </c>
      <c r="L939" t="n">
        <v>7.5</v>
      </c>
      <c r="M939" t="n">
        <v>0</v>
      </c>
      <c r="N939" t="n">
        <v>27.98</v>
      </c>
      <c r="O939" t="n">
        <v>19914.3</v>
      </c>
      <c r="P939" t="n">
        <v>272.35</v>
      </c>
      <c r="Q939" t="n">
        <v>2238.52</v>
      </c>
      <c r="R939" t="n">
        <v>113.14</v>
      </c>
      <c r="S939" t="n">
        <v>80.06999999999999</v>
      </c>
      <c r="T939" t="n">
        <v>14378.72</v>
      </c>
      <c r="U939" t="n">
        <v>0.71</v>
      </c>
      <c r="V939" t="n">
        <v>0.87</v>
      </c>
      <c r="W939" t="n">
        <v>6.72</v>
      </c>
      <c r="X939" t="n">
        <v>0.91</v>
      </c>
      <c r="Y939" t="n">
        <v>1</v>
      </c>
      <c r="Z939" t="n">
        <v>10</v>
      </c>
    </row>
    <row r="940">
      <c r="A940" t="n">
        <v>0</v>
      </c>
      <c r="B940" t="n">
        <v>95</v>
      </c>
      <c r="C940" t="inlineStr">
        <is>
          <t xml:space="preserve">CONCLUIDO	</t>
        </is>
      </c>
      <c r="D940" t="n">
        <v>1.7389</v>
      </c>
      <c r="E940" t="n">
        <v>57.51</v>
      </c>
      <c r="F940" t="n">
        <v>40.37</v>
      </c>
      <c r="G940" t="n">
        <v>6.15</v>
      </c>
      <c r="H940" t="n">
        <v>0.1</v>
      </c>
      <c r="I940" t="n">
        <v>394</v>
      </c>
      <c r="J940" t="n">
        <v>185.69</v>
      </c>
      <c r="K940" t="n">
        <v>53.44</v>
      </c>
      <c r="L940" t="n">
        <v>1</v>
      </c>
      <c r="M940" t="n">
        <v>392</v>
      </c>
      <c r="N940" t="n">
        <v>36.26</v>
      </c>
      <c r="O940" t="n">
        <v>23136.14</v>
      </c>
      <c r="P940" t="n">
        <v>543.58</v>
      </c>
      <c r="Q940" t="n">
        <v>2239.41</v>
      </c>
      <c r="R940" t="n">
        <v>467.88</v>
      </c>
      <c r="S940" t="n">
        <v>80.06999999999999</v>
      </c>
      <c r="T940" t="n">
        <v>189931.49</v>
      </c>
      <c r="U940" t="n">
        <v>0.17</v>
      </c>
      <c r="V940" t="n">
        <v>0.64</v>
      </c>
      <c r="W940" t="n">
        <v>7.29</v>
      </c>
      <c r="X940" t="n">
        <v>11.73</v>
      </c>
      <c r="Y940" t="n">
        <v>1</v>
      </c>
      <c r="Z940" t="n">
        <v>10</v>
      </c>
    </row>
    <row r="941">
      <c r="A941" t="n">
        <v>1</v>
      </c>
      <c r="B941" t="n">
        <v>95</v>
      </c>
      <c r="C941" t="inlineStr">
        <is>
          <t xml:space="preserve">CONCLUIDO	</t>
        </is>
      </c>
      <c r="D941" t="n">
        <v>1.9918</v>
      </c>
      <c r="E941" t="n">
        <v>50.21</v>
      </c>
      <c r="F941" t="n">
        <v>37.05</v>
      </c>
      <c r="G941" t="n">
        <v>7.75</v>
      </c>
      <c r="H941" t="n">
        <v>0.12</v>
      </c>
      <c r="I941" t="n">
        <v>287</v>
      </c>
      <c r="J941" t="n">
        <v>186.07</v>
      </c>
      <c r="K941" t="n">
        <v>53.44</v>
      </c>
      <c r="L941" t="n">
        <v>1.25</v>
      </c>
      <c r="M941" t="n">
        <v>285</v>
      </c>
      <c r="N941" t="n">
        <v>36.39</v>
      </c>
      <c r="O941" t="n">
        <v>23182.76</v>
      </c>
      <c r="P941" t="n">
        <v>496.22</v>
      </c>
      <c r="Q941" t="n">
        <v>2239.23</v>
      </c>
      <c r="R941" t="n">
        <v>359.73</v>
      </c>
      <c r="S941" t="n">
        <v>80.06999999999999</v>
      </c>
      <c r="T941" t="n">
        <v>136392.48</v>
      </c>
      <c r="U941" t="n">
        <v>0.22</v>
      </c>
      <c r="V941" t="n">
        <v>0.6899999999999999</v>
      </c>
      <c r="W941" t="n">
        <v>7.1</v>
      </c>
      <c r="X941" t="n">
        <v>8.42</v>
      </c>
      <c r="Y941" t="n">
        <v>1</v>
      </c>
      <c r="Z941" t="n">
        <v>10</v>
      </c>
    </row>
    <row r="942">
      <c r="A942" t="n">
        <v>2</v>
      </c>
      <c r="B942" t="n">
        <v>95</v>
      </c>
      <c r="C942" t="inlineStr">
        <is>
          <t xml:space="preserve">CONCLUIDO	</t>
        </is>
      </c>
      <c r="D942" t="n">
        <v>2.1703</v>
      </c>
      <c r="E942" t="n">
        <v>46.08</v>
      </c>
      <c r="F942" t="n">
        <v>35.2</v>
      </c>
      <c r="G942" t="n">
        <v>9.34</v>
      </c>
      <c r="H942" t="n">
        <v>0.14</v>
      </c>
      <c r="I942" t="n">
        <v>226</v>
      </c>
      <c r="J942" t="n">
        <v>186.45</v>
      </c>
      <c r="K942" t="n">
        <v>53.44</v>
      </c>
      <c r="L942" t="n">
        <v>1.5</v>
      </c>
      <c r="M942" t="n">
        <v>224</v>
      </c>
      <c r="N942" t="n">
        <v>36.51</v>
      </c>
      <c r="O942" t="n">
        <v>23229.42</v>
      </c>
      <c r="P942" t="n">
        <v>468.92</v>
      </c>
      <c r="Q942" t="n">
        <v>2239.19</v>
      </c>
      <c r="R942" t="n">
        <v>298.94</v>
      </c>
      <c r="S942" t="n">
        <v>80.06999999999999</v>
      </c>
      <c r="T942" t="n">
        <v>106300.16</v>
      </c>
      <c r="U942" t="n">
        <v>0.27</v>
      </c>
      <c r="V942" t="n">
        <v>0.73</v>
      </c>
      <c r="W942" t="n">
        <v>7</v>
      </c>
      <c r="X942" t="n">
        <v>6.56</v>
      </c>
      <c r="Y942" t="n">
        <v>1</v>
      </c>
      <c r="Z942" t="n">
        <v>10</v>
      </c>
    </row>
    <row r="943">
      <c r="A943" t="n">
        <v>3</v>
      </c>
      <c r="B943" t="n">
        <v>95</v>
      </c>
      <c r="C943" t="inlineStr">
        <is>
          <t xml:space="preserve">CONCLUIDO	</t>
        </is>
      </c>
      <c r="D943" t="n">
        <v>2.2996</v>
      </c>
      <c r="E943" t="n">
        <v>43.49</v>
      </c>
      <c r="F943" t="n">
        <v>34.06</v>
      </c>
      <c r="G943" t="n">
        <v>10.93</v>
      </c>
      <c r="H943" t="n">
        <v>0.17</v>
      </c>
      <c r="I943" t="n">
        <v>187</v>
      </c>
      <c r="J943" t="n">
        <v>186.83</v>
      </c>
      <c r="K943" t="n">
        <v>53.44</v>
      </c>
      <c r="L943" t="n">
        <v>1.75</v>
      </c>
      <c r="M943" t="n">
        <v>185</v>
      </c>
      <c r="N943" t="n">
        <v>36.64</v>
      </c>
      <c r="O943" t="n">
        <v>23276.13</v>
      </c>
      <c r="P943" t="n">
        <v>451.23</v>
      </c>
      <c r="Q943" t="n">
        <v>2238.89</v>
      </c>
      <c r="R943" t="n">
        <v>261.53</v>
      </c>
      <c r="S943" t="n">
        <v>80.06999999999999</v>
      </c>
      <c r="T943" t="n">
        <v>87790.66</v>
      </c>
      <c r="U943" t="n">
        <v>0.31</v>
      </c>
      <c r="V943" t="n">
        <v>0.75</v>
      </c>
      <c r="W943" t="n">
        <v>6.95</v>
      </c>
      <c r="X943" t="n">
        <v>5.42</v>
      </c>
      <c r="Y943" t="n">
        <v>1</v>
      </c>
      <c r="Z943" t="n">
        <v>10</v>
      </c>
    </row>
    <row r="944">
      <c r="A944" t="n">
        <v>4</v>
      </c>
      <c r="B944" t="n">
        <v>95</v>
      </c>
      <c r="C944" t="inlineStr">
        <is>
          <t xml:space="preserve">CONCLUIDO	</t>
        </is>
      </c>
      <c r="D944" t="n">
        <v>2.4086</v>
      </c>
      <c r="E944" t="n">
        <v>41.52</v>
      </c>
      <c r="F944" t="n">
        <v>33.17</v>
      </c>
      <c r="G944" t="n">
        <v>12.6</v>
      </c>
      <c r="H944" t="n">
        <v>0.19</v>
      </c>
      <c r="I944" t="n">
        <v>158</v>
      </c>
      <c r="J944" t="n">
        <v>187.21</v>
      </c>
      <c r="K944" t="n">
        <v>53.44</v>
      </c>
      <c r="L944" t="n">
        <v>2</v>
      </c>
      <c r="M944" t="n">
        <v>156</v>
      </c>
      <c r="N944" t="n">
        <v>36.77</v>
      </c>
      <c r="O944" t="n">
        <v>23322.88</v>
      </c>
      <c r="P944" t="n">
        <v>437.01</v>
      </c>
      <c r="Q944" t="n">
        <v>2238.8</v>
      </c>
      <c r="R944" t="n">
        <v>232.66</v>
      </c>
      <c r="S944" t="n">
        <v>80.06999999999999</v>
      </c>
      <c r="T944" t="n">
        <v>73503.87</v>
      </c>
      <c r="U944" t="n">
        <v>0.34</v>
      </c>
      <c r="V944" t="n">
        <v>0.77</v>
      </c>
      <c r="W944" t="n">
        <v>6.89</v>
      </c>
      <c r="X944" t="n">
        <v>4.54</v>
      </c>
      <c r="Y944" t="n">
        <v>1</v>
      </c>
      <c r="Z944" t="n">
        <v>10</v>
      </c>
    </row>
    <row r="945">
      <c r="A945" t="n">
        <v>5</v>
      </c>
      <c r="B945" t="n">
        <v>95</v>
      </c>
      <c r="C945" t="inlineStr">
        <is>
          <t xml:space="preserve">CONCLUIDO	</t>
        </is>
      </c>
      <c r="D945" t="n">
        <v>2.4881</v>
      </c>
      <c r="E945" t="n">
        <v>40.19</v>
      </c>
      <c r="F945" t="n">
        <v>32.59</v>
      </c>
      <c r="G945" t="n">
        <v>14.17</v>
      </c>
      <c r="H945" t="n">
        <v>0.21</v>
      </c>
      <c r="I945" t="n">
        <v>138</v>
      </c>
      <c r="J945" t="n">
        <v>187.59</v>
      </c>
      <c r="K945" t="n">
        <v>53.44</v>
      </c>
      <c r="L945" t="n">
        <v>2.25</v>
      </c>
      <c r="M945" t="n">
        <v>136</v>
      </c>
      <c r="N945" t="n">
        <v>36.9</v>
      </c>
      <c r="O945" t="n">
        <v>23369.68</v>
      </c>
      <c r="P945" t="n">
        <v>426.95</v>
      </c>
      <c r="Q945" t="n">
        <v>2238.87</v>
      </c>
      <c r="R945" t="n">
        <v>213.6</v>
      </c>
      <c r="S945" t="n">
        <v>80.06999999999999</v>
      </c>
      <c r="T945" t="n">
        <v>64074.55</v>
      </c>
      <c r="U945" t="n">
        <v>0.37</v>
      </c>
      <c r="V945" t="n">
        <v>0.79</v>
      </c>
      <c r="W945" t="n">
        <v>6.86</v>
      </c>
      <c r="X945" t="n">
        <v>3.95</v>
      </c>
      <c r="Y945" t="n">
        <v>1</v>
      </c>
      <c r="Z945" t="n">
        <v>10</v>
      </c>
    </row>
    <row r="946">
      <c r="A946" t="n">
        <v>6</v>
      </c>
      <c r="B946" t="n">
        <v>95</v>
      </c>
      <c r="C946" t="inlineStr">
        <is>
          <t xml:space="preserve">CONCLUIDO	</t>
        </is>
      </c>
      <c r="D946" t="n">
        <v>2.5603</v>
      </c>
      <c r="E946" t="n">
        <v>39.06</v>
      </c>
      <c r="F946" t="n">
        <v>32.09</v>
      </c>
      <c r="G946" t="n">
        <v>15.91</v>
      </c>
      <c r="H946" t="n">
        <v>0.24</v>
      </c>
      <c r="I946" t="n">
        <v>121</v>
      </c>
      <c r="J946" t="n">
        <v>187.97</v>
      </c>
      <c r="K946" t="n">
        <v>53.44</v>
      </c>
      <c r="L946" t="n">
        <v>2.5</v>
      </c>
      <c r="M946" t="n">
        <v>119</v>
      </c>
      <c r="N946" t="n">
        <v>37.03</v>
      </c>
      <c r="O946" t="n">
        <v>23416.52</v>
      </c>
      <c r="P946" t="n">
        <v>417.84</v>
      </c>
      <c r="Q946" t="n">
        <v>2238.64</v>
      </c>
      <c r="R946" t="n">
        <v>197.05</v>
      </c>
      <c r="S946" t="n">
        <v>80.06999999999999</v>
      </c>
      <c r="T946" t="n">
        <v>55883.67</v>
      </c>
      <c r="U946" t="n">
        <v>0.41</v>
      </c>
      <c r="V946" t="n">
        <v>0.8</v>
      </c>
      <c r="W946" t="n">
        <v>6.84</v>
      </c>
      <c r="X946" t="n">
        <v>3.45</v>
      </c>
      <c r="Y946" t="n">
        <v>1</v>
      </c>
      <c r="Z946" t="n">
        <v>10</v>
      </c>
    </row>
    <row r="947">
      <c r="A947" t="n">
        <v>7</v>
      </c>
      <c r="B947" t="n">
        <v>95</v>
      </c>
      <c r="C947" t="inlineStr">
        <is>
          <t xml:space="preserve">CONCLUIDO	</t>
        </is>
      </c>
      <c r="D947" t="n">
        <v>2.6111</v>
      </c>
      <c r="E947" t="n">
        <v>38.3</v>
      </c>
      <c r="F947" t="n">
        <v>31.77</v>
      </c>
      <c r="G947" t="n">
        <v>17.49</v>
      </c>
      <c r="H947" t="n">
        <v>0.26</v>
      </c>
      <c r="I947" t="n">
        <v>109</v>
      </c>
      <c r="J947" t="n">
        <v>188.35</v>
      </c>
      <c r="K947" t="n">
        <v>53.44</v>
      </c>
      <c r="L947" t="n">
        <v>2.75</v>
      </c>
      <c r="M947" t="n">
        <v>107</v>
      </c>
      <c r="N947" t="n">
        <v>37.16</v>
      </c>
      <c r="O947" t="n">
        <v>23463.4</v>
      </c>
      <c r="P947" t="n">
        <v>411.7</v>
      </c>
      <c r="Q947" t="n">
        <v>2238.63</v>
      </c>
      <c r="R947" t="n">
        <v>186.65</v>
      </c>
      <c r="S947" t="n">
        <v>80.06999999999999</v>
      </c>
      <c r="T947" t="n">
        <v>50740.04</v>
      </c>
      <c r="U947" t="n">
        <v>0.43</v>
      </c>
      <c r="V947" t="n">
        <v>0.8100000000000001</v>
      </c>
      <c r="W947" t="n">
        <v>6.83</v>
      </c>
      <c r="X947" t="n">
        <v>3.14</v>
      </c>
      <c r="Y947" t="n">
        <v>1</v>
      </c>
      <c r="Z947" t="n">
        <v>10</v>
      </c>
    </row>
    <row r="948">
      <c r="A948" t="n">
        <v>8</v>
      </c>
      <c r="B948" t="n">
        <v>95</v>
      </c>
      <c r="C948" t="inlineStr">
        <is>
          <t xml:space="preserve">CONCLUIDO	</t>
        </is>
      </c>
      <c r="D948" t="n">
        <v>2.6647</v>
      </c>
      <c r="E948" t="n">
        <v>37.53</v>
      </c>
      <c r="F948" t="n">
        <v>31.41</v>
      </c>
      <c r="G948" t="n">
        <v>19.23</v>
      </c>
      <c r="H948" t="n">
        <v>0.28</v>
      </c>
      <c r="I948" t="n">
        <v>98</v>
      </c>
      <c r="J948" t="n">
        <v>188.73</v>
      </c>
      <c r="K948" t="n">
        <v>53.44</v>
      </c>
      <c r="L948" t="n">
        <v>3</v>
      </c>
      <c r="M948" t="n">
        <v>96</v>
      </c>
      <c r="N948" t="n">
        <v>37.29</v>
      </c>
      <c r="O948" t="n">
        <v>23510.33</v>
      </c>
      <c r="P948" t="n">
        <v>404.24</v>
      </c>
      <c r="Q948" t="n">
        <v>2238.58</v>
      </c>
      <c r="R948" t="n">
        <v>175.36</v>
      </c>
      <c r="S948" t="n">
        <v>80.06999999999999</v>
      </c>
      <c r="T948" t="n">
        <v>45154.16</v>
      </c>
      <c r="U948" t="n">
        <v>0.46</v>
      </c>
      <c r="V948" t="n">
        <v>0.82</v>
      </c>
      <c r="W948" t="n">
        <v>6.8</v>
      </c>
      <c r="X948" t="n">
        <v>2.78</v>
      </c>
      <c r="Y948" t="n">
        <v>1</v>
      </c>
      <c r="Z948" t="n">
        <v>10</v>
      </c>
    </row>
    <row r="949">
      <c r="A949" t="n">
        <v>9</v>
      </c>
      <c r="B949" t="n">
        <v>95</v>
      </c>
      <c r="C949" t="inlineStr">
        <is>
          <t xml:space="preserve">CONCLUIDO	</t>
        </is>
      </c>
      <c r="D949" t="n">
        <v>2.7056</v>
      </c>
      <c r="E949" t="n">
        <v>36.96</v>
      </c>
      <c r="F949" t="n">
        <v>31.18</v>
      </c>
      <c r="G949" t="n">
        <v>21.02</v>
      </c>
      <c r="H949" t="n">
        <v>0.3</v>
      </c>
      <c r="I949" t="n">
        <v>89</v>
      </c>
      <c r="J949" t="n">
        <v>189.11</v>
      </c>
      <c r="K949" t="n">
        <v>53.44</v>
      </c>
      <c r="L949" t="n">
        <v>3.25</v>
      </c>
      <c r="M949" t="n">
        <v>87</v>
      </c>
      <c r="N949" t="n">
        <v>37.42</v>
      </c>
      <c r="O949" t="n">
        <v>23557.3</v>
      </c>
      <c r="P949" t="n">
        <v>398.74</v>
      </c>
      <c r="Q949" t="n">
        <v>2238.55</v>
      </c>
      <c r="R949" t="n">
        <v>167.57</v>
      </c>
      <c r="S949" t="n">
        <v>80.06999999999999</v>
      </c>
      <c r="T949" t="n">
        <v>41303.1</v>
      </c>
      <c r="U949" t="n">
        <v>0.48</v>
      </c>
      <c r="V949" t="n">
        <v>0.82</v>
      </c>
      <c r="W949" t="n">
        <v>6.79</v>
      </c>
      <c r="X949" t="n">
        <v>2.55</v>
      </c>
      <c r="Y949" t="n">
        <v>1</v>
      </c>
      <c r="Z949" t="n">
        <v>10</v>
      </c>
    </row>
    <row r="950">
      <c r="A950" t="n">
        <v>10</v>
      </c>
      <c r="B950" t="n">
        <v>95</v>
      </c>
      <c r="C950" t="inlineStr">
        <is>
          <t xml:space="preserve">CONCLUIDO	</t>
        </is>
      </c>
      <c r="D950" t="n">
        <v>2.7434</v>
      </c>
      <c r="E950" t="n">
        <v>36.45</v>
      </c>
      <c r="F950" t="n">
        <v>30.93</v>
      </c>
      <c r="G950" t="n">
        <v>22.63</v>
      </c>
      <c r="H950" t="n">
        <v>0.33</v>
      </c>
      <c r="I950" t="n">
        <v>82</v>
      </c>
      <c r="J950" t="n">
        <v>189.49</v>
      </c>
      <c r="K950" t="n">
        <v>53.44</v>
      </c>
      <c r="L950" t="n">
        <v>3.5</v>
      </c>
      <c r="M950" t="n">
        <v>80</v>
      </c>
      <c r="N950" t="n">
        <v>37.55</v>
      </c>
      <c r="O950" t="n">
        <v>23604.32</v>
      </c>
      <c r="P950" t="n">
        <v>393.16</v>
      </c>
      <c r="Q950" t="n">
        <v>2238.44</v>
      </c>
      <c r="R950" t="n">
        <v>159.73</v>
      </c>
      <c r="S950" t="n">
        <v>80.06999999999999</v>
      </c>
      <c r="T950" t="n">
        <v>37415.43</v>
      </c>
      <c r="U950" t="n">
        <v>0.5</v>
      </c>
      <c r="V950" t="n">
        <v>0.83</v>
      </c>
      <c r="W950" t="n">
        <v>6.77</v>
      </c>
      <c r="X950" t="n">
        <v>2.3</v>
      </c>
      <c r="Y950" t="n">
        <v>1</v>
      </c>
      <c r="Z950" t="n">
        <v>10</v>
      </c>
    </row>
    <row r="951">
      <c r="A951" t="n">
        <v>11</v>
      </c>
      <c r="B951" t="n">
        <v>95</v>
      </c>
      <c r="C951" t="inlineStr">
        <is>
          <t xml:space="preserve">CONCLUIDO	</t>
        </is>
      </c>
      <c r="D951" t="n">
        <v>2.7717</v>
      </c>
      <c r="E951" t="n">
        <v>36.08</v>
      </c>
      <c r="F951" t="n">
        <v>30.78</v>
      </c>
      <c r="G951" t="n">
        <v>24.3</v>
      </c>
      <c r="H951" t="n">
        <v>0.35</v>
      </c>
      <c r="I951" t="n">
        <v>76</v>
      </c>
      <c r="J951" t="n">
        <v>189.87</v>
      </c>
      <c r="K951" t="n">
        <v>53.44</v>
      </c>
      <c r="L951" t="n">
        <v>3.75</v>
      </c>
      <c r="M951" t="n">
        <v>74</v>
      </c>
      <c r="N951" t="n">
        <v>37.69</v>
      </c>
      <c r="O951" t="n">
        <v>23651.38</v>
      </c>
      <c r="P951" t="n">
        <v>389.12</v>
      </c>
      <c r="Q951" t="n">
        <v>2238.52</v>
      </c>
      <c r="R951" t="n">
        <v>154.73</v>
      </c>
      <c r="S951" t="n">
        <v>80.06999999999999</v>
      </c>
      <c r="T951" t="n">
        <v>34944.83</v>
      </c>
      <c r="U951" t="n">
        <v>0.52</v>
      </c>
      <c r="V951" t="n">
        <v>0.83</v>
      </c>
      <c r="W951" t="n">
        <v>6.77</v>
      </c>
      <c r="X951" t="n">
        <v>2.15</v>
      </c>
      <c r="Y951" t="n">
        <v>1</v>
      </c>
      <c r="Z951" t="n">
        <v>10</v>
      </c>
    </row>
    <row r="952">
      <c r="A952" t="n">
        <v>12</v>
      </c>
      <c r="B952" t="n">
        <v>95</v>
      </c>
      <c r="C952" t="inlineStr">
        <is>
          <t xml:space="preserve">CONCLUIDO	</t>
        </is>
      </c>
      <c r="D952" t="n">
        <v>2.8032</v>
      </c>
      <c r="E952" t="n">
        <v>35.67</v>
      </c>
      <c r="F952" t="n">
        <v>30.6</v>
      </c>
      <c r="G952" t="n">
        <v>26.23</v>
      </c>
      <c r="H952" t="n">
        <v>0.37</v>
      </c>
      <c r="I952" t="n">
        <v>70</v>
      </c>
      <c r="J952" t="n">
        <v>190.25</v>
      </c>
      <c r="K952" t="n">
        <v>53.44</v>
      </c>
      <c r="L952" t="n">
        <v>4</v>
      </c>
      <c r="M952" t="n">
        <v>68</v>
      </c>
      <c r="N952" t="n">
        <v>37.82</v>
      </c>
      <c r="O952" t="n">
        <v>23698.48</v>
      </c>
      <c r="P952" t="n">
        <v>383.9</v>
      </c>
      <c r="Q952" t="n">
        <v>2238.7</v>
      </c>
      <c r="R952" t="n">
        <v>148.59</v>
      </c>
      <c r="S952" t="n">
        <v>80.06999999999999</v>
      </c>
      <c r="T952" t="n">
        <v>31908.32</v>
      </c>
      <c r="U952" t="n">
        <v>0.54</v>
      </c>
      <c r="V952" t="n">
        <v>0.84</v>
      </c>
      <c r="W952" t="n">
        <v>6.76</v>
      </c>
      <c r="X952" t="n">
        <v>1.97</v>
      </c>
      <c r="Y952" t="n">
        <v>1</v>
      </c>
      <c r="Z952" t="n">
        <v>10</v>
      </c>
    </row>
    <row r="953">
      <c r="A953" t="n">
        <v>13</v>
      </c>
      <c r="B953" t="n">
        <v>95</v>
      </c>
      <c r="C953" t="inlineStr">
        <is>
          <t xml:space="preserve">CONCLUIDO	</t>
        </is>
      </c>
      <c r="D953" t="n">
        <v>2.8277</v>
      </c>
      <c r="E953" t="n">
        <v>35.36</v>
      </c>
      <c r="F953" t="n">
        <v>30.48</v>
      </c>
      <c r="G953" t="n">
        <v>28.13</v>
      </c>
      <c r="H953" t="n">
        <v>0.4</v>
      </c>
      <c r="I953" t="n">
        <v>65</v>
      </c>
      <c r="J953" t="n">
        <v>190.63</v>
      </c>
      <c r="K953" t="n">
        <v>53.44</v>
      </c>
      <c r="L953" t="n">
        <v>4.25</v>
      </c>
      <c r="M953" t="n">
        <v>63</v>
      </c>
      <c r="N953" t="n">
        <v>37.95</v>
      </c>
      <c r="O953" t="n">
        <v>23745.63</v>
      </c>
      <c r="P953" t="n">
        <v>379.81</v>
      </c>
      <c r="Q953" t="n">
        <v>2238.43</v>
      </c>
      <c r="R953" t="n">
        <v>144.84</v>
      </c>
      <c r="S953" t="n">
        <v>80.06999999999999</v>
      </c>
      <c r="T953" t="n">
        <v>30056.57</v>
      </c>
      <c r="U953" t="n">
        <v>0.55</v>
      </c>
      <c r="V953" t="n">
        <v>0.84</v>
      </c>
      <c r="W953" t="n">
        <v>6.75</v>
      </c>
      <c r="X953" t="n">
        <v>1.85</v>
      </c>
      <c r="Y953" t="n">
        <v>1</v>
      </c>
      <c r="Z953" t="n">
        <v>10</v>
      </c>
    </row>
    <row r="954">
      <c r="A954" t="n">
        <v>14</v>
      </c>
      <c r="B954" t="n">
        <v>95</v>
      </c>
      <c r="C954" t="inlineStr">
        <is>
          <t xml:space="preserve">CONCLUIDO	</t>
        </is>
      </c>
      <c r="D954" t="n">
        <v>2.8497</v>
      </c>
      <c r="E954" t="n">
        <v>35.09</v>
      </c>
      <c r="F954" t="n">
        <v>30.35</v>
      </c>
      <c r="G954" t="n">
        <v>29.85</v>
      </c>
      <c r="H954" t="n">
        <v>0.42</v>
      </c>
      <c r="I954" t="n">
        <v>61</v>
      </c>
      <c r="J954" t="n">
        <v>191.02</v>
      </c>
      <c r="K954" t="n">
        <v>53.44</v>
      </c>
      <c r="L954" t="n">
        <v>4.5</v>
      </c>
      <c r="M954" t="n">
        <v>59</v>
      </c>
      <c r="N954" t="n">
        <v>38.08</v>
      </c>
      <c r="O954" t="n">
        <v>23792.83</v>
      </c>
      <c r="P954" t="n">
        <v>375.98</v>
      </c>
      <c r="Q954" t="n">
        <v>2238.48</v>
      </c>
      <c r="R954" t="n">
        <v>140.86</v>
      </c>
      <c r="S954" t="n">
        <v>80.06999999999999</v>
      </c>
      <c r="T954" t="n">
        <v>28086.37</v>
      </c>
      <c r="U954" t="n">
        <v>0.57</v>
      </c>
      <c r="V954" t="n">
        <v>0.85</v>
      </c>
      <c r="W954" t="n">
        <v>6.74</v>
      </c>
      <c r="X954" t="n">
        <v>1.72</v>
      </c>
      <c r="Y954" t="n">
        <v>1</v>
      </c>
      <c r="Z954" t="n">
        <v>10</v>
      </c>
    </row>
    <row r="955">
      <c r="A955" t="n">
        <v>15</v>
      </c>
      <c r="B955" t="n">
        <v>95</v>
      </c>
      <c r="C955" t="inlineStr">
        <is>
          <t xml:space="preserve">CONCLUIDO	</t>
        </is>
      </c>
      <c r="D955" t="n">
        <v>2.8721</v>
      </c>
      <c r="E955" t="n">
        <v>34.82</v>
      </c>
      <c r="F955" t="n">
        <v>30.23</v>
      </c>
      <c r="G955" t="n">
        <v>31.82</v>
      </c>
      <c r="H955" t="n">
        <v>0.44</v>
      </c>
      <c r="I955" t="n">
        <v>57</v>
      </c>
      <c r="J955" t="n">
        <v>191.4</v>
      </c>
      <c r="K955" t="n">
        <v>53.44</v>
      </c>
      <c r="L955" t="n">
        <v>4.75</v>
      </c>
      <c r="M955" t="n">
        <v>55</v>
      </c>
      <c r="N955" t="n">
        <v>38.22</v>
      </c>
      <c r="O955" t="n">
        <v>23840.07</v>
      </c>
      <c r="P955" t="n">
        <v>371.24</v>
      </c>
      <c r="Q955" t="n">
        <v>2238.35</v>
      </c>
      <c r="R955" t="n">
        <v>136.53</v>
      </c>
      <c r="S955" t="n">
        <v>80.06999999999999</v>
      </c>
      <c r="T955" t="n">
        <v>25944.31</v>
      </c>
      <c r="U955" t="n">
        <v>0.59</v>
      </c>
      <c r="V955" t="n">
        <v>0.85</v>
      </c>
      <c r="W955" t="n">
        <v>6.74</v>
      </c>
      <c r="X955" t="n">
        <v>1.6</v>
      </c>
      <c r="Y955" t="n">
        <v>1</v>
      </c>
      <c r="Z955" t="n">
        <v>10</v>
      </c>
    </row>
    <row r="956">
      <c r="A956" t="n">
        <v>16</v>
      </c>
      <c r="B956" t="n">
        <v>95</v>
      </c>
      <c r="C956" t="inlineStr">
        <is>
          <t xml:space="preserve">CONCLUIDO	</t>
        </is>
      </c>
      <c r="D956" t="n">
        <v>2.8886</v>
      </c>
      <c r="E956" t="n">
        <v>34.62</v>
      </c>
      <c r="F956" t="n">
        <v>30.14</v>
      </c>
      <c r="G956" t="n">
        <v>33.49</v>
      </c>
      <c r="H956" t="n">
        <v>0.46</v>
      </c>
      <c r="I956" t="n">
        <v>54</v>
      </c>
      <c r="J956" t="n">
        <v>191.78</v>
      </c>
      <c r="K956" t="n">
        <v>53.44</v>
      </c>
      <c r="L956" t="n">
        <v>5</v>
      </c>
      <c r="M956" t="n">
        <v>52</v>
      </c>
      <c r="N956" t="n">
        <v>38.35</v>
      </c>
      <c r="O956" t="n">
        <v>23887.36</v>
      </c>
      <c r="P956" t="n">
        <v>367.69</v>
      </c>
      <c r="Q956" t="n">
        <v>2238.36</v>
      </c>
      <c r="R956" t="n">
        <v>133.78</v>
      </c>
      <c r="S956" t="n">
        <v>80.06999999999999</v>
      </c>
      <c r="T956" t="n">
        <v>24579.78</v>
      </c>
      <c r="U956" t="n">
        <v>0.6</v>
      </c>
      <c r="V956" t="n">
        <v>0.85</v>
      </c>
      <c r="W956" t="n">
        <v>6.73</v>
      </c>
      <c r="X956" t="n">
        <v>1.51</v>
      </c>
      <c r="Y956" t="n">
        <v>1</v>
      </c>
      <c r="Z956" t="n">
        <v>10</v>
      </c>
    </row>
    <row r="957">
      <c r="A957" t="n">
        <v>17</v>
      </c>
      <c r="B957" t="n">
        <v>95</v>
      </c>
      <c r="C957" t="inlineStr">
        <is>
          <t xml:space="preserve">CONCLUIDO	</t>
        </is>
      </c>
      <c r="D957" t="n">
        <v>2.9046</v>
      </c>
      <c r="E957" t="n">
        <v>34.43</v>
      </c>
      <c r="F957" t="n">
        <v>30.06</v>
      </c>
      <c r="G957" t="n">
        <v>35.37</v>
      </c>
      <c r="H957" t="n">
        <v>0.48</v>
      </c>
      <c r="I957" t="n">
        <v>51</v>
      </c>
      <c r="J957" t="n">
        <v>192.17</v>
      </c>
      <c r="K957" t="n">
        <v>53.44</v>
      </c>
      <c r="L957" t="n">
        <v>5.25</v>
      </c>
      <c r="M957" t="n">
        <v>49</v>
      </c>
      <c r="N957" t="n">
        <v>38.48</v>
      </c>
      <c r="O957" t="n">
        <v>23934.69</v>
      </c>
      <c r="P957" t="n">
        <v>364.21</v>
      </c>
      <c r="Q957" t="n">
        <v>2238.42</v>
      </c>
      <c r="R957" t="n">
        <v>131.01</v>
      </c>
      <c r="S957" t="n">
        <v>80.06999999999999</v>
      </c>
      <c r="T957" t="n">
        <v>23212.48</v>
      </c>
      <c r="U957" t="n">
        <v>0.61</v>
      </c>
      <c r="V957" t="n">
        <v>0.85</v>
      </c>
      <c r="W957" t="n">
        <v>6.73</v>
      </c>
      <c r="X957" t="n">
        <v>1.43</v>
      </c>
      <c r="Y957" t="n">
        <v>1</v>
      </c>
      <c r="Z957" t="n">
        <v>10</v>
      </c>
    </row>
    <row r="958">
      <c r="A958" t="n">
        <v>18</v>
      </c>
      <c r="B958" t="n">
        <v>95</v>
      </c>
      <c r="C958" t="inlineStr">
        <is>
          <t xml:space="preserve">CONCLUIDO	</t>
        </is>
      </c>
      <c r="D958" t="n">
        <v>2.9215</v>
      </c>
      <c r="E958" t="n">
        <v>34.23</v>
      </c>
      <c r="F958" t="n">
        <v>29.97</v>
      </c>
      <c r="G958" t="n">
        <v>37.47</v>
      </c>
      <c r="H958" t="n">
        <v>0.51</v>
      </c>
      <c r="I958" t="n">
        <v>48</v>
      </c>
      <c r="J958" t="n">
        <v>192.55</v>
      </c>
      <c r="K958" t="n">
        <v>53.44</v>
      </c>
      <c r="L958" t="n">
        <v>5.5</v>
      </c>
      <c r="M958" t="n">
        <v>46</v>
      </c>
      <c r="N958" t="n">
        <v>38.62</v>
      </c>
      <c r="O958" t="n">
        <v>23982.06</v>
      </c>
      <c r="P958" t="n">
        <v>361.14</v>
      </c>
      <c r="Q958" t="n">
        <v>2238.49</v>
      </c>
      <c r="R958" t="n">
        <v>128.45</v>
      </c>
      <c r="S958" t="n">
        <v>80.06999999999999</v>
      </c>
      <c r="T958" t="n">
        <v>21945.05</v>
      </c>
      <c r="U958" t="n">
        <v>0.62</v>
      </c>
      <c r="V958" t="n">
        <v>0.86</v>
      </c>
      <c r="W958" t="n">
        <v>6.72</v>
      </c>
      <c r="X958" t="n">
        <v>1.35</v>
      </c>
      <c r="Y958" t="n">
        <v>1</v>
      </c>
      <c r="Z958" t="n">
        <v>10</v>
      </c>
    </row>
    <row r="959">
      <c r="A959" t="n">
        <v>19</v>
      </c>
      <c r="B959" t="n">
        <v>95</v>
      </c>
      <c r="C959" t="inlineStr">
        <is>
          <t xml:space="preserve">CONCLUIDO	</t>
        </is>
      </c>
      <c r="D959" t="n">
        <v>2.9323</v>
      </c>
      <c r="E959" t="n">
        <v>34.1</v>
      </c>
      <c r="F959" t="n">
        <v>29.92</v>
      </c>
      <c r="G959" t="n">
        <v>39.03</v>
      </c>
      <c r="H959" t="n">
        <v>0.53</v>
      </c>
      <c r="I959" t="n">
        <v>46</v>
      </c>
      <c r="J959" t="n">
        <v>192.94</v>
      </c>
      <c r="K959" t="n">
        <v>53.44</v>
      </c>
      <c r="L959" t="n">
        <v>5.75</v>
      </c>
      <c r="M959" t="n">
        <v>44</v>
      </c>
      <c r="N959" t="n">
        <v>38.75</v>
      </c>
      <c r="O959" t="n">
        <v>24029.48</v>
      </c>
      <c r="P959" t="n">
        <v>357.36</v>
      </c>
      <c r="Q959" t="n">
        <v>2238.41</v>
      </c>
      <c r="R959" t="n">
        <v>126.88</v>
      </c>
      <c r="S959" t="n">
        <v>80.06999999999999</v>
      </c>
      <c r="T959" t="n">
        <v>21174.04</v>
      </c>
      <c r="U959" t="n">
        <v>0.63</v>
      </c>
      <c r="V959" t="n">
        <v>0.86</v>
      </c>
      <c r="W959" t="n">
        <v>6.71</v>
      </c>
      <c r="X959" t="n">
        <v>1.3</v>
      </c>
      <c r="Y959" t="n">
        <v>1</v>
      </c>
      <c r="Z959" t="n">
        <v>10</v>
      </c>
    </row>
    <row r="960">
      <c r="A960" t="n">
        <v>20</v>
      </c>
      <c r="B960" t="n">
        <v>95</v>
      </c>
      <c r="C960" t="inlineStr">
        <is>
          <t xml:space="preserve">CONCLUIDO	</t>
        </is>
      </c>
      <c r="D960" t="n">
        <v>2.9438</v>
      </c>
      <c r="E960" t="n">
        <v>33.97</v>
      </c>
      <c r="F960" t="n">
        <v>29.86</v>
      </c>
      <c r="G960" t="n">
        <v>40.72</v>
      </c>
      <c r="H960" t="n">
        <v>0.55</v>
      </c>
      <c r="I960" t="n">
        <v>44</v>
      </c>
      <c r="J960" t="n">
        <v>193.32</v>
      </c>
      <c r="K960" t="n">
        <v>53.44</v>
      </c>
      <c r="L960" t="n">
        <v>6</v>
      </c>
      <c r="M960" t="n">
        <v>42</v>
      </c>
      <c r="N960" t="n">
        <v>38.89</v>
      </c>
      <c r="O960" t="n">
        <v>24076.95</v>
      </c>
      <c r="P960" t="n">
        <v>353.56</v>
      </c>
      <c r="Q960" t="n">
        <v>2238.4</v>
      </c>
      <c r="R960" t="n">
        <v>125.17</v>
      </c>
      <c r="S960" t="n">
        <v>80.06999999999999</v>
      </c>
      <c r="T960" t="n">
        <v>20329.43</v>
      </c>
      <c r="U960" t="n">
        <v>0.64</v>
      </c>
      <c r="V960" t="n">
        <v>0.86</v>
      </c>
      <c r="W960" t="n">
        <v>6.7</v>
      </c>
      <c r="X960" t="n">
        <v>1.24</v>
      </c>
      <c r="Y960" t="n">
        <v>1</v>
      </c>
      <c r="Z960" t="n">
        <v>10</v>
      </c>
    </row>
    <row r="961">
      <c r="A961" t="n">
        <v>21</v>
      </c>
      <c r="B961" t="n">
        <v>95</v>
      </c>
      <c r="C961" t="inlineStr">
        <is>
          <t xml:space="preserve">CONCLUIDO	</t>
        </is>
      </c>
      <c r="D961" t="n">
        <v>2.9627</v>
      </c>
      <c r="E961" t="n">
        <v>33.75</v>
      </c>
      <c r="F961" t="n">
        <v>29.76</v>
      </c>
      <c r="G961" t="n">
        <v>43.55</v>
      </c>
      <c r="H961" t="n">
        <v>0.57</v>
      </c>
      <c r="I961" t="n">
        <v>41</v>
      </c>
      <c r="J961" t="n">
        <v>193.71</v>
      </c>
      <c r="K961" t="n">
        <v>53.44</v>
      </c>
      <c r="L961" t="n">
        <v>6.25</v>
      </c>
      <c r="M961" t="n">
        <v>39</v>
      </c>
      <c r="N961" t="n">
        <v>39.02</v>
      </c>
      <c r="O961" t="n">
        <v>24124.47</v>
      </c>
      <c r="P961" t="n">
        <v>348.92</v>
      </c>
      <c r="Q961" t="n">
        <v>2238.39</v>
      </c>
      <c r="R961" t="n">
        <v>121.67</v>
      </c>
      <c r="S961" t="n">
        <v>80.06999999999999</v>
      </c>
      <c r="T961" t="n">
        <v>18591.78</v>
      </c>
      <c r="U961" t="n">
        <v>0.66</v>
      </c>
      <c r="V961" t="n">
        <v>0.86</v>
      </c>
      <c r="W961" t="n">
        <v>6.7</v>
      </c>
      <c r="X961" t="n">
        <v>1.13</v>
      </c>
      <c r="Y961" t="n">
        <v>1</v>
      </c>
      <c r="Z961" t="n">
        <v>10</v>
      </c>
    </row>
    <row r="962">
      <c r="A962" t="n">
        <v>22</v>
      </c>
      <c r="B962" t="n">
        <v>95</v>
      </c>
      <c r="C962" t="inlineStr">
        <is>
          <t xml:space="preserve">CONCLUIDO	</t>
        </is>
      </c>
      <c r="D962" t="n">
        <v>2.9751</v>
      </c>
      <c r="E962" t="n">
        <v>33.61</v>
      </c>
      <c r="F962" t="n">
        <v>29.69</v>
      </c>
      <c r="G962" t="n">
        <v>45.68</v>
      </c>
      <c r="H962" t="n">
        <v>0.59</v>
      </c>
      <c r="I962" t="n">
        <v>39</v>
      </c>
      <c r="J962" t="n">
        <v>194.09</v>
      </c>
      <c r="K962" t="n">
        <v>53.44</v>
      </c>
      <c r="L962" t="n">
        <v>6.5</v>
      </c>
      <c r="M962" t="n">
        <v>37</v>
      </c>
      <c r="N962" t="n">
        <v>39.16</v>
      </c>
      <c r="O962" t="n">
        <v>24172.03</v>
      </c>
      <c r="P962" t="n">
        <v>345.08</v>
      </c>
      <c r="Q962" t="n">
        <v>2238.46</v>
      </c>
      <c r="R962" t="n">
        <v>119.57</v>
      </c>
      <c r="S962" t="n">
        <v>80.06999999999999</v>
      </c>
      <c r="T962" t="n">
        <v>17549.73</v>
      </c>
      <c r="U962" t="n">
        <v>0.67</v>
      </c>
      <c r="V962" t="n">
        <v>0.86</v>
      </c>
      <c r="W962" t="n">
        <v>6.69</v>
      </c>
      <c r="X962" t="n">
        <v>1.06</v>
      </c>
      <c r="Y962" t="n">
        <v>1</v>
      </c>
      <c r="Z962" t="n">
        <v>10</v>
      </c>
    </row>
    <row r="963">
      <c r="A963" t="n">
        <v>23</v>
      </c>
      <c r="B963" t="n">
        <v>95</v>
      </c>
      <c r="C963" t="inlineStr">
        <is>
          <t xml:space="preserve">CONCLUIDO	</t>
        </is>
      </c>
      <c r="D963" t="n">
        <v>2.9777</v>
      </c>
      <c r="E963" t="n">
        <v>33.58</v>
      </c>
      <c r="F963" t="n">
        <v>29.7</v>
      </c>
      <c r="G963" t="n">
        <v>46.89</v>
      </c>
      <c r="H963" t="n">
        <v>0.62</v>
      </c>
      <c r="I963" t="n">
        <v>38</v>
      </c>
      <c r="J963" t="n">
        <v>194.48</v>
      </c>
      <c r="K963" t="n">
        <v>53.44</v>
      </c>
      <c r="L963" t="n">
        <v>6.75</v>
      </c>
      <c r="M963" t="n">
        <v>36</v>
      </c>
      <c r="N963" t="n">
        <v>39.29</v>
      </c>
      <c r="O963" t="n">
        <v>24219.63</v>
      </c>
      <c r="P963" t="n">
        <v>340.88</v>
      </c>
      <c r="Q963" t="n">
        <v>2238.35</v>
      </c>
      <c r="R963" t="n">
        <v>119.38</v>
      </c>
      <c r="S963" t="n">
        <v>80.06999999999999</v>
      </c>
      <c r="T963" t="n">
        <v>17460.45</v>
      </c>
      <c r="U963" t="n">
        <v>0.67</v>
      </c>
      <c r="V963" t="n">
        <v>0.86</v>
      </c>
      <c r="W963" t="n">
        <v>6.71</v>
      </c>
      <c r="X963" t="n">
        <v>1.07</v>
      </c>
      <c r="Y963" t="n">
        <v>1</v>
      </c>
      <c r="Z963" t="n">
        <v>10</v>
      </c>
    </row>
    <row r="964">
      <c r="A964" t="n">
        <v>24</v>
      </c>
      <c r="B964" t="n">
        <v>95</v>
      </c>
      <c r="C964" t="inlineStr">
        <is>
          <t xml:space="preserve">CONCLUIDO	</t>
        </is>
      </c>
      <c r="D964" t="n">
        <v>2.9902</v>
      </c>
      <c r="E964" t="n">
        <v>33.44</v>
      </c>
      <c r="F964" t="n">
        <v>29.63</v>
      </c>
      <c r="G964" t="n">
        <v>49.39</v>
      </c>
      <c r="H964" t="n">
        <v>0.64</v>
      </c>
      <c r="I964" t="n">
        <v>36</v>
      </c>
      <c r="J964" t="n">
        <v>194.86</v>
      </c>
      <c r="K964" t="n">
        <v>53.44</v>
      </c>
      <c r="L964" t="n">
        <v>7</v>
      </c>
      <c r="M964" t="n">
        <v>34</v>
      </c>
      <c r="N964" t="n">
        <v>39.43</v>
      </c>
      <c r="O964" t="n">
        <v>24267.28</v>
      </c>
      <c r="P964" t="n">
        <v>338.93</v>
      </c>
      <c r="Q964" t="n">
        <v>2238.45</v>
      </c>
      <c r="R964" t="n">
        <v>117.51</v>
      </c>
      <c r="S964" t="n">
        <v>80.06999999999999</v>
      </c>
      <c r="T964" t="n">
        <v>16537.03</v>
      </c>
      <c r="U964" t="n">
        <v>0.68</v>
      </c>
      <c r="V964" t="n">
        <v>0.87</v>
      </c>
      <c r="W964" t="n">
        <v>6.7</v>
      </c>
      <c r="X964" t="n">
        <v>1.01</v>
      </c>
      <c r="Y964" t="n">
        <v>1</v>
      </c>
      <c r="Z964" t="n">
        <v>10</v>
      </c>
    </row>
    <row r="965">
      <c r="A965" t="n">
        <v>25</v>
      </c>
      <c r="B965" t="n">
        <v>95</v>
      </c>
      <c r="C965" t="inlineStr">
        <is>
          <t xml:space="preserve">CONCLUIDO	</t>
        </is>
      </c>
      <c r="D965" t="n">
        <v>2.9936</v>
      </c>
      <c r="E965" t="n">
        <v>33.4</v>
      </c>
      <c r="F965" t="n">
        <v>29.63</v>
      </c>
      <c r="G965" t="n">
        <v>50.8</v>
      </c>
      <c r="H965" t="n">
        <v>0.66</v>
      </c>
      <c r="I965" t="n">
        <v>35</v>
      </c>
      <c r="J965" t="n">
        <v>195.25</v>
      </c>
      <c r="K965" t="n">
        <v>53.44</v>
      </c>
      <c r="L965" t="n">
        <v>7.25</v>
      </c>
      <c r="M965" t="n">
        <v>33</v>
      </c>
      <c r="N965" t="n">
        <v>39.57</v>
      </c>
      <c r="O965" t="n">
        <v>24314.98</v>
      </c>
      <c r="P965" t="n">
        <v>336.02</v>
      </c>
      <c r="Q965" t="n">
        <v>2238.4</v>
      </c>
      <c r="R965" t="n">
        <v>117.46</v>
      </c>
      <c r="S965" t="n">
        <v>80.06999999999999</v>
      </c>
      <c r="T965" t="n">
        <v>16519.61</v>
      </c>
      <c r="U965" t="n">
        <v>0.68</v>
      </c>
      <c r="V965" t="n">
        <v>0.87</v>
      </c>
      <c r="W965" t="n">
        <v>6.7</v>
      </c>
      <c r="X965" t="n">
        <v>1.01</v>
      </c>
      <c r="Y965" t="n">
        <v>1</v>
      </c>
      <c r="Z965" t="n">
        <v>10</v>
      </c>
    </row>
    <row r="966">
      <c r="A966" t="n">
        <v>26</v>
      </c>
      <c r="B966" t="n">
        <v>95</v>
      </c>
      <c r="C966" t="inlineStr">
        <is>
          <t xml:space="preserve">CONCLUIDO	</t>
        </is>
      </c>
      <c r="D966" t="n">
        <v>3.0104</v>
      </c>
      <c r="E966" t="n">
        <v>33.22</v>
      </c>
      <c r="F966" t="n">
        <v>29.52</v>
      </c>
      <c r="G966" t="n">
        <v>53.68</v>
      </c>
      <c r="H966" t="n">
        <v>0.68</v>
      </c>
      <c r="I966" t="n">
        <v>33</v>
      </c>
      <c r="J966" t="n">
        <v>195.64</v>
      </c>
      <c r="K966" t="n">
        <v>53.44</v>
      </c>
      <c r="L966" t="n">
        <v>7.5</v>
      </c>
      <c r="M966" t="n">
        <v>31</v>
      </c>
      <c r="N966" t="n">
        <v>39.7</v>
      </c>
      <c r="O966" t="n">
        <v>24362.73</v>
      </c>
      <c r="P966" t="n">
        <v>332.36</v>
      </c>
      <c r="Q966" t="n">
        <v>2238.36</v>
      </c>
      <c r="R966" t="n">
        <v>113.9</v>
      </c>
      <c r="S966" t="n">
        <v>80.06999999999999</v>
      </c>
      <c r="T966" t="n">
        <v>14744.86</v>
      </c>
      <c r="U966" t="n">
        <v>0.7</v>
      </c>
      <c r="V966" t="n">
        <v>0.87</v>
      </c>
      <c r="W966" t="n">
        <v>6.69</v>
      </c>
      <c r="X966" t="n">
        <v>0.89</v>
      </c>
      <c r="Y966" t="n">
        <v>1</v>
      </c>
      <c r="Z966" t="n">
        <v>10</v>
      </c>
    </row>
    <row r="967">
      <c r="A967" t="n">
        <v>27</v>
      </c>
      <c r="B967" t="n">
        <v>95</v>
      </c>
      <c r="C967" t="inlineStr">
        <is>
          <t xml:space="preserve">CONCLUIDO	</t>
        </is>
      </c>
      <c r="D967" t="n">
        <v>3.0161</v>
      </c>
      <c r="E967" t="n">
        <v>33.16</v>
      </c>
      <c r="F967" t="n">
        <v>29.5</v>
      </c>
      <c r="G967" t="n">
        <v>55.3</v>
      </c>
      <c r="H967" t="n">
        <v>0.7</v>
      </c>
      <c r="I967" t="n">
        <v>32</v>
      </c>
      <c r="J967" t="n">
        <v>196.03</v>
      </c>
      <c r="K967" t="n">
        <v>53.44</v>
      </c>
      <c r="L967" t="n">
        <v>7.75</v>
      </c>
      <c r="M967" t="n">
        <v>30</v>
      </c>
      <c r="N967" t="n">
        <v>39.84</v>
      </c>
      <c r="O967" t="n">
        <v>24410.52</v>
      </c>
      <c r="P967" t="n">
        <v>328.95</v>
      </c>
      <c r="Q967" t="n">
        <v>2238.46</v>
      </c>
      <c r="R967" t="n">
        <v>112.96</v>
      </c>
      <c r="S967" t="n">
        <v>80.06999999999999</v>
      </c>
      <c r="T967" t="n">
        <v>14280.83</v>
      </c>
      <c r="U967" t="n">
        <v>0.71</v>
      </c>
      <c r="V967" t="n">
        <v>0.87</v>
      </c>
      <c r="W967" t="n">
        <v>6.69</v>
      </c>
      <c r="X967" t="n">
        <v>0.87</v>
      </c>
      <c r="Y967" t="n">
        <v>1</v>
      </c>
      <c r="Z967" t="n">
        <v>10</v>
      </c>
    </row>
    <row r="968">
      <c r="A968" t="n">
        <v>28</v>
      </c>
      <c r="B968" t="n">
        <v>95</v>
      </c>
      <c r="C968" t="inlineStr">
        <is>
          <t xml:space="preserve">CONCLUIDO	</t>
        </is>
      </c>
      <c r="D968" t="n">
        <v>3.0277</v>
      </c>
      <c r="E968" t="n">
        <v>33.03</v>
      </c>
      <c r="F968" t="n">
        <v>29.44</v>
      </c>
      <c r="G968" t="n">
        <v>58.89</v>
      </c>
      <c r="H968" t="n">
        <v>0.72</v>
      </c>
      <c r="I968" t="n">
        <v>30</v>
      </c>
      <c r="J968" t="n">
        <v>196.41</v>
      </c>
      <c r="K968" t="n">
        <v>53.44</v>
      </c>
      <c r="L968" t="n">
        <v>8</v>
      </c>
      <c r="M968" t="n">
        <v>28</v>
      </c>
      <c r="N968" t="n">
        <v>39.98</v>
      </c>
      <c r="O968" t="n">
        <v>24458.36</v>
      </c>
      <c r="P968" t="n">
        <v>324.02</v>
      </c>
      <c r="Q968" t="n">
        <v>2238.4</v>
      </c>
      <c r="R968" t="n">
        <v>111.3</v>
      </c>
      <c r="S968" t="n">
        <v>80.06999999999999</v>
      </c>
      <c r="T968" t="n">
        <v>13460.44</v>
      </c>
      <c r="U968" t="n">
        <v>0.72</v>
      </c>
      <c r="V968" t="n">
        <v>0.87</v>
      </c>
      <c r="W968" t="n">
        <v>6.68</v>
      </c>
      <c r="X968" t="n">
        <v>0.82</v>
      </c>
      <c r="Y968" t="n">
        <v>1</v>
      </c>
      <c r="Z968" t="n">
        <v>10</v>
      </c>
    </row>
    <row r="969">
      <c r="A969" t="n">
        <v>29</v>
      </c>
      <c r="B969" t="n">
        <v>95</v>
      </c>
      <c r="C969" t="inlineStr">
        <is>
          <t xml:space="preserve">CONCLUIDO	</t>
        </is>
      </c>
      <c r="D969" t="n">
        <v>3.0326</v>
      </c>
      <c r="E969" t="n">
        <v>32.98</v>
      </c>
      <c r="F969" t="n">
        <v>29.43</v>
      </c>
      <c r="G969" t="n">
        <v>60.88</v>
      </c>
      <c r="H969" t="n">
        <v>0.74</v>
      </c>
      <c r="I969" t="n">
        <v>29</v>
      </c>
      <c r="J969" t="n">
        <v>196.8</v>
      </c>
      <c r="K969" t="n">
        <v>53.44</v>
      </c>
      <c r="L969" t="n">
        <v>8.25</v>
      </c>
      <c r="M969" t="n">
        <v>26</v>
      </c>
      <c r="N969" t="n">
        <v>40.12</v>
      </c>
      <c r="O969" t="n">
        <v>24506.24</v>
      </c>
      <c r="P969" t="n">
        <v>321.09</v>
      </c>
      <c r="Q969" t="n">
        <v>2238.33</v>
      </c>
      <c r="R969" t="n">
        <v>110.59</v>
      </c>
      <c r="S969" t="n">
        <v>80.06999999999999</v>
      </c>
      <c r="T969" t="n">
        <v>13112.53</v>
      </c>
      <c r="U969" t="n">
        <v>0.72</v>
      </c>
      <c r="V969" t="n">
        <v>0.87</v>
      </c>
      <c r="W969" t="n">
        <v>6.69</v>
      </c>
      <c r="X969" t="n">
        <v>0.8</v>
      </c>
      <c r="Y969" t="n">
        <v>1</v>
      </c>
      <c r="Z969" t="n">
        <v>10</v>
      </c>
    </row>
    <row r="970">
      <c r="A970" t="n">
        <v>30</v>
      </c>
      <c r="B970" t="n">
        <v>95</v>
      </c>
      <c r="C970" t="inlineStr">
        <is>
          <t xml:space="preserve">CONCLUIDO	</t>
        </is>
      </c>
      <c r="D970" t="n">
        <v>3.0386</v>
      </c>
      <c r="E970" t="n">
        <v>32.91</v>
      </c>
      <c r="F970" t="n">
        <v>29.4</v>
      </c>
      <c r="G970" t="n">
        <v>63</v>
      </c>
      <c r="H970" t="n">
        <v>0.77</v>
      </c>
      <c r="I970" t="n">
        <v>28</v>
      </c>
      <c r="J970" t="n">
        <v>197.19</v>
      </c>
      <c r="K970" t="n">
        <v>53.44</v>
      </c>
      <c r="L970" t="n">
        <v>8.5</v>
      </c>
      <c r="M970" t="n">
        <v>26</v>
      </c>
      <c r="N970" t="n">
        <v>40.26</v>
      </c>
      <c r="O970" t="n">
        <v>24554.18</v>
      </c>
      <c r="P970" t="n">
        <v>317.75</v>
      </c>
      <c r="Q970" t="n">
        <v>2238.37</v>
      </c>
      <c r="R970" t="n">
        <v>109.84</v>
      </c>
      <c r="S970" t="n">
        <v>80.06999999999999</v>
      </c>
      <c r="T970" t="n">
        <v>12739.74</v>
      </c>
      <c r="U970" t="n">
        <v>0.73</v>
      </c>
      <c r="V970" t="n">
        <v>0.87</v>
      </c>
      <c r="W970" t="n">
        <v>6.68</v>
      </c>
      <c r="X970" t="n">
        <v>0.77</v>
      </c>
      <c r="Y970" t="n">
        <v>1</v>
      </c>
      <c r="Z970" t="n">
        <v>10</v>
      </c>
    </row>
    <row r="971">
      <c r="A971" t="n">
        <v>31</v>
      </c>
      <c r="B971" t="n">
        <v>95</v>
      </c>
      <c r="C971" t="inlineStr">
        <is>
          <t xml:space="preserve">CONCLUIDO	</t>
        </is>
      </c>
      <c r="D971" t="n">
        <v>3.0442</v>
      </c>
      <c r="E971" t="n">
        <v>32.85</v>
      </c>
      <c r="F971" t="n">
        <v>29.38</v>
      </c>
      <c r="G971" t="n">
        <v>65.28</v>
      </c>
      <c r="H971" t="n">
        <v>0.79</v>
      </c>
      <c r="I971" t="n">
        <v>27</v>
      </c>
      <c r="J971" t="n">
        <v>197.58</v>
      </c>
      <c r="K971" t="n">
        <v>53.44</v>
      </c>
      <c r="L971" t="n">
        <v>8.75</v>
      </c>
      <c r="M971" t="n">
        <v>21</v>
      </c>
      <c r="N971" t="n">
        <v>40.39</v>
      </c>
      <c r="O971" t="n">
        <v>24602.15</v>
      </c>
      <c r="P971" t="n">
        <v>314.4</v>
      </c>
      <c r="Q971" t="n">
        <v>2238.33</v>
      </c>
      <c r="R971" t="n">
        <v>108.75</v>
      </c>
      <c r="S971" t="n">
        <v>80.06999999999999</v>
      </c>
      <c r="T971" t="n">
        <v>12199.72</v>
      </c>
      <c r="U971" t="n">
        <v>0.74</v>
      </c>
      <c r="V971" t="n">
        <v>0.87</v>
      </c>
      <c r="W971" t="n">
        <v>6.69</v>
      </c>
      <c r="X971" t="n">
        <v>0.75</v>
      </c>
      <c r="Y971" t="n">
        <v>1</v>
      </c>
      <c r="Z971" t="n">
        <v>10</v>
      </c>
    </row>
    <row r="972">
      <c r="A972" t="n">
        <v>32</v>
      </c>
      <c r="B972" t="n">
        <v>95</v>
      </c>
      <c r="C972" t="inlineStr">
        <is>
          <t xml:space="preserve">CONCLUIDO	</t>
        </is>
      </c>
      <c r="D972" t="n">
        <v>3.0516</v>
      </c>
      <c r="E972" t="n">
        <v>32.77</v>
      </c>
      <c r="F972" t="n">
        <v>29.33</v>
      </c>
      <c r="G972" t="n">
        <v>67.69</v>
      </c>
      <c r="H972" t="n">
        <v>0.8100000000000001</v>
      </c>
      <c r="I972" t="n">
        <v>26</v>
      </c>
      <c r="J972" t="n">
        <v>197.97</v>
      </c>
      <c r="K972" t="n">
        <v>53.44</v>
      </c>
      <c r="L972" t="n">
        <v>9</v>
      </c>
      <c r="M972" t="n">
        <v>16</v>
      </c>
      <c r="N972" t="n">
        <v>40.53</v>
      </c>
      <c r="O972" t="n">
        <v>24650.18</v>
      </c>
      <c r="P972" t="n">
        <v>310.91</v>
      </c>
      <c r="Q972" t="n">
        <v>2238.38</v>
      </c>
      <c r="R972" t="n">
        <v>107.23</v>
      </c>
      <c r="S972" t="n">
        <v>80.06999999999999</v>
      </c>
      <c r="T972" t="n">
        <v>11445.27</v>
      </c>
      <c r="U972" t="n">
        <v>0.75</v>
      </c>
      <c r="V972" t="n">
        <v>0.87</v>
      </c>
      <c r="W972" t="n">
        <v>6.69</v>
      </c>
      <c r="X972" t="n">
        <v>0.71</v>
      </c>
      <c r="Y972" t="n">
        <v>1</v>
      </c>
      <c r="Z972" t="n">
        <v>10</v>
      </c>
    </row>
    <row r="973">
      <c r="A973" t="n">
        <v>33</v>
      </c>
      <c r="B973" t="n">
        <v>95</v>
      </c>
      <c r="C973" t="inlineStr">
        <is>
          <t xml:space="preserve">CONCLUIDO	</t>
        </is>
      </c>
      <c r="D973" t="n">
        <v>3.0492</v>
      </c>
      <c r="E973" t="n">
        <v>32.8</v>
      </c>
      <c r="F973" t="n">
        <v>29.36</v>
      </c>
      <c r="G973" t="n">
        <v>67.75</v>
      </c>
      <c r="H973" t="n">
        <v>0.83</v>
      </c>
      <c r="I973" t="n">
        <v>26</v>
      </c>
      <c r="J973" t="n">
        <v>198.36</v>
      </c>
      <c r="K973" t="n">
        <v>53.44</v>
      </c>
      <c r="L973" t="n">
        <v>9.25</v>
      </c>
      <c r="M973" t="n">
        <v>13</v>
      </c>
      <c r="N973" t="n">
        <v>40.67</v>
      </c>
      <c r="O973" t="n">
        <v>24698.26</v>
      </c>
      <c r="P973" t="n">
        <v>311.56</v>
      </c>
      <c r="Q973" t="n">
        <v>2238.49</v>
      </c>
      <c r="R973" t="n">
        <v>108.1</v>
      </c>
      <c r="S973" t="n">
        <v>80.06999999999999</v>
      </c>
      <c r="T973" t="n">
        <v>11879.91</v>
      </c>
      <c r="U973" t="n">
        <v>0.74</v>
      </c>
      <c r="V973" t="n">
        <v>0.87</v>
      </c>
      <c r="W973" t="n">
        <v>6.69</v>
      </c>
      <c r="X973" t="n">
        <v>0.73</v>
      </c>
      <c r="Y973" t="n">
        <v>1</v>
      </c>
      <c r="Z973" t="n">
        <v>10</v>
      </c>
    </row>
    <row r="974">
      <c r="A974" t="n">
        <v>34</v>
      </c>
      <c r="B974" t="n">
        <v>95</v>
      </c>
      <c r="C974" t="inlineStr">
        <is>
          <t xml:space="preserve">CONCLUIDO	</t>
        </is>
      </c>
      <c r="D974" t="n">
        <v>3.049</v>
      </c>
      <c r="E974" t="n">
        <v>32.8</v>
      </c>
      <c r="F974" t="n">
        <v>29.36</v>
      </c>
      <c r="G974" t="n">
        <v>67.76000000000001</v>
      </c>
      <c r="H974" t="n">
        <v>0.85</v>
      </c>
      <c r="I974" t="n">
        <v>26</v>
      </c>
      <c r="J974" t="n">
        <v>198.75</v>
      </c>
      <c r="K974" t="n">
        <v>53.44</v>
      </c>
      <c r="L974" t="n">
        <v>9.5</v>
      </c>
      <c r="M974" t="n">
        <v>6</v>
      </c>
      <c r="N974" t="n">
        <v>40.81</v>
      </c>
      <c r="O974" t="n">
        <v>24746.38</v>
      </c>
      <c r="P974" t="n">
        <v>309.23</v>
      </c>
      <c r="Q974" t="n">
        <v>2238.43</v>
      </c>
      <c r="R974" t="n">
        <v>107.85</v>
      </c>
      <c r="S974" t="n">
        <v>80.06999999999999</v>
      </c>
      <c r="T974" t="n">
        <v>11759</v>
      </c>
      <c r="U974" t="n">
        <v>0.74</v>
      </c>
      <c r="V974" t="n">
        <v>0.87</v>
      </c>
      <c r="W974" t="n">
        <v>6.7</v>
      </c>
      <c r="X974" t="n">
        <v>0.73</v>
      </c>
      <c r="Y974" t="n">
        <v>1</v>
      </c>
      <c r="Z974" t="n">
        <v>10</v>
      </c>
    </row>
    <row r="975">
      <c r="A975" t="n">
        <v>35</v>
      </c>
      <c r="B975" t="n">
        <v>95</v>
      </c>
      <c r="C975" t="inlineStr">
        <is>
          <t xml:space="preserve">CONCLUIDO	</t>
        </is>
      </c>
      <c r="D975" t="n">
        <v>3.054</v>
      </c>
      <c r="E975" t="n">
        <v>32.74</v>
      </c>
      <c r="F975" t="n">
        <v>29.34</v>
      </c>
      <c r="G975" t="n">
        <v>70.43000000000001</v>
      </c>
      <c r="H975" t="n">
        <v>0.87</v>
      </c>
      <c r="I975" t="n">
        <v>25</v>
      </c>
      <c r="J975" t="n">
        <v>199.14</v>
      </c>
      <c r="K975" t="n">
        <v>53.44</v>
      </c>
      <c r="L975" t="n">
        <v>9.75</v>
      </c>
      <c r="M975" t="n">
        <v>3</v>
      </c>
      <c r="N975" t="n">
        <v>40.95</v>
      </c>
      <c r="O975" t="n">
        <v>24794.55</v>
      </c>
      <c r="P975" t="n">
        <v>308.07</v>
      </c>
      <c r="Q975" t="n">
        <v>2238.51</v>
      </c>
      <c r="R975" t="n">
        <v>107.2</v>
      </c>
      <c r="S975" t="n">
        <v>80.06999999999999</v>
      </c>
      <c r="T975" t="n">
        <v>11437.35</v>
      </c>
      <c r="U975" t="n">
        <v>0.75</v>
      </c>
      <c r="V975" t="n">
        <v>0.87</v>
      </c>
      <c r="W975" t="n">
        <v>6.71</v>
      </c>
      <c r="X975" t="n">
        <v>0.72</v>
      </c>
      <c r="Y975" t="n">
        <v>1</v>
      </c>
      <c r="Z975" t="n">
        <v>10</v>
      </c>
    </row>
    <row r="976">
      <c r="A976" t="n">
        <v>36</v>
      </c>
      <c r="B976" t="n">
        <v>95</v>
      </c>
      <c r="C976" t="inlineStr">
        <is>
          <t xml:space="preserve">CONCLUIDO	</t>
        </is>
      </c>
      <c r="D976" t="n">
        <v>3.0549</v>
      </c>
      <c r="E976" t="n">
        <v>32.73</v>
      </c>
      <c r="F976" t="n">
        <v>29.34</v>
      </c>
      <c r="G976" t="n">
        <v>70.40000000000001</v>
      </c>
      <c r="H976" t="n">
        <v>0.89</v>
      </c>
      <c r="I976" t="n">
        <v>25</v>
      </c>
      <c r="J976" t="n">
        <v>199.53</v>
      </c>
      <c r="K976" t="n">
        <v>53.44</v>
      </c>
      <c r="L976" t="n">
        <v>10</v>
      </c>
      <c r="M976" t="n">
        <v>3</v>
      </c>
      <c r="N976" t="n">
        <v>41.1</v>
      </c>
      <c r="O976" t="n">
        <v>24842.77</v>
      </c>
      <c r="P976" t="n">
        <v>308.05</v>
      </c>
      <c r="Q976" t="n">
        <v>2238.55</v>
      </c>
      <c r="R976" t="n">
        <v>107.06</v>
      </c>
      <c r="S976" t="n">
        <v>80.06999999999999</v>
      </c>
      <c r="T976" t="n">
        <v>11367.67</v>
      </c>
      <c r="U976" t="n">
        <v>0.75</v>
      </c>
      <c r="V976" t="n">
        <v>0.87</v>
      </c>
      <c r="W976" t="n">
        <v>6.7</v>
      </c>
      <c r="X976" t="n">
        <v>0.71</v>
      </c>
      <c r="Y976" t="n">
        <v>1</v>
      </c>
      <c r="Z976" t="n">
        <v>10</v>
      </c>
    </row>
    <row r="977">
      <c r="A977" t="n">
        <v>37</v>
      </c>
      <c r="B977" t="n">
        <v>95</v>
      </c>
      <c r="C977" t="inlineStr">
        <is>
          <t xml:space="preserve">CONCLUIDO	</t>
        </is>
      </c>
      <c r="D977" t="n">
        <v>3.0533</v>
      </c>
      <c r="E977" t="n">
        <v>32.75</v>
      </c>
      <c r="F977" t="n">
        <v>29.35</v>
      </c>
      <c r="G977" t="n">
        <v>70.44</v>
      </c>
      <c r="H977" t="n">
        <v>0.91</v>
      </c>
      <c r="I977" t="n">
        <v>25</v>
      </c>
      <c r="J977" t="n">
        <v>199.92</v>
      </c>
      <c r="K977" t="n">
        <v>53.44</v>
      </c>
      <c r="L977" t="n">
        <v>10.25</v>
      </c>
      <c r="M977" t="n">
        <v>0</v>
      </c>
      <c r="N977" t="n">
        <v>41.24</v>
      </c>
      <c r="O977" t="n">
        <v>24891.03</v>
      </c>
      <c r="P977" t="n">
        <v>308.41</v>
      </c>
      <c r="Q977" t="n">
        <v>2238.36</v>
      </c>
      <c r="R977" t="n">
        <v>107.4</v>
      </c>
      <c r="S977" t="n">
        <v>80.06999999999999</v>
      </c>
      <c r="T977" t="n">
        <v>11535.69</v>
      </c>
      <c r="U977" t="n">
        <v>0.75</v>
      </c>
      <c r="V977" t="n">
        <v>0.87</v>
      </c>
      <c r="W977" t="n">
        <v>6.71</v>
      </c>
      <c r="X977" t="n">
        <v>0.73</v>
      </c>
      <c r="Y977" t="n">
        <v>1</v>
      </c>
      <c r="Z977" t="n">
        <v>10</v>
      </c>
    </row>
    <row r="978">
      <c r="A978" t="n">
        <v>0</v>
      </c>
      <c r="B978" t="n">
        <v>55</v>
      </c>
      <c r="C978" t="inlineStr">
        <is>
          <t xml:space="preserve">CONCLUIDO	</t>
        </is>
      </c>
      <c r="D978" t="n">
        <v>2.2613</v>
      </c>
      <c r="E978" t="n">
        <v>44.22</v>
      </c>
      <c r="F978" t="n">
        <v>36.07</v>
      </c>
      <c r="G978" t="n">
        <v>8.52</v>
      </c>
      <c r="H978" t="n">
        <v>0.15</v>
      </c>
      <c r="I978" t="n">
        <v>254</v>
      </c>
      <c r="J978" t="n">
        <v>116.05</v>
      </c>
      <c r="K978" t="n">
        <v>43.4</v>
      </c>
      <c r="L978" t="n">
        <v>1</v>
      </c>
      <c r="M978" t="n">
        <v>252</v>
      </c>
      <c r="N978" t="n">
        <v>16.65</v>
      </c>
      <c r="O978" t="n">
        <v>14546.17</v>
      </c>
      <c r="P978" t="n">
        <v>350.64</v>
      </c>
      <c r="Q978" t="n">
        <v>2238.87</v>
      </c>
      <c r="R978" t="n">
        <v>327.31</v>
      </c>
      <c r="S978" t="n">
        <v>80.06999999999999</v>
      </c>
      <c r="T978" t="n">
        <v>120348.45</v>
      </c>
      <c r="U978" t="n">
        <v>0.24</v>
      </c>
      <c r="V978" t="n">
        <v>0.71</v>
      </c>
      <c r="W978" t="n">
        <v>7.05</v>
      </c>
      <c r="X978" t="n">
        <v>7.44</v>
      </c>
      <c r="Y978" t="n">
        <v>1</v>
      </c>
      <c r="Z978" t="n">
        <v>10</v>
      </c>
    </row>
    <row r="979">
      <c r="A979" t="n">
        <v>1</v>
      </c>
      <c r="B979" t="n">
        <v>55</v>
      </c>
      <c r="C979" t="inlineStr">
        <is>
          <t xml:space="preserve">CONCLUIDO	</t>
        </is>
      </c>
      <c r="D979" t="n">
        <v>2.4535</v>
      </c>
      <c r="E979" t="n">
        <v>40.76</v>
      </c>
      <c r="F979" t="n">
        <v>34.14</v>
      </c>
      <c r="G979" t="n">
        <v>10.78</v>
      </c>
      <c r="H979" t="n">
        <v>0.19</v>
      </c>
      <c r="I979" t="n">
        <v>190</v>
      </c>
      <c r="J979" t="n">
        <v>116.37</v>
      </c>
      <c r="K979" t="n">
        <v>43.4</v>
      </c>
      <c r="L979" t="n">
        <v>1.25</v>
      </c>
      <c r="M979" t="n">
        <v>188</v>
      </c>
      <c r="N979" t="n">
        <v>16.72</v>
      </c>
      <c r="O979" t="n">
        <v>14585.96</v>
      </c>
      <c r="P979" t="n">
        <v>327.59</v>
      </c>
      <c r="Q979" t="n">
        <v>2239.04</v>
      </c>
      <c r="R979" t="n">
        <v>264.07</v>
      </c>
      <c r="S979" t="n">
        <v>80.06999999999999</v>
      </c>
      <c r="T979" t="n">
        <v>89048.78999999999</v>
      </c>
      <c r="U979" t="n">
        <v>0.3</v>
      </c>
      <c r="V979" t="n">
        <v>0.75</v>
      </c>
      <c r="W979" t="n">
        <v>6.95</v>
      </c>
      <c r="X979" t="n">
        <v>5.5</v>
      </c>
      <c r="Y979" t="n">
        <v>1</v>
      </c>
      <c r="Z979" t="n">
        <v>10</v>
      </c>
    </row>
    <row r="980">
      <c r="A980" t="n">
        <v>2</v>
      </c>
      <c r="B980" t="n">
        <v>55</v>
      </c>
      <c r="C980" t="inlineStr">
        <is>
          <t xml:space="preserve">CONCLUIDO	</t>
        </is>
      </c>
      <c r="D980" t="n">
        <v>2.5846</v>
      </c>
      <c r="E980" t="n">
        <v>38.69</v>
      </c>
      <c r="F980" t="n">
        <v>33</v>
      </c>
      <c r="G980" t="n">
        <v>13.11</v>
      </c>
      <c r="H980" t="n">
        <v>0.23</v>
      </c>
      <c r="I980" t="n">
        <v>151</v>
      </c>
      <c r="J980" t="n">
        <v>116.69</v>
      </c>
      <c r="K980" t="n">
        <v>43.4</v>
      </c>
      <c r="L980" t="n">
        <v>1.5</v>
      </c>
      <c r="M980" t="n">
        <v>149</v>
      </c>
      <c r="N980" t="n">
        <v>16.79</v>
      </c>
      <c r="O980" t="n">
        <v>14625.77</v>
      </c>
      <c r="P980" t="n">
        <v>312.61</v>
      </c>
      <c r="Q980" t="n">
        <v>2238.89</v>
      </c>
      <c r="R980" t="n">
        <v>226.49</v>
      </c>
      <c r="S980" t="n">
        <v>80.06999999999999</v>
      </c>
      <c r="T980" t="n">
        <v>70449.97</v>
      </c>
      <c r="U980" t="n">
        <v>0.35</v>
      </c>
      <c r="V980" t="n">
        <v>0.78</v>
      </c>
      <c r="W980" t="n">
        <v>6.9</v>
      </c>
      <c r="X980" t="n">
        <v>4.37</v>
      </c>
      <c r="Y980" t="n">
        <v>1</v>
      </c>
      <c r="Z980" t="n">
        <v>10</v>
      </c>
    </row>
    <row r="981">
      <c r="A981" t="n">
        <v>3</v>
      </c>
      <c r="B981" t="n">
        <v>55</v>
      </c>
      <c r="C981" t="inlineStr">
        <is>
          <t xml:space="preserve">CONCLUIDO	</t>
        </is>
      </c>
      <c r="D981" t="n">
        <v>2.6814</v>
      </c>
      <c r="E981" t="n">
        <v>37.29</v>
      </c>
      <c r="F981" t="n">
        <v>32.22</v>
      </c>
      <c r="G981" t="n">
        <v>15.47</v>
      </c>
      <c r="H981" t="n">
        <v>0.26</v>
      </c>
      <c r="I981" t="n">
        <v>125</v>
      </c>
      <c r="J981" t="n">
        <v>117.01</v>
      </c>
      <c r="K981" t="n">
        <v>43.4</v>
      </c>
      <c r="L981" t="n">
        <v>1.75</v>
      </c>
      <c r="M981" t="n">
        <v>123</v>
      </c>
      <c r="N981" t="n">
        <v>16.86</v>
      </c>
      <c r="O981" t="n">
        <v>14665.62</v>
      </c>
      <c r="P981" t="n">
        <v>300.73</v>
      </c>
      <c r="Q981" t="n">
        <v>2238.68</v>
      </c>
      <c r="R981" t="n">
        <v>201.25</v>
      </c>
      <c r="S981" t="n">
        <v>80.06999999999999</v>
      </c>
      <c r="T981" t="n">
        <v>57964.23</v>
      </c>
      <c r="U981" t="n">
        <v>0.4</v>
      </c>
      <c r="V981" t="n">
        <v>0.8</v>
      </c>
      <c r="W981" t="n">
        <v>6.85</v>
      </c>
      <c r="X981" t="n">
        <v>3.59</v>
      </c>
      <c r="Y981" t="n">
        <v>1</v>
      </c>
      <c r="Z981" t="n">
        <v>10</v>
      </c>
    </row>
    <row r="982">
      <c r="A982" t="n">
        <v>4</v>
      </c>
      <c r="B982" t="n">
        <v>55</v>
      </c>
      <c r="C982" t="inlineStr">
        <is>
          <t xml:space="preserve">CONCLUIDO	</t>
        </is>
      </c>
      <c r="D982" t="n">
        <v>2.7542</v>
      </c>
      <c r="E982" t="n">
        <v>36.31</v>
      </c>
      <c r="F982" t="n">
        <v>31.69</v>
      </c>
      <c r="G982" t="n">
        <v>17.94</v>
      </c>
      <c r="H982" t="n">
        <v>0.3</v>
      </c>
      <c r="I982" t="n">
        <v>106</v>
      </c>
      <c r="J982" t="n">
        <v>117.34</v>
      </c>
      <c r="K982" t="n">
        <v>43.4</v>
      </c>
      <c r="L982" t="n">
        <v>2</v>
      </c>
      <c r="M982" t="n">
        <v>104</v>
      </c>
      <c r="N982" t="n">
        <v>16.94</v>
      </c>
      <c r="O982" t="n">
        <v>14705.49</v>
      </c>
      <c r="P982" t="n">
        <v>291.28</v>
      </c>
      <c r="Q982" t="n">
        <v>2238.8</v>
      </c>
      <c r="R982" t="n">
        <v>183.86</v>
      </c>
      <c r="S982" t="n">
        <v>80.06999999999999</v>
      </c>
      <c r="T982" t="n">
        <v>49363.37</v>
      </c>
      <c r="U982" t="n">
        <v>0.44</v>
      </c>
      <c r="V982" t="n">
        <v>0.8100000000000001</v>
      </c>
      <c r="W982" t="n">
        <v>6.83</v>
      </c>
      <c r="X982" t="n">
        <v>3.06</v>
      </c>
      <c r="Y982" t="n">
        <v>1</v>
      </c>
      <c r="Z982" t="n">
        <v>10</v>
      </c>
    </row>
    <row r="983">
      <c r="A983" t="n">
        <v>5</v>
      </c>
      <c r="B983" t="n">
        <v>55</v>
      </c>
      <c r="C983" t="inlineStr">
        <is>
          <t xml:space="preserve">CONCLUIDO	</t>
        </is>
      </c>
      <c r="D983" t="n">
        <v>2.8191</v>
      </c>
      <c r="E983" t="n">
        <v>35.47</v>
      </c>
      <c r="F983" t="n">
        <v>31.21</v>
      </c>
      <c r="G983" t="n">
        <v>20.58</v>
      </c>
      <c r="H983" t="n">
        <v>0.34</v>
      </c>
      <c r="I983" t="n">
        <v>91</v>
      </c>
      <c r="J983" t="n">
        <v>117.66</v>
      </c>
      <c r="K983" t="n">
        <v>43.4</v>
      </c>
      <c r="L983" t="n">
        <v>2.25</v>
      </c>
      <c r="M983" t="n">
        <v>89</v>
      </c>
      <c r="N983" t="n">
        <v>17.01</v>
      </c>
      <c r="O983" t="n">
        <v>14745.39</v>
      </c>
      <c r="P983" t="n">
        <v>282.38</v>
      </c>
      <c r="Q983" t="n">
        <v>2238.53</v>
      </c>
      <c r="R983" t="n">
        <v>168.55</v>
      </c>
      <c r="S983" t="n">
        <v>80.06999999999999</v>
      </c>
      <c r="T983" t="n">
        <v>41784.23</v>
      </c>
      <c r="U983" t="n">
        <v>0.48</v>
      </c>
      <c r="V983" t="n">
        <v>0.82</v>
      </c>
      <c r="W983" t="n">
        <v>6.79</v>
      </c>
      <c r="X983" t="n">
        <v>2.59</v>
      </c>
      <c r="Y983" t="n">
        <v>1</v>
      </c>
      <c r="Z983" t="n">
        <v>10</v>
      </c>
    </row>
    <row r="984">
      <c r="A984" t="n">
        <v>6</v>
      </c>
      <c r="B984" t="n">
        <v>55</v>
      </c>
      <c r="C984" t="inlineStr">
        <is>
          <t xml:space="preserve">CONCLUIDO	</t>
        </is>
      </c>
      <c r="D984" t="n">
        <v>2.866</v>
      </c>
      <c r="E984" t="n">
        <v>34.89</v>
      </c>
      <c r="F984" t="n">
        <v>30.9</v>
      </c>
      <c r="G984" t="n">
        <v>23.17</v>
      </c>
      <c r="H984" t="n">
        <v>0.37</v>
      </c>
      <c r="I984" t="n">
        <v>80</v>
      </c>
      <c r="J984" t="n">
        <v>117.98</v>
      </c>
      <c r="K984" t="n">
        <v>43.4</v>
      </c>
      <c r="L984" t="n">
        <v>2.5</v>
      </c>
      <c r="M984" t="n">
        <v>78</v>
      </c>
      <c r="N984" t="n">
        <v>17.08</v>
      </c>
      <c r="O984" t="n">
        <v>14785.31</v>
      </c>
      <c r="P984" t="n">
        <v>275.42</v>
      </c>
      <c r="Q984" t="n">
        <v>2238.42</v>
      </c>
      <c r="R984" t="n">
        <v>158.52</v>
      </c>
      <c r="S984" t="n">
        <v>80.06999999999999</v>
      </c>
      <c r="T984" t="n">
        <v>36819.92</v>
      </c>
      <c r="U984" t="n">
        <v>0.51</v>
      </c>
      <c r="V984" t="n">
        <v>0.83</v>
      </c>
      <c r="W984" t="n">
        <v>6.77</v>
      </c>
      <c r="X984" t="n">
        <v>2.27</v>
      </c>
      <c r="Y984" t="n">
        <v>1</v>
      </c>
      <c r="Z984" t="n">
        <v>10</v>
      </c>
    </row>
    <row r="985">
      <c r="A985" t="n">
        <v>7</v>
      </c>
      <c r="B985" t="n">
        <v>55</v>
      </c>
      <c r="C985" t="inlineStr">
        <is>
          <t xml:space="preserve">CONCLUIDO	</t>
        </is>
      </c>
      <c r="D985" t="n">
        <v>2.9046</v>
      </c>
      <c r="E985" t="n">
        <v>34.43</v>
      </c>
      <c r="F985" t="n">
        <v>30.65</v>
      </c>
      <c r="G985" t="n">
        <v>25.9</v>
      </c>
      <c r="H985" t="n">
        <v>0.41</v>
      </c>
      <c r="I985" t="n">
        <v>71</v>
      </c>
      <c r="J985" t="n">
        <v>118.31</v>
      </c>
      <c r="K985" t="n">
        <v>43.4</v>
      </c>
      <c r="L985" t="n">
        <v>2.75</v>
      </c>
      <c r="M985" t="n">
        <v>69</v>
      </c>
      <c r="N985" t="n">
        <v>17.16</v>
      </c>
      <c r="O985" t="n">
        <v>14825.26</v>
      </c>
      <c r="P985" t="n">
        <v>268.23</v>
      </c>
      <c r="Q985" t="n">
        <v>2238.57</v>
      </c>
      <c r="R985" t="n">
        <v>150.01</v>
      </c>
      <c r="S985" t="n">
        <v>80.06999999999999</v>
      </c>
      <c r="T985" t="n">
        <v>32612.23</v>
      </c>
      <c r="U985" t="n">
        <v>0.53</v>
      </c>
      <c r="V985" t="n">
        <v>0.84</v>
      </c>
      <c r="W985" t="n">
        <v>6.77</v>
      </c>
      <c r="X985" t="n">
        <v>2.02</v>
      </c>
      <c r="Y985" t="n">
        <v>1</v>
      </c>
      <c r="Z985" t="n">
        <v>10</v>
      </c>
    </row>
    <row r="986">
      <c r="A986" t="n">
        <v>8</v>
      </c>
      <c r="B986" t="n">
        <v>55</v>
      </c>
      <c r="C986" t="inlineStr">
        <is>
          <t xml:space="preserve">CONCLUIDO	</t>
        </is>
      </c>
      <c r="D986" t="n">
        <v>2.9368</v>
      </c>
      <c r="E986" t="n">
        <v>34.05</v>
      </c>
      <c r="F986" t="n">
        <v>30.44</v>
      </c>
      <c r="G986" t="n">
        <v>28.54</v>
      </c>
      <c r="H986" t="n">
        <v>0.45</v>
      </c>
      <c r="I986" t="n">
        <v>64</v>
      </c>
      <c r="J986" t="n">
        <v>118.63</v>
      </c>
      <c r="K986" t="n">
        <v>43.4</v>
      </c>
      <c r="L986" t="n">
        <v>3</v>
      </c>
      <c r="M986" t="n">
        <v>62</v>
      </c>
      <c r="N986" t="n">
        <v>17.23</v>
      </c>
      <c r="O986" t="n">
        <v>14865.24</v>
      </c>
      <c r="P986" t="n">
        <v>261.11</v>
      </c>
      <c r="Q986" t="n">
        <v>2238.6</v>
      </c>
      <c r="R986" t="n">
        <v>143.9</v>
      </c>
      <c r="S986" t="n">
        <v>80.06999999999999</v>
      </c>
      <c r="T986" t="n">
        <v>29593.51</v>
      </c>
      <c r="U986" t="n">
        <v>0.5600000000000001</v>
      </c>
      <c r="V986" t="n">
        <v>0.84</v>
      </c>
      <c r="W986" t="n">
        <v>6.74</v>
      </c>
      <c r="X986" t="n">
        <v>1.81</v>
      </c>
      <c r="Y986" t="n">
        <v>1</v>
      </c>
      <c r="Z986" t="n">
        <v>10</v>
      </c>
    </row>
    <row r="987">
      <c r="A987" t="n">
        <v>9</v>
      </c>
      <c r="B987" t="n">
        <v>55</v>
      </c>
      <c r="C987" t="inlineStr">
        <is>
          <t xml:space="preserve">CONCLUIDO	</t>
        </is>
      </c>
      <c r="D987" t="n">
        <v>2.97</v>
      </c>
      <c r="E987" t="n">
        <v>33.67</v>
      </c>
      <c r="F987" t="n">
        <v>30.22</v>
      </c>
      <c r="G987" t="n">
        <v>31.81</v>
      </c>
      <c r="H987" t="n">
        <v>0.48</v>
      </c>
      <c r="I987" t="n">
        <v>57</v>
      </c>
      <c r="J987" t="n">
        <v>118.96</v>
      </c>
      <c r="K987" t="n">
        <v>43.4</v>
      </c>
      <c r="L987" t="n">
        <v>3.25</v>
      </c>
      <c r="M987" t="n">
        <v>55</v>
      </c>
      <c r="N987" t="n">
        <v>17.31</v>
      </c>
      <c r="O987" t="n">
        <v>14905.25</v>
      </c>
      <c r="P987" t="n">
        <v>254.04</v>
      </c>
      <c r="Q987" t="n">
        <v>2238.49</v>
      </c>
      <c r="R987" t="n">
        <v>136.78</v>
      </c>
      <c r="S987" t="n">
        <v>80.06999999999999</v>
      </c>
      <c r="T987" t="n">
        <v>26064.73</v>
      </c>
      <c r="U987" t="n">
        <v>0.59</v>
      </c>
      <c r="V987" t="n">
        <v>0.85</v>
      </c>
      <c r="W987" t="n">
        <v>6.73</v>
      </c>
      <c r="X987" t="n">
        <v>1.6</v>
      </c>
      <c r="Y987" t="n">
        <v>1</v>
      </c>
      <c r="Z987" t="n">
        <v>10</v>
      </c>
    </row>
    <row r="988">
      <c r="A988" t="n">
        <v>10</v>
      </c>
      <c r="B988" t="n">
        <v>55</v>
      </c>
      <c r="C988" t="inlineStr">
        <is>
          <t xml:space="preserve">CONCLUIDO	</t>
        </is>
      </c>
      <c r="D988" t="n">
        <v>2.9931</v>
      </c>
      <c r="E988" t="n">
        <v>33.41</v>
      </c>
      <c r="F988" t="n">
        <v>30.08</v>
      </c>
      <c r="G988" t="n">
        <v>34.71</v>
      </c>
      <c r="H988" t="n">
        <v>0.52</v>
      </c>
      <c r="I988" t="n">
        <v>52</v>
      </c>
      <c r="J988" t="n">
        <v>119.28</v>
      </c>
      <c r="K988" t="n">
        <v>43.4</v>
      </c>
      <c r="L988" t="n">
        <v>3.5</v>
      </c>
      <c r="M988" t="n">
        <v>50</v>
      </c>
      <c r="N988" t="n">
        <v>17.38</v>
      </c>
      <c r="O988" t="n">
        <v>14945.29</v>
      </c>
      <c r="P988" t="n">
        <v>248.28</v>
      </c>
      <c r="Q988" t="n">
        <v>2238.45</v>
      </c>
      <c r="R988" t="n">
        <v>131.89</v>
      </c>
      <c r="S988" t="n">
        <v>80.06999999999999</v>
      </c>
      <c r="T988" t="n">
        <v>23647.94</v>
      </c>
      <c r="U988" t="n">
        <v>0.61</v>
      </c>
      <c r="V988" t="n">
        <v>0.85</v>
      </c>
      <c r="W988" t="n">
        <v>6.73</v>
      </c>
      <c r="X988" t="n">
        <v>1.46</v>
      </c>
      <c r="Y988" t="n">
        <v>1</v>
      </c>
      <c r="Z988" t="n">
        <v>10</v>
      </c>
    </row>
    <row r="989">
      <c r="A989" t="n">
        <v>11</v>
      </c>
      <c r="B989" t="n">
        <v>55</v>
      </c>
      <c r="C989" t="inlineStr">
        <is>
          <t xml:space="preserve">CONCLUIDO	</t>
        </is>
      </c>
      <c r="D989" t="n">
        <v>3.0126</v>
      </c>
      <c r="E989" t="n">
        <v>33.19</v>
      </c>
      <c r="F989" t="n">
        <v>29.96</v>
      </c>
      <c r="G989" t="n">
        <v>37.45</v>
      </c>
      <c r="H989" t="n">
        <v>0.55</v>
      </c>
      <c r="I989" t="n">
        <v>48</v>
      </c>
      <c r="J989" t="n">
        <v>119.61</v>
      </c>
      <c r="K989" t="n">
        <v>43.4</v>
      </c>
      <c r="L989" t="n">
        <v>3.75</v>
      </c>
      <c r="M989" t="n">
        <v>41</v>
      </c>
      <c r="N989" t="n">
        <v>17.46</v>
      </c>
      <c r="O989" t="n">
        <v>14985.35</v>
      </c>
      <c r="P989" t="n">
        <v>241.83</v>
      </c>
      <c r="Q989" t="n">
        <v>2238.45</v>
      </c>
      <c r="R989" t="n">
        <v>127.79</v>
      </c>
      <c r="S989" t="n">
        <v>80.06999999999999</v>
      </c>
      <c r="T989" t="n">
        <v>21614.64</v>
      </c>
      <c r="U989" t="n">
        <v>0.63</v>
      </c>
      <c r="V989" t="n">
        <v>0.86</v>
      </c>
      <c r="W989" t="n">
        <v>6.73</v>
      </c>
      <c r="X989" t="n">
        <v>1.33</v>
      </c>
      <c r="Y989" t="n">
        <v>1</v>
      </c>
      <c r="Z989" t="n">
        <v>10</v>
      </c>
    </row>
    <row r="990">
      <c r="A990" t="n">
        <v>12</v>
      </c>
      <c r="B990" t="n">
        <v>55</v>
      </c>
      <c r="C990" t="inlineStr">
        <is>
          <t xml:space="preserve">CONCLUIDO	</t>
        </is>
      </c>
      <c r="D990" t="n">
        <v>3.0295</v>
      </c>
      <c r="E990" t="n">
        <v>33.01</v>
      </c>
      <c r="F990" t="n">
        <v>29.87</v>
      </c>
      <c r="G990" t="n">
        <v>40.74</v>
      </c>
      <c r="H990" t="n">
        <v>0.59</v>
      </c>
      <c r="I990" t="n">
        <v>44</v>
      </c>
      <c r="J990" t="n">
        <v>119.93</v>
      </c>
      <c r="K990" t="n">
        <v>43.4</v>
      </c>
      <c r="L990" t="n">
        <v>4</v>
      </c>
      <c r="M990" t="n">
        <v>24</v>
      </c>
      <c r="N990" t="n">
        <v>17.53</v>
      </c>
      <c r="O990" t="n">
        <v>15025.44</v>
      </c>
      <c r="P990" t="n">
        <v>236.61</v>
      </c>
      <c r="Q990" t="n">
        <v>2238.63</v>
      </c>
      <c r="R990" t="n">
        <v>124.56</v>
      </c>
      <c r="S990" t="n">
        <v>80.06999999999999</v>
      </c>
      <c r="T990" t="n">
        <v>20021.23</v>
      </c>
      <c r="U990" t="n">
        <v>0.64</v>
      </c>
      <c r="V990" t="n">
        <v>0.86</v>
      </c>
      <c r="W990" t="n">
        <v>6.73</v>
      </c>
      <c r="X990" t="n">
        <v>1.25</v>
      </c>
      <c r="Y990" t="n">
        <v>1</v>
      </c>
      <c r="Z990" t="n">
        <v>10</v>
      </c>
    </row>
    <row r="991">
      <c r="A991" t="n">
        <v>13</v>
      </c>
      <c r="B991" t="n">
        <v>55</v>
      </c>
      <c r="C991" t="inlineStr">
        <is>
          <t xml:space="preserve">CONCLUIDO	</t>
        </is>
      </c>
      <c r="D991" t="n">
        <v>3.032</v>
      </c>
      <c r="E991" t="n">
        <v>32.98</v>
      </c>
      <c r="F991" t="n">
        <v>29.87</v>
      </c>
      <c r="G991" t="n">
        <v>41.68</v>
      </c>
      <c r="H991" t="n">
        <v>0.62</v>
      </c>
      <c r="I991" t="n">
        <v>43</v>
      </c>
      <c r="J991" t="n">
        <v>120.26</v>
      </c>
      <c r="K991" t="n">
        <v>43.4</v>
      </c>
      <c r="L991" t="n">
        <v>4.25</v>
      </c>
      <c r="M991" t="n">
        <v>9</v>
      </c>
      <c r="N991" t="n">
        <v>17.61</v>
      </c>
      <c r="O991" t="n">
        <v>15065.56</v>
      </c>
      <c r="P991" t="n">
        <v>235.83</v>
      </c>
      <c r="Q991" t="n">
        <v>2238.47</v>
      </c>
      <c r="R991" t="n">
        <v>123.85</v>
      </c>
      <c r="S991" t="n">
        <v>80.06999999999999</v>
      </c>
      <c r="T991" t="n">
        <v>19669.72</v>
      </c>
      <c r="U991" t="n">
        <v>0.65</v>
      </c>
      <c r="V991" t="n">
        <v>0.86</v>
      </c>
      <c r="W991" t="n">
        <v>6.75</v>
      </c>
      <c r="X991" t="n">
        <v>1.24</v>
      </c>
      <c r="Y991" t="n">
        <v>1</v>
      </c>
      <c r="Z991" t="n">
        <v>10</v>
      </c>
    </row>
    <row r="992">
      <c r="A992" t="n">
        <v>14</v>
      </c>
      <c r="B992" t="n">
        <v>55</v>
      </c>
      <c r="C992" t="inlineStr">
        <is>
          <t xml:space="preserve">CONCLUIDO	</t>
        </is>
      </c>
      <c r="D992" t="n">
        <v>3.0354</v>
      </c>
      <c r="E992" t="n">
        <v>32.94</v>
      </c>
      <c r="F992" t="n">
        <v>29.86</v>
      </c>
      <c r="G992" t="n">
        <v>42.65</v>
      </c>
      <c r="H992" t="n">
        <v>0.66</v>
      </c>
      <c r="I992" t="n">
        <v>42</v>
      </c>
      <c r="J992" t="n">
        <v>120.58</v>
      </c>
      <c r="K992" t="n">
        <v>43.4</v>
      </c>
      <c r="L992" t="n">
        <v>4.5</v>
      </c>
      <c r="M992" t="n">
        <v>4</v>
      </c>
      <c r="N992" t="n">
        <v>17.68</v>
      </c>
      <c r="O992" t="n">
        <v>15105.7</v>
      </c>
      <c r="P992" t="n">
        <v>234.56</v>
      </c>
      <c r="Q992" t="n">
        <v>2238.53</v>
      </c>
      <c r="R992" t="n">
        <v>122.85</v>
      </c>
      <c r="S992" t="n">
        <v>80.06999999999999</v>
      </c>
      <c r="T992" t="n">
        <v>19179.04</v>
      </c>
      <c r="U992" t="n">
        <v>0.65</v>
      </c>
      <c r="V992" t="n">
        <v>0.86</v>
      </c>
      <c r="W992" t="n">
        <v>6.76</v>
      </c>
      <c r="X992" t="n">
        <v>1.23</v>
      </c>
      <c r="Y992" t="n">
        <v>1</v>
      </c>
      <c r="Z992" t="n">
        <v>10</v>
      </c>
    </row>
    <row r="993">
      <c r="A993" t="n">
        <v>15</v>
      </c>
      <c r="B993" t="n">
        <v>55</v>
      </c>
      <c r="C993" t="inlineStr">
        <is>
          <t xml:space="preserve">CONCLUIDO	</t>
        </is>
      </c>
      <c r="D993" t="n">
        <v>3.0337</v>
      </c>
      <c r="E993" t="n">
        <v>32.96</v>
      </c>
      <c r="F993" t="n">
        <v>29.88</v>
      </c>
      <c r="G993" t="n">
        <v>42.68</v>
      </c>
      <c r="H993" t="n">
        <v>0.6899999999999999</v>
      </c>
      <c r="I993" t="n">
        <v>42</v>
      </c>
      <c r="J993" t="n">
        <v>120.91</v>
      </c>
      <c r="K993" t="n">
        <v>43.4</v>
      </c>
      <c r="L993" t="n">
        <v>4.75</v>
      </c>
      <c r="M993" t="n">
        <v>1</v>
      </c>
      <c r="N993" t="n">
        <v>17.76</v>
      </c>
      <c r="O993" t="n">
        <v>15145.88</v>
      </c>
      <c r="P993" t="n">
        <v>235.67</v>
      </c>
      <c r="Q993" t="n">
        <v>2238.67</v>
      </c>
      <c r="R993" t="n">
        <v>123.23</v>
      </c>
      <c r="S993" t="n">
        <v>80.06999999999999</v>
      </c>
      <c r="T993" t="n">
        <v>19367.73</v>
      </c>
      <c r="U993" t="n">
        <v>0.65</v>
      </c>
      <c r="V993" t="n">
        <v>0.86</v>
      </c>
      <c r="W993" t="n">
        <v>6.77</v>
      </c>
      <c r="X993" t="n">
        <v>1.25</v>
      </c>
      <c r="Y993" t="n">
        <v>1</v>
      </c>
      <c r="Z993" t="n">
        <v>10</v>
      </c>
    </row>
    <row r="994">
      <c r="A994" t="n">
        <v>16</v>
      </c>
      <c r="B994" t="n">
        <v>55</v>
      </c>
      <c r="C994" t="inlineStr">
        <is>
          <t xml:space="preserve">CONCLUIDO	</t>
        </is>
      </c>
      <c r="D994" t="n">
        <v>3.0335</v>
      </c>
      <c r="E994" t="n">
        <v>32.97</v>
      </c>
      <c r="F994" t="n">
        <v>29.88</v>
      </c>
      <c r="G994" t="n">
        <v>42.68</v>
      </c>
      <c r="H994" t="n">
        <v>0.73</v>
      </c>
      <c r="I994" t="n">
        <v>42</v>
      </c>
      <c r="J994" t="n">
        <v>121.23</v>
      </c>
      <c r="K994" t="n">
        <v>43.4</v>
      </c>
      <c r="L994" t="n">
        <v>5</v>
      </c>
      <c r="M994" t="n">
        <v>1</v>
      </c>
      <c r="N994" t="n">
        <v>17.83</v>
      </c>
      <c r="O994" t="n">
        <v>15186.08</v>
      </c>
      <c r="P994" t="n">
        <v>236.3</v>
      </c>
      <c r="Q994" t="n">
        <v>2238.67</v>
      </c>
      <c r="R994" t="n">
        <v>123.27</v>
      </c>
      <c r="S994" t="n">
        <v>80.06999999999999</v>
      </c>
      <c r="T994" t="n">
        <v>19387.87</v>
      </c>
      <c r="U994" t="n">
        <v>0.65</v>
      </c>
      <c r="V994" t="n">
        <v>0.86</v>
      </c>
      <c r="W994" t="n">
        <v>6.77</v>
      </c>
      <c r="X994" t="n">
        <v>1.25</v>
      </c>
      <c r="Y994" t="n">
        <v>1</v>
      </c>
      <c r="Z994" t="n">
        <v>10</v>
      </c>
    </row>
    <row r="995">
      <c r="A995" t="n">
        <v>17</v>
      </c>
      <c r="B995" t="n">
        <v>55</v>
      </c>
      <c r="C995" t="inlineStr">
        <is>
          <t xml:space="preserve">CONCLUIDO	</t>
        </is>
      </c>
      <c r="D995" t="n">
        <v>3.0333</v>
      </c>
      <c r="E995" t="n">
        <v>32.97</v>
      </c>
      <c r="F995" t="n">
        <v>29.88</v>
      </c>
      <c r="G995" t="n">
        <v>42.69</v>
      </c>
      <c r="H995" t="n">
        <v>0.76</v>
      </c>
      <c r="I995" t="n">
        <v>42</v>
      </c>
      <c r="J995" t="n">
        <v>121.56</v>
      </c>
      <c r="K995" t="n">
        <v>43.4</v>
      </c>
      <c r="L995" t="n">
        <v>5.25</v>
      </c>
      <c r="M995" t="n">
        <v>0</v>
      </c>
      <c r="N995" t="n">
        <v>17.91</v>
      </c>
      <c r="O995" t="n">
        <v>15226.31</v>
      </c>
      <c r="P995" t="n">
        <v>236.9</v>
      </c>
      <c r="Q995" t="n">
        <v>2238.67</v>
      </c>
      <c r="R995" t="n">
        <v>123.27</v>
      </c>
      <c r="S995" t="n">
        <v>80.06999999999999</v>
      </c>
      <c r="T995" t="n">
        <v>19389.42</v>
      </c>
      <c r="U995" t="n">
        <v>0.65</v>
      </c>
      <c r="V995" t="n">
        <v>0.86</v>
      </c>
      <c r="W995" t="n">
        <v>6.77</v>
      </c>
      <c r="X995" t="n">
        <v>1.25</v>
      </c>
      <c r="Y995" t="n">
        <v>1</v>
      </c>
      <c r="Z99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INDEX(resultados!$A$2:$ZZ$995, 1, MATCH($B$1, resultados!$A$1:$ZZ$1, 0))</f>
        <v/>
      </c>
      <c r="B7">
        <f>INDEX(resultados!$A$2:$ZZ$995, 1, MATCH($B$2, resultados!$A$1:$ZZ$1, 0))</f>
        <v/>
      </c>
      <c r="C7">
        <f>INDEX(resultados!$A$2:$ZZ$995, 1, MATCH($B$3, resultados!$A$1:$ZZ$1, 0))</f>
        <v/>
      </c>
    </row>
    <row r="8">
      <c r="A8">
        <f>INDEX(resultados!$A$2:$ZZ$995, 2, MATCH($B$1, resultados!$A$1:$ZZ$1, 0))</f>
        <v/>
      </c>
      <c r="B8">
        <f>INDEX(resultados!$A$2:$ZZ$995, 2, MATCH($B$2, resultados!$A$1:$ZZ$1, 0))</f>
        <v/>
      </c>
      <c r="C8">
        <f>INDEX(resultados!$A$2:$ZZ$995, 2, MATCH($B$3, resultados!$A$1:$ZZ$1, 0))</f>
        <v/>
      </c>
    </row>
    <row r="9">
      <c r="A9">
        <f>INDEX(resultados!$A$2:$ZZ$995, 3, MATCH($B$1, resultados!$A$1:$ZZ$1, 0))</f>
        <v/>
      </c>
      <c r="B9">
        <f>INDEX(resultados!$A$2:$ZZ$995, 3, MATCH($B$2, resultados!$A$1:$ZZ$1, 0))</f>
        <v/>
      </c>
      <c r="C9">
        <f>INDEX(resultados!$A$2:$ZZ$995, 3, MATCH($B$3, resultados!$A$1:$ZZ$1, 0))</f>
        <v/>
      </c>
    </row>
    <row r="10">
      <c r="A10">
        <f>INDEX(resultados!$A$2:$ZZ$995, 4, MATCH($B$1, resultados!$A$1:$ZZ$1, 0))</f>
        <v/>
      </c>
      <c r="B10">
        <f>INDEX(resultados!$A$2:$ZZ$995, 4, MATCH($B$2, resultados!$A$1:$ZZ$1, 0))</f>
        <v/>
      </c>
      <c r="C10">
        <f>INDEX(resultados!$A$2:$ZZ$995, 4, MATCH($B$3, resultados!$A$1:$ZZ$1, 0))</f>
        <v/>
      </c>
    </row>
    <row r="11">
      <c r="A11">
        <f>INDEX(resultados!$A$2:$ZZ$995, 5, MATCH($B$1, resultados!$A$1:$ZZ$1, 0))</f>
        <v/>
      </c>
      <c r="B11">
        <f>INDEX(resultados!$A$2:$ZZ$995, 5, MATCH($B$2, resultados!$A$1:$ZZ$1, 0))</f>
        <v/>
      </c>
      <c r="C11">
        <f>INDEX(resultados!$A$2:$ZZ$995, 5, MATCH($B$3, resultados!$A$1:$ZZ$1, 0))</f>
        <v/>
      </c>
    </row>
    <row r="12">
      <c r="A12">
        <f>INDEX(resultados!$A$2:$ZZ$995, 6, MATCH($B$1, resultados!$A$1:$ZZ$1, 0))</f>
        <v/>
      </c>
      <c r="B12">
        <f>INDEX(resultados!$A$2:$ZZ$995, 6, MATCH($B$2, resultados!$A$1:$ZZ$1, 0))</f>
        <v/>
      </c>
      <c r="C12">
        <f>INDEX(resultados!$A$2:$ZZ$995, 6, MATCH($B$3, resultados!$A$1:$ZZ$1, 0))</f>
        <v/>
      </c>
    </row>
    <row r="13">
      <c r="A13">
        <f>INDEX(resultados!$A$2:$ZZ$995, 7, MATCH($B$1, resultados!$A$1:$ZZ$1, 0))</f>
        <v/>
      </c>
      <c r="B13">
        <f>INDEX(resultados!$A$2:$ZZ$995, 7, MATCH($B$2, resultados!$A$1:$ZZ$1, 0))</f>
        <v/>
      </c>
      <c r="C13">
        <f>INDEX(resultados!$A$2:$ZZ$995, 7, MATCH($B$3, resultados!$A$1:$ZZ$1, 0))</f>
        <v/>
      </c>
    </row>
    <row r="14">
      <c r="A14">
        <f>INDEX(resultados!$A$2:$ZZ$995, 8, MATCH($B$1, resultados!$A$1:$ZZ$1, 0))</f>
        <v/>
      </c>
      <c r="B14">
        <f>INDEX(resultados!$A$2:$ZZ$995, 8, MATCH($B$2, resultados!$A$1:$ZZ$1, 0))</f>
        <v/>
      </c>
      <c r="C14">
        <f>INDEX(resultados!$A$2:$ZZ$995, 8, MATCH($B$3, resultados!$A$1:$ZZ$1, 0))</f>
        <v/>
      </c>
    </row>
    <row r="15">
      <c r="A15">
        <f>INDEX(resultados!$A$2:$ZZ$995, 9, MATCH($B$1, resultados!$A$1:$ZZ$1, 0))</f>
        <v/>
      </c>
      <c r="B15">
        <f>INDEX(resultados!$A$2:$ZZ$995, 9, MATCH($B$2, resultados!$A$1:$ZZ$1, 0))</f>
        <v/>
      </c>
      <c r="C15">
        <f>INDEX(resultados!$A$2:$ZZ$995, 9, MATCH($B$3, resultados!$A$1:$ZZ$1, 0))</f>
        <v/>
      </c>
    </row>
    <row r="16">
      <c r="A16">
        <f>INDEX(resultados!$A$2:$ZZ$995, 10, MATCH($B$1, resultados!$A$1:$ZZ$1, 0))</f>
        <v/>
      </c>
      <c r="B16">
        <f>INDEX(resultados!$A$2:$ZZ$995, 10, MATCH($B$2, resultados!$A$1:$ZZ$1, 0))</f>
        <v/>
      </c>
      <c r="C16">
        <f>INDEX(resultados!$A$2:$ZZ$995, 10, MATCH($B$3, resultados!$A$1:$ZZ$1, 0))</f>
        <v/>
      </c>
    </row>
    <row r="17">
      <c r="A17">
        <f>INDEX(resultados!$A$2:$ZZ$995, 11, MATCH($B$1, resultados!$A$1:$ZZ$1, 0))</f>
        <v/>
      </c>
      <c r="B17">
        <f>INDEX(resultados!$A$2:$ZZ$995, 11, MATCH($B$2, resultados!$A$1:$ZZ$1, 0))</f>
        <v/>
      </c>
      <c r="C17">
        <f>INDEX(resultados!$A$2:$ZZ$995, 11, MATCH($B$3, resultados!$A$1:$ZZ$1, 0))</f>
        <v/>
      </c>
    </row>
    <row r="18">
      <c r="A18">
        <f>INDEX(resultados!$A$2:$ZZ$995, 12, MATCH($B$1, resultados!$A$1:$ZZ$1, 0))</f>
        <v/>
      </c>
      <c r="B18">
        <f>INDEX(resultados!$A$2:$ZZ$995, 12, MATCH($B$2, resultados!$A$1:$ZZ$1, 0))</f>
        <v/>
      </c>
      <c r="C18">
        <f>INDEX(resultados!$A$2:$ZZ$995, 12, MATCH($B$3, resultados!$A$1:$ZZ$1, 0))</f>
        <v/>
      </c>
    </row>
    <row r="19">
      <c r="A19">
        <f>INDEX(resultados!$A$2:$ZZ$995, 13, MATCH($B$1, resultados!$A$1:$ZZ$1, 0))</f>
        <v/>
      </c>
      <c r="B19">
        <f>INDEX(resultados!$A$2:$ZZ$995, 13, MATCH($B$2, resultados!$A$1:$ZZ$1, 0))</f>
        <v/>
      </c>
      <c r="C19">
        <f>INDEX(resultados!$A$2:$ZZ$995, 13, MATCH($B$3, resultados!$A$1:$ZZ$1, 0))</f>
        <v/>
      </c>
    </row>
    <row r="20">
      <c r="A20">
        <f>INDEX(resultados!$A$2:$ZZ$995, 14, MATCH($B$1, resultados!$A$1:$ZZ$1, 0))</f>
        <v/>
      </c>
      <c r="B20">
        <f>INDEX(resultados!$A$2:$ZZ$995, 14, MATCH($B$2, resultados!$A$1:$ZZ$1, 0))</f>
        <v/>
      </c>
      <c r="C20">
        <f>INDEX(resultados!$A$2:$ZZ$995, 14, MATCH($B$3, resultados!$A$1:$ZZ$1, 0))</f>
        <v/>
      </c>
    </row>
    <row r="21">
      <c r="A21">
        <f>INDEX(resultados!$A$2:$ZZ$995, 15, MATCH($B$1, resultados!$A$1:$ZZ$1, 0))</f>
        <v/>
      </c>
      <c r="B21">
        <f>INDEX(resultados!$A$2:$ZZ$995, 15, MATCH($B$2, resultados!$A$1:$ZZ$1, 0))</f>
        <v/>
      </c>
      <c r="C21">
        <f>INDEX(resultados!$A$2:$ZZ$995, 15, MATCH($B$3, resultados!$A$1:$ZZ$1, 0))</f>
        <v/>
      </c>
    </row>
    <row r="22">
      <c r="A22">
        <f>INDEX(resultados!$A$2:$ZZ$995, 16, MATCH($B$1, resultados!$A$1:$ZZ$1, 0))</f>
        <v/>
      </c>
      <c r="B22">
        <f>INDEX(resultados!$A$2:$ZZ$995, 16, MATCH($B$2, resultados!$A$1:$ZZ$1, 0))</f>
        <v/>
      </c>
      <c r="C22">
        <f>INDEX(resultados!$A$2:$ZZ$995, 16, MATCH($B$3, resultados!$A$1:$ZZ$1, 0))</f>
        <v/>
      </c>
    </row>
    <row r="23">
      <c r="A23">
        <f>INDEX(resultados!$A$2:$ZZ$995, 17, MATCH($B$1, resultados!$A$1:$ZZ$1, 0))</f>
        <v/>
      </c>
      <c r="B23">
        <f>INDEX(resultados!$A$2:$ZZ$995, 17, MATCH($B$2, resultados!$A$1:$ZZ$1, 0))</f>
        <v/>
      </c>
      <c r="C23">
        <f>INDEX(resultados!$A$2:$ZZ$995, 17, MATCH($B$3, resultados!$A$1:$ZZ$1, 0))</f>
        <v/>
      </c>
    </row>
    <row r="24">
      <c r="A24">
        <f>INDEX(resultados!$A$2:$ZZ$995, 18, MATCH($B$1, resultados!$A$1:$ZZ$1, 0))</f>
        <v/>
      </c>
      <c r="B24">
        <f>INDEX(resultados!$A$2:$ZZ$995, 18, MATCH($B$2, resultados!$A$1:$ZZ$1, 0))</f>
        <v/>
      </c>
      <c r="C24">
        <f>INDEX(resultados!$A$2:$ZZ$995, 18, MATCH($B$3, resultados!$A$1:$ZZ$1, 0))</f>
        <v/>
      </c>
    </row>
    <row r="25">
      <c r="A25">
        <f>INDEX(resultados!$A$2:$ZZ$995, 19, MATCH($B$1, resultados!$A$1:$ZZ$1, 0))</f>
        <v/>
      </c>
      <c r="B25">
        <f>INDEX(resultados!$A$2:$ZZ$995, 19, MATCH($B$2, resultados!$A$1:$ZZ$1, 0))</f>
        <v/>
      </c>
      <c r="C25">
        <f>INDEX(resultados!$A$2:$ZZ$995, 19, MATCH($B$3, resultados!$A$1:$ZZ$1, 0))</f>
        <v/>
      </c>
    </row>
    <row r="26">
      <c r="A26">
        <f>INDEX(resultados!$A$2:$ZZ$995, 20, MATCH($B$1, resultados!$A$1:$ZZ$1, 0))</f>
        <v/>
      </c>
      <c r="B26">
        <f>INDEX(resultados!$A$2:$ZZ$995, 20, MATCH($B$2, resultados!$A$1:$ZZ$1, 0))</f>
        <v/>
      </c>
      <c r="C26">
        <f>INDEX(resultados!$A$2:$ZZ$995, 20, MATCH($B$3, resultados!$A$1:$ZZ$1, 0))</f>
        <v/>
      </c>
    </row>
    <row r="27">
      <c r="A27">
        <f>INDEX(resultados!$A$2:$ZZ$995, 21, MATCH($B$1, resultados!$A$1:$ZZ$1, 0))</f>
        <v/>
      </c>
      <c r="B27">
        <f>INDEX(resultados!$A$2:$ZZ$995, 21, MATCH($B$2, resultados!$A$1:$ZZ$1, 0))</f>
        <v/>
      </c>
      <c r="C27">
        <f>INDEX(resultados!$A$2:$ZZ$995, 21, MATCH($B$3, resultados!$A$1:$ZZ$1, 0))</f>
        <v/>
      </c>
    </row>
    <row r="28">
      <c r="A28">
        <f>INDEX(resultados!$A$2:$ZZ$995, 22, MATCH($B$1, resultados!$A$1:$ZZ$1, 0))</f>
        <v/>
      </c>
      <c r="B28">
        <f>INDEX(resultados!$A$2:$ZZ$995, 22, MATCH($B$2, resultados!$A$1:$ZZ$1, 0))</f>
        <v/>
      </c>
      <c r="C28">
        <f>INDEX(resultados!$A$2:$ZZ$995, 22, MATCH($B$3, resultados!$A$1:$ZZ$1, 0))</f>
        <v/>
      </c>
    </row>
    <row r="29">
      <c r="A29">
        <f>INDEX(resultados!$A$2:$ZZ$995, 23, MATCH($B$1, resultados!$A$1:$ZZ$1, 0))</f>
        <v/>
      </c>
      <c r="B29">
        <f>INDEX(resultados!$A$2:$ZZ$995, 23, MATCH($B$2, resultados!$A$1:$ZZ$1, 0))</f>
        <v/>
      </c>
      <c r="C29">
        <f>INDEX(resultados!$A$2:$ZZ$995, 23, MATCH($B$3, resultados!$A$1:$ZZ$1, 0))</f>
        <v/>
      </c>
    </row>
    <row r="30">
      <c r="A30">
        <f>INDEX(resultados!$A$2:$ZZ$995, 24, MATCH($B$1, resultados!$A$1:$ZZ$1, 0))</f>
        <v/>
      </c>
      <c r="B30">
        <f>INDEX(resultados!$A$2:$ZZ$995, 24, MATCH($B$2, resultados!$A$1:$ZZ$1, 0))</f>
        <v/>
      </c>
      <c r="C30">
        <f>INDEX(resultados!$A$2:$ZZ$995, 24, MATCH($B$3, resultados!$A$1:$ZZ$1, 0))</f>
        <v/>
      </c>
    </row>
    <row r="31">
      <c r="A31">
        <f>INDEX(resultados!$A$2:$ZZ$995, 25, MATCH($B$1, resultados!$A$1:$ZZ$1, 0))</f>
        <v/>
      </c>
      <c r="B31">
        <f>INDEX(resultados!$A$2:$ZZ$995, 25, MATCH($B$2, resultados!$A$1:$ZZ$1, 0))</f>
        <v/>
      </c>
      <c r="C31">
        <f>INDEX(resultados!$A$2:$ZZ$995, 25, MATCH($B$3, resultados!$A$1:$ZZ$1, 0))</f>
        <v/>
      </c>
    </row>
    <row r="32">
      <c r="A32">
        <f>INDEX(resultados!$A$2:$ZZ$995, 26, MATCH($B$1, resultados!$A$1:$ZZ$1, 0))</f>
        <v/>
      </c>
      <c r="B32">
        <f>INDEX(resultados!$A$2:$ZZ$995, 26, MATCH($B$2, resultados!$A$1:$ZZ$1, 0))</f>
        <v/>
      </c>
      <c r="C32">
        <f>INDEX(resultados!$A$2:$ZZ$995, 26, MATCH($B$3, resultados!$A$1:$ZZ$1, 0))</f>
        <v/>
      </c>
    </row>
    <row r="33">
      <c r="A33">
        <f>INDEX(resultados!$A$2:$ZZ$995, 27, MATCH($B$1, resultados!$A$1:$ZZ$1, 0))</f>
        <v/>
      </c>
      <c r="B33">
        <f>INDEX(resultados!$A$2:$ZZ$995, 27, MATCH($B$2, resultados!$A$1:$ZZ$1, 0))</f>
        <v/>
      </c>
      <c r="C33">
        <f>INDEX(resultados!$A$2:$ZZ$995, 27, MATCH($B$3, resultados!$A$1:$ZZ$1, 0))</f>
        <v/>
      </c>
    </row>
    <row r="34">
      <c r="A34">
        <f>INDEX(resultados!$A$2:$ZZ$995, 28, MATCH($B$1, resultados!$A$1:$ZZ$1, 0))</f>
        <v/>
      </c>
      <c r="B34">
        <f>INDEX(resultados!$A$2:$ZZ$995, 28, MATCH($B$2, resultados!$A$1:$ZZ$1, 0))</f>
        <v/>
      </c>
      <c r="C34">
        <f>INDEX(resultados!$A$2:$ZZ$995, 28, MATCH($B$3, resultados!$A$1:$ZZ$1, 0))</f>
        <v/>
      </c>
    </row>
    <row r="35">
      <c r="A35">
        <f>INDEX(resultados!$A$2:$ZZ$995, 29, MATCH($B$1, resultados!$A$1:$ZZ$1, 0))</f>
        <v/>
      </c>
      <c r="B35">
        <f>INDEX(resultados!$A$2:$ZZ$995, 29, MATCH($B$2, resultados!$A$1:$ZZ$1, 0))</f>
        <v/>
      </c>
      <c r="C35">
        <f>INDEX(resultados!$A$2:$ZZ$995, 29, MATCH($B$3, resultados!$A$1:$ZZ$1, 0))</f>
        <v/>
      </c>
    </row>
    <row r="36">
      <c r="A36">
        <f>INDEX(resultados!$A$2:$ZZ$995, 30, MATCH($B$1, resultados!$A$1:$ZZ$1, 0))</f>
        <v/>
      </c>
      <c r="B36">
        <f>INDEX(resultados!$A$2:$ZZ$995, 30, MATCH($B$2, resultados!$A$1:$ZZ$1, 0))</f>
        <v/>
      </c>
      <c r="C36">
        <f>INDEX(resultados!$A$2:$ZZ$995, 30, MATCH($B$3, resultados!$A$1:$ZZ$1, 0))</f>
        <v/>
      </c>
    </row>
    <row r="37">
      <c r="A37">
        <f>INDEX(resultados!$A$2:$ZZ$995, 31, MATCH($B$1, resultados!$A$1:$ZZ$1, 0))</f>
        <v/>
      </c>
      <c r="B37">
        <f>INDEX(resultados!$A$2:$ZZ$995, 31, MATCH($B$2, resultados!$A$1:$ZZ$1, 0))</f>
        <v/>
      </c>
      <c r="C37">
        <f>INDEX(resultados!$A$2:$ZZ$995, 31, MATCH($B$3, resultados!$A$1:$ZZ$1, 0))</f>
        <v/>
      </c>
    </row>
    <row r="38">
      <c r="A38">
        <f>INDEX(resultados!$A$2:$ZZ$995, 32, MATCH($B$1, resultados!$A$1:$ZZ$1, 0))</f>
        <v/>
      </c>
      <c r="B38">
        <f>INDEX(resultados!$A$2:$ZZ$995, 32, MATCH($B$2, resultados!$A$1:$ZZ$1, 0))</f>
        <v/>
      </c>
      <c r="C38">
        <f>INDEX(resultados!$A$2:$ZZ$995, 32, MATCH($B$3, resultados!$A$1:$ZZ$1, 0))</f>
        <v/>
      </c>
    </row>
    <row r="39">
      <c r="A39">
        <f>INDEX(resultados!$A$2:$ZZ$995, 33, MATCH($B$1, resultados!$A$1:$ZZ$1, 0))</f>
        <v/>
      </c>
      <c r="B39">
        <f>INDEX(resultados!$A$2:$ZZ$995, 33, MATCH($B$2, resultados!$A$1:$ZZ$1, 0))</f>
        <v/>
      </c>
      <c r="C39">
        <f>INDEX(resultados!$A$2:$ZZ$995, 33, MATCH($B$3, resultados!$A$1:$ZZ$1, 0))</f>
        <v/>
      </c>
    </row>
    <row r="40">
      <c r="A40">
        <f>INDEX(resultados!$A$2:$ZZ$995, 34, MATCH($B$1, resultados!$A$1:$ZZ$1, 0))</f>
        <v/>
      </c>
      <c r="B40">
        <f>INDEX(resultados!$A$2:$ZZ$995, 34, MATCH($B$2, resultados!$A$1:$ZZ$1, 0))</f>
        <v/>
      </c>
      <c r="C40">
        <f>INDEX(resultados!$A$2:$ZZ$995, 34, MATCH($B$3, resultados!$A$1:$ZZ$1, 0))</f>
        <v/>
      </c>
    </row>
    <row r="41">
      <c r="A41">
        <f>INDEX(resultados!$A$2:$ZZ$995, 35, MATCH($B$1, resultados!$A$1:$ZZ$1, 0))</f>
        <v/>
      </c>
      <c r="B41">
        <f>INDEX(resultados!$A$2:$ZZ$995, 35, MATCH($B$2, resultados!$A$1:$ZZ$1, 0))</f>
        <v/>
      </c>
      <c r="C41">
        <f>INDEX(resultados!$A$2:$ZZ$995, 35, MATCH($B$3, resultados!$A$1:$ZZ$1, 0))</f>
        <v/>
      </c>
    </row>
    <row r="42">
      <c r="A42">
        <f>INDEX(resultados!$A$2:$ZZ$995, 36, MATCH($B$1, resultados!$A$1:$ZZ$1, 0))</f>
        <v/>
      </c>
      <c r="B42">
        <f>INDEX(resultados!$A$2:$ZZ$995, 36, MATCH($B$2, resultados!$A$1:$ZZ$1, 0))</f>
        <v/>
      </c>
      <c r="C42">
        <f>INDEX(resultados!$A$2:$ZZ$995, 36, MATCH($B$3, resultados!$A$1:$ZZ$1, 0))</f>
        <v/>
      </c>
    </row>
    <row r="43">
      <c r="A43">
        <f>INDEX(resultados!$A$2:$ZZ$995, 37, MATCH($B$1, resultados!$A$1:$ZZ$1, 0))</f>
        <v/>
      </c>
      <c r="B43">
        <f>INDEX(resultados!$A$2:$ZZ$995, 37, MATCH($B$2, resultados!$A$1:$ZZ$1, 0))</f>
        <v/>
      </c>
      <c r="C43">
        <f>INDEX(resultados!$A$2:$ZZ$995, 37, MATCH($B$3, resultados!$A$1:$ZZ$1, 0))</f>
        <v/>
      </c>
    </row>
    <row r="44">
      <c r="A44">
        <f>INDEX(resultados!$A$2:$ZZ$995, 38, MATCH($B$1, resultados!$A$1:$ZZ$1, 0))</f>
        <v/>
      </c>
      <c r="B44">
        <f>INDEX(resultados!$A$2:$ZZ$995, 38, MATCH($B$2, resultados!$A$1:$ZZ$1, 0))</f>
        <v/>
      </c>
      <c r="C44">
        <f>INDEX(resultados!$A$2:$ZZ$995, 38, MATCH($B$3, resultados!$A$1:$ZZ$1, 0))</f>
        <v/>
      </c>
    </row>
    <row r="45">
      <c r="A45">
        <f>INDEX(resultados!$A$2:$ZZ$995, 39, MATCH($B$1, resultados!$A$1:$ZZ$1, 0))</f>
        <v/>
      </c>
      <c r="B45">
        <f>INDEX(resultados!$A$2:$ZZ$995, 39, MATCH($B$2, resultados!$A$1:$ZZ$1, 0))</f>
        <v/>
      </c>
      <c r="C45">
        <f>INDEX(resultados!$A$2:$ZZ$995, 39, MATCH($B$3, resultados!$A$1:$ZZ$1, 0))</f>
        <v/>
      </c>
    </row>
    <row r="46">
      <c r="A46">
        <f>INDEX(resultados!$A$2:$ZZ$995, 40, MATCH($B$1, resultados!$A$1:$ZZ$1, 0))</f>
        <v/>
      </c>
      <c r="B46">
        <f>INDEX(resultados!$A$2:$ZZ$995, 40, MATCH($B$2, resultados!$A$1:$ZZ$1, 0))</f>
        <v/>
      </c>
      <c r="C46">
        <f>INDEX(resultados!$A$2:$ZZ$995, 40, MATCH($B$3, resultados!$A$1:$ZZ$1, 0))</f>
        <v/>
      </c>
    </row>
    <row r="47">
      <c r="A47">
        <f>INDEX(resultados!$A$2:$ZZ$995, 41, MATCH($B$1, resultados!$A$1:$ZZ$1, 0))</f>
        <v/>
      </c>
      <c r="B47">
        <f>INDEX(resultados!$A$2:$ZZ$995, 41, MATCH($B$2, resultados!$A$1:$ZZ$1, 0))</f>
        <v/>
      </c>
      <c r="C47">
        <f>INDEX(resultados!$A$2:$ZZ$995, 41, MATCH($B$3, resultados!$A$1:$ZZ$1, 0))</f>
        <v/>
      </c>
    </row>
    <row r="48">
      <c r="A48">
        <f>INDEX(resultados!$A$2:$ZZ$995, 42, MATCH($B$1, resultados!$A$1:$ZZ$1, 0))</f>
        <v/>
      </c>
      <c r="B48">
        <f>INDEX(resultados!$A$2:$ZZ$995, 42, MATCH($B$2, resultados!$A$1:$ZZ$1, 0))</f>
        <v/>
      </c>
      <c r="C48">
        <f>INDEX(resultados!$A$2:$ZZ$995, 42, MATCH($B$3, resultados!$A$1:$ZZ$1, 0))</f>
        <v/>
      </c>
    </row>
    <row r="49">
      <c r="A49">
        <f>INDEX(resultados!$A$2:$ZZ$995, 43, MATCH($B$1, resultados!$A$1:$ZZ$1, 0))</f>
        <v/>
      </c>
      <c r="B49">
        <f>INDEX(resultados!$A$2:$ZZ$995, 43, MATCH($B$2, resultados!$A$1:$ZZ$1, 0))</f>
        <v/>
      </c>
      <c r="C49">
        <f>INDEX(resultados!$A$2:$ZZ$995, 43, MATCH($B$3, resultados!$A$1:$ZZ$1, 0))</f>
        <v/>
      </c>
    </row>
    <row r="50">
      <c r="A50">
        <f>INDEX(resultados!$A$2:$ZZ$995, 44, MATCH($B$1, resultados!$A$1:$ZZ$1, 0))</f>
        <v/>
      </c>
      <c r="B50">
        <f>INDEX(resultados!$A$2:$ZZ$995, 44, MATCH($B$2, resultados!$A$1:$ZZ$1, 0))</f>
        <v/>
      </c>
      <c r="C50">
        <f>INDEX(resultados!$A$2:$ZZ$995, 44, MATCH($B$3, resultados!$A$1:$ZZ$1, 0))</f>
        <v/>
      </c>
    </row>
    <row r="51">
      <c r="A51">
        <f>INDEX(resultados!$A$2:$ZZ$995, 45, MATCH($B$1, resultados!$A$1:$ZZ$1, 0))</f>
        <v/>
      </c>
      <c r="B51">
        <f>INDEX(resultados!$A$2:$ZZ$995, 45, MATCH($B$2, resultados!$A$1:$ZZ$1, 0))</f>
        <v/>
      </c>
      <c r="C51">
        <f>INDEX(resultados!$A$2:$ZZ$995, 45, MATCH($B$3, resultados!$A$1:$ZZ$1, 0))</f>
        <v/>
      </c>
    </row>
    <row r="52">
      <c r="A52">
        <f>INDEX(resultados!$A$2:$ZZ$995, 46, MATCH($B$1, resultados!$A$1:$ZZ$1, 0))</f>
        <v/>
      </c>
      <c r="B52">
        <f>INDEX(resultados!$A$2:$ZZ$995, 46, MATCH($B$2, resultados!$A$1:$ZZ$1, 0))</f>
        <v/>
      </c>
      <c r="C52">
        <f>INDEX(resultados!$A$2:$ZZ$995, 46, MATCH($B$3, resultados!$A$1:$ZZ$1, 0))</f>
        <v/>
      </c>
    </row>
    <row r="53">
      <c r="A53">
        <f>INDEX(resultados!$A$2:$ZZ$995, 47, MATCH($B$1, resultados!$A$1:$ZZ$1, 0))</f>
        <v/>
      </c>
      <c r="B53">
        <f>INDEX(resultados!$A$2:$ZZ$995, 47, MATCH($B$2, resultados!$A$1:$ZZ$1, 0))</f>
        <v/>
      </c>
      <c r="C53">
        <f>INDEX(resultados!$A$2:$ZZ$995, 47, MATCH($B$3, resultados!$A$1:$ZZ$1, 0))</f>
        <v/>
      </c>
    </row>
    <row r="54">
      <c r="A54">
        <f>INDEX(resultados!$A$2:$ZZ$995, 48, MATCH($B$1, resultados!$A$1:$ZZ$1, 0))</f>
        <v/>
      </c>
      <c r="B54">
        <f>INDEX(resultados!$A$2:$ZZ$995, 48, MATCH($B$2, resultados!$A$1:$ZZ$1, 0))</f>
        <v/>
      </c>
      <c r="C54">
        <f>INDEX(resultados!$A$2:$ZZ$995, 48, MATCH($B$3, resultados!$A$1:$ZZ$1, 0))</f>
        <v/>
      </c>
    </row>
    <row r="55">
      <c r="A55">
        <f>INDEX(resultados!$A$2:$ZZ$995, 49, MATCH($B$1, resultados!$A$1:$ZZ$1, 0))</f>
        <v/>
      </c>
      <c r="B55">
        <f>INDEX(resultados!$A$2:$ZZ$995, 49, MATCH($B$2, resultados!$A$1:$ZZ$1, 0))</f>
        <v/>
      </c>
      <c r="C55">
        <f>INDEX(resultados!$A$2:$ZZ$995, 49, MATCH($B$3, resultados!$A$1:$ZZ$1, 0))</f>
        <v/>
      </c>
    </row>
    <row r="56">
      <c r="A56">
        <f>INDEX(resultados!$A$2:$ZZ$995, 50, MATCH($B$1, resultados!$A$1:$ZZ$1, 0))</f>
        <v/>
      </c>
      <c r="B56">
        <f>INDEX(resultados!$A$2:$ZZ$995, 50, MATCH($B$2, resultados!$A$1:$ZZ$1, 0))</f>
        <v/>
      </c>
      <c r="C56">
        <f>INDEX(resultados!$A$2:$ZZ$995, 50, MATCH($B$3, resultados!$A$1:$ZZ$1, 0))</f>
        <v/>
      </c>
    </row>
    <row r="57">
      <c r="A57">
        <f>INDEX(resultados!$A$2:$ZZ$995, 51, MATCH($B$1, resultados!$A$1:$ZZ$1, 0))</f>
        <v/>
      </c>
      <c r="B57">
        <f>INDEX(resultados!$A$2:$ZZ$995, 51, MATCH($B$2, resultados!$A$1:$ZZ$1, 0))</f>
        <v/>
      </c>
      <c r="C57">
        <f>INDEX(resultados!$A$2:$ZZ$995, 51, MATCH($B$3, resultados!$A$1:$ZZ$1, 0))</f>
        <v/>
      </c>
    </row>
    <row r="58">
      <c r="A58">
        <f>INDEX(resultados!$A$2:$ZZ$995, 52, MATCH($B$1, resultados!$A$1:$ZZ$1, 0))</f>
        <v/>
      </c>
      <c r="B58">
        <f>INDEX(resultados!$A$2:$ZZ$995, 52, MATCH($B$2, resultados!$A$1:$ZZ$1, 0))</f>
        <v/>
      </c>
      <c r="C58">
        <f>INDEX(resultados!$A$2:$ZZ$995, 52, MATCH($B$3, resultados!$A$1:$ZZ$1, 0))</f>
        <v/>
      </c>
    </row>
    <row r="59">
      <c r="A59">
        <f>INDEX(resultados!$A$2:$ZZ$995, 53, MATCH($B$1, resultados!$A$1:$ZZ$1, 0))</f>
        <v/>
      </c>
      <c r="B59">
        <f>INDEX(resultados!$A$2:$ZZ$995, 53, MATCH($B$2, resultados!$A$1:$ZZ$1, 0))</f>
        <v/>
      </c>
      <c r="C59">
        <f>INDEX(resultados!$A$2:$ZZ$995, 53, MATCH($B$3, resultados!$A$1:$ZZ$1, 0))</f>
        <v/>
      </c>
    </row>
    <row r="60">
      <c r="A60">
        <f>INDEX(resultados!$A$2:$ZZ$995, 54, MATCH($B$1, resultados!$A$1:$ZZ$1, 0))</f>
        <v/>
      </c>
      <c r="B60">
        <f>INDEX(resultados!$A$2:$ZZ$995, 54, MATCH($B$2, resultados!$A$1:$ZZ$1, 0))</f>
        <v/>
      </c>
      <c r="C60">
        <f>INDEX(resultados!$A$2:$ZZ$995, 54, MATCH($B$3, resultados!$A$1:$ZZ$1, 0))</f>
        <v/>
      </c>
    </row>
    <row r="61">
      <c r="A61">
        <f>INDEX(resultados!$A$2:$ZZ$995, 55, MATCH($B$1, resultados!$A$1:$ZZ$1, 0))</f>
        <v/>
      </c>
      <c r="B61">
        <f>INDEX(resultados!$A$2:$ZZ$995, 55, MATCH($B$2, resultados!$A$1:$ZZ$1, 0))</f>
        <v/>
      </c>
      <c r="C61">
        <f>INDEX(resultados!$A$2:$ZZ$995, 55, MATCH($B$3, resultados!$A$1:$ZZ$1, 0))</f>
        <v/>
      </c>
    </row>
    <row r="62">
      <c r="A62">
        <f>INDEX(resultados!$A$2:$ZZ$995, 56, MATCH($B$1, resultados!$A$1:$ZZ$1, 0))</f>
        <v/>
      </c>
      <c r="B62">
        <f>INDEX(resultados!$A$2:$ZZ$995, 56, MATCH($B$2, resultados!$A$1:$ZZ$1, 0))</f>
        <v/>
      </c>
      <c r="C62">
        <f>INDEX(resultados!$A$2:$ZZ$995, 56, MATCH($B$3, resultados!$A$1:$ZZ$1, 0))</f>
        <v/>
      </c>
    </row>
    <row r="63">
      <c r="A63">
        <f>INDEX(resultados!$A$2:$ZZ$995, 57, MATCH($B$1, resultados!$A$1:$ZZ$1, 0))</f>
        <v/>
      </c>
      <c r="B63">
        <f>INDEX(resultados!$A$2:$ZZ$995, 57, MATCH($B$2, resultados!$A$1:$ZZ$1, 0))</f>
        <v/>
      </c>
      <c r="C63">
        <f>INDEX(resultados!$A$2:$ZZ$995, 57, MATCH($B$3, resultados!$A$1:$ZZ$1, 0))</f>
        <v/>
      </c>
    </row>
    <row r="64">
      <c r="A64">
        <f>INDEX(resultados!$A$2:$ZZ$995, 58, MATCH($B$1, resultados!$A$1:$ZZ$1, 0))</f>
        <v/>
      </c>
      <c r="B64">
        <f>INDEX(resultados!$A$2:$ZZ$995, 58, MATCH($B$2, resultados!$A$1:$ZZ$1, 0))</f>
        <v/>
      </c>
      <c r="C64">
        <f>INDEX(resultados!$A$2:$ZZ$995, 58, MATCH($B$3, resultados!$A$1:$ZZ$1, 0))</f>
        <v/>
      </c>
    </row>
    <row r="65">
      <c r="A65">
        <f>INDEX(resultados!$A$2:$ZZ$995, 59, MATCH($B$1, resultados!$A$1:$ZZ$1, 0))</f>
        <v/>
      </c>
      <c r="B65">
        <f>INDEX(resultados!$A$2:$ZZ$995, 59, MATCH($B$2, resultados!$A$1:$ZZ$1, 0))</f>
        <v/>
      </c>
      <c r="C65">
        <f>INDEX(resultados!$A$2:$ZZ$995, 59, MATCH($B$3, resultados!$A$1:$ZZ$1, 0))</f>
        <v/>
      </c>
    </row>
    <row r="66">
      <c r="A66">
        <f>INDEX(resultados!$A$2:$ZZ$995, 60, MATCH($B$1, resultados!$A$1:$ZZ$1, 0))</f>
        <v/>
      </c>
      <c r="B66">
        <f>INDEX(resultados!$A$2:$ZZ$995, 60, MATCH($B$2, resultados!$A$1:$ZZ$1, 0))</f>
        <v/>
      </c>
      <c r="C66">
        <f>INDEX(resultados!$A$2:$ZZ$995, 60, MATCH($B$3, resultados!$A$1:$ZZ$1, 0))</f>
        <v/>
      </c>
    </row>
    <row r="67">
      <c r="A67">
        <f>INDEX(resultados!$A$2:$ZZ$995, 61, MATCH($B$1, resultados!$A$1:$ZZ$1, 0))</f>
        <v/>
      </c>
      <c r="B67">
        <f>INDEX(resultados!$A$2:$ZZ$995, 61, MATCH($B$2, resultados!$A$1:$ZZ$1, 0))</f>
        <v/>
      </c>
      <c r="C67">
        <f>INDEX(resultados!$A$2:$ZZ$995, 61, MATCH($B$3, resultados!$A$1:$ZZ$1, 0))</f>
        <v/>
      </c>
    </row>
    <row r="68">
      <c r="A68">
        <f>INDEX(resultados!$A$2:$ZZ$995, 62, MATCH($B$1, resultados!$A$1:$ZZ$1, 0))</f>
        <v/>
      </c>
      <c r="B68">
        <f>INDEX(resultados!$A$2:$ZZ$995, 62, MATCH($B$2, resultados!$A$1:$ZZ$1, 0))</f>
        <v/>
      </c>
      <c r="C68">
        <f>INDEX(resultados!$A$2:$ZZ$995, 62, MATCH($B$3, resultados!$A$1:$ZZ$1, 0))</f>
        <v/>
      </c>
    </row>
    <row r="69">
      <c r="A69">
        <f>INDEX(resultados!$A$2:$ZZ$995, 63, MATCH($B$1, resultados!$A$1:$ZZ$1, 0))</f>
        <v/>
      </c>
      <c r="B69">
        <f>INDEX(resultados!$A$2:$ZZ$995, 63, MATCH($B$2, resultados!$A$1:$ZZ$1, 0))</f>
        <v/>
      </c>
      <c r="C69">
        <f>INDEX(resultados!$A$2:$ZZ$995, 63, MATCH($B$3, resultados!$A$1:$ZZ$1, 0))</f>
        <v/>
      </c>
    </row>
    <row r="70">
      <c r="A70">
        <f>INDEX(resultados!$A$2:$ZZ$995, 64, MATCH($B$1, resultados!$A$1:$ZZ$1, 0))</f>
        <v/>
      </c>
      <c r="B70">
        <f>INDEX(resultados!$A$2:$ZZ$995, 64, MATCH($B$2, resultados!$A$1:$ZZ$1, 0))</f>
        <v/>
      </c>
      <c r="C70">
        <f>INDEX(resultados!$A$2:$ZZ$995, 64, MATCH($B$3, resultados!$A$1:$ZZ$1, 0))</f>
        <v/>
      </c>
    </row>
    <row r="71">
      <c r="A71">
        <f>INDEX(resultados!$A$2:$ZZ$995, 65, MATCH($B$1, resultados!$A$1:$ZZ$1, 0))</f>
        <v/>
      </c>
      <c r="B71">
        <f>INDEX(resultados!$A$2:$ZZ$995, 65, MATCH($B$2, resultados!$A$1:$ZZ$1, 0))</f>
        <v/>
      </c>
      <c r="C71">
        <f>INDEX(resultados!$A$2:$ZZ$995, 65, MATCH($B$3, resultados!$A$1:$ZZ$1, 0))</f>
        <v/>
      </c>
    </row>
    <row r="72">
      <c r="A72">
        <f>INDEX(resultados!$A$2:$ZZ$995, 66, MATCH($B$1, resultados!$A$1:$ZZ$1, 0))</f>
        <v/>
      </c>
      <c r="B72">
        <f>INDEX(resultados!$A$2:$ZZ$995, 66, MATCH($B$2, resultados!$A$1:$ZZ$1, 0))</f>
        <v/>
      </c>
      <c r="C72">
        <f>INDEX(resultados!$A$2:$ZZ$995, 66, MATCH($B$3, resultados!$A$1:$ZZ$1, 0))</f>
        <v/>
      </c>
    </row>
    <row r="73">
      <c r="A73">
        <f>INDEX(resultados!$A$2:$ZZ$995, 67, MATCH($B$1, resultados!$A$1:$ZZ$1, 0))</f>
        <v/>
      </c>
      <c r="B73">
        <f>INDEX(resultados!$A$2:$ZZ$995, 67, MATCH($B$2, resultados!$A$1:$ZZ$1, 0))</f>
        <v/>
      </c>
      <c r="C73">
        <f>INDEX(resultados!$A$2:$ZZ$995, 67, MATCH($B$3, resultados!$A$1:$ZZ$1, 0))</f>
        <v/>
      </c>
    </row>
    <row r="74">
      <c r="A74">
        <f>INDEX(resultados!$A$2:$ZZ$995, 68, MATCH($B$1, resultados!$A$1:$ZZ$1, 0))</f>
        <v/>
      </c>
      <c r="B74">
        <f>INDEX(resultados!$A$2:$ZZ$995, 68, MATCH($B$2, resultados!$A$1:$ZZ$1, 0))</f>
        <v/>
      </c>
      <c r="C74">
        <f>INDEX(resultados!$A$2:$ZZ$995, 68, MATCH($B$3, resultados!$A$1:$ZZ$1, 0))</f>
        <v/>
      </c>
    </row>
    <row r="75">
      <c r="A75">
        <f>INDEX(resultados!$A$2:$ZZ$995, 69, MATCH($B$1, resultados!$A$1:$ZZ$1, 0))</f>
        <v/>
      </c>
      <c r="B75">
        <f>INDEX(resultados!$A$2:$ZZ$995, 69, MATCH($B$2, resultados!$A$1:$ZZ$1, 0))</f>
        <v/>
      </c>
      <c r="C75">
        <f>INDEX(resultados!$A$2:$ZZ$995, 69, MATCH($B$3, resultados!$A$1:$ZZ$1, 0))</f>
        <v/>
      </c>
    </row>
    <row r="76">
      <c r="A76">
        <f>INDEX(resultados!$A$2:$ZZ$995, 70, MATCH($B$1, resultados!$A$1:$ZZ$1, 0))</f>
        <v/>
      </c>
      <c r="B76">
        <f>INDEX(resultados!$A$2:$ZZ$995, 70, MATCH($B$2, resultados!$A$1:$ZZ$1, 0))</f>
        <v/>
      </c>
      <c r="C76">
        <f>INDEX(resultados!$A$2:$ZZ$995, 70, MATCH($B$3, resultados!$A$1:$ZZ$1, 0))</f>
        <v/>
      </c>
    </row>
    <row r="77">
      <c r="A77">
        <f>INDEX(resultados!$A$2:$ZZ$995, 71, MATCH($B$1, resultados!$A$1:$ZZ$1, 0))</f>
        <v/>
      </c>
      <c r="B77">
        <f>INDEX(resultados!$A$2:$ZZ$995, 71, MATCH($B$2, resultados!$A$1:$ZZ$1, 0))</f>
        <v/>
      </c>
      <c r="C77">
        <f>INDEX(resultados!$A$2:$ZZ$995, 71, MATCH($B$3, resultados!$A$1:$ZZ$1, 0))</f>
        <v/>
      </c>
    </row>
    <row r="78">
      <c r="A78">
        <f>INDEX(resultados!$A$2:$ZZ$995, 72, MATCH($B$1, resultados!$A$1:$ZZ$1, 0))</f>
        <v/>
      </c>
      <c r="B78">
        <f>INDEX(resultados!$A$2:$ZZ$995, 72, MATCH($B$2, resultados!$A$1:$ZZ$1, 0))</f>
        <v/>
      </c>
      <c r="C78">
        <f>INDEX(resultados!$A$2:$ZZ$995, 72, MATCH($B$3, resultados!$A$1:$ZZ$1, 0))</f>
        <v/>
      </c>
    </row>
    <row r="79">
      <c r="A79">
        <f>INDEX(resultados!$A$2:$ZZ$995, 73, MATCH($B$1, resultados!$A$1:$ZZ$1, 0))</f>
        <v/>
      </c>
      <c r="B79">
        <f>INDEX(resultados!$A$2:$ZZ$995, 73, MATCH($B$2, resultados!$A$1:$ZZ$1, 0))</f>
        <v/>
      </c>
      <c r="C79">
        <f>INDEX(resultados!$A$2:$ZZ$995, 73, MATCH($B$3, resultados!$A$1:$ZZ$1, 0))</f>
        <v/>
      </c>
    </row>
    <row r="80">
      <c r="A80">
        <f>INDEX(resultados!$A$2:$ZZ$995, 74, MATCH($B$1, resultados!$A$1:$ZZ$1, 0))</f>
        <v/>
      </c>
      <c r="B80">
        <f>INDEX(resultados!$A$2:$ZZ$995, 74, MATCH($B$2, resultados!$A$1:$ZZ$1, 0))</f>
        <v/>
      </c>
      <c r="C80">
        <f>INDEX(resultados!$A$2:$ZZ$995, 74, MATCH($B$3, resultados!$A$1:$ZZ$1, 0))</f>
        <v/>
      </c>
    </row>
    <row r="81">
      <c r="A81">
        <f>INDEX(resultados!$A$2:$ZZ$995, 75, MATCH($B$1, resultados!$A$1:$ZZ$1, 0))</f>
        <v/>
      </c>
      <c r="B81">
        <f>INDEX(resultados!$A$2:$ZZ$995, 75, MATCH($B$2, resultados!$A$1:$ZZ$1, 0))</f>
        <v/>
      </c>
      <c r="C81">
        <f>INDEX(resultados!$A$2:$ZZ$995, 75, MATCH($B$3, resultados!$A$1:$ZZ$1, 0))</f>
        <v/>
      </c>
    </row>
    <row r="82">
      <c r="A82">
        <f>INDEX(resultados!$A$2:$ZZ$995, 76, MATCH($B$1, resultados!$A$1:$ZZ$1, 0))</f>
        <v/>
      </c>
      <c r="B82">
        <f>INDEX(resultados!$A$2:$ZZ$995, 76, MATCH($B$2, resultados!$A$1:$ZZ$1, 0))</f>
        <v/>
      </c>
      <c r="C82">
        <f>INDEX(resultados!$A$2:$ZZ$995, 76, MATCH($B$3, resultados!$A$1:$ZZ$1, 0))</f>
        <v/>
      </c>
    </row>
    <row r="83">
      <c r="A83">
        <f>INDEX(resultados!$A$2:$ZZ$995, 77, MATCH($B$1, resultados!$A$1:$ZZ$1, 0))</f>
        <v/>
      </c>
      <c r="B83">
        <f>INDEX(resultados!$A$2:$ZZ$995, 77, MATCH($B$2, resultados!$A$1:$ZZ$1, 0))</f>
        <v/>
      </c>
      <c r="C83">
        <f>INDEX(resultados!$A$2:$ZZ$995, 77, MATCH($B$3, resultados!$A$1:$ZZ$1, 0))</f>
        <v/>
      </c>
    </row>
    <row r="84">
      <c r="A84">
        <f>INDEX(resultados!$A$2:$ZZ$995, 78, MATCH($B$1, resultados!$A$1:$ZZ$1, 0))</f>
        <v/>
      </c>
      <c r="B84">
        <f>INDEX(resultados!$A$2:$ZZ$995, 78, MATCH($B$2, resultados!$A$1:$ZZ$1, 0))</f>
        <v/>
      </c>
      <c r="C84">
        <f>INDEX(resultados!$A$2:$ZZ$995, 78, MATCH($B$3, resultados!$A$1:$ZZ$1, 0))</f>
        <v/>
      </c>
    </row>
    <row r="85">
      <c r="A85">
        <f>INDEX(resultados!$A$2:$ZZ$995, 79, MATCH($B$1, resultados!$A$1:$ZZ$1, 0))</f>
        <v/>
      </c>
      <c r="B85">
        <f>INDEX(resultados!$A$2:$ZZ$995, 79, MATCH($B$2, resultados!$A$1:$ZZ$1, 0))</f>
        <v/>
      </c>
      <c r="C85">
        <f>INDEX(resultados!$A$2:$ZZ$995, 79, MATCH($B$3, resultados!$A$1:$ZZ$1, 0))</f>
        <v/>
      </c>
    </row>
    <row r="86">
      <c r="A86">
        <f>INDEX(resultados!$A$2:$ZZ$995, 80, MATCH($B$1, resultados!$A$1:$ZZ$1, 0))</f>
        <v/>
      </c>
      <c r="B86">
        <f>INDEX(resultados!$A$2:$ZZ$995, 80, MATCH($B$2, resultados!$A$1:$ZZ$1, 0))</f>
        <v/>
      </c>
      <c r="C86">
        <f>INDEX(resultados!$A$2:$ZZ$995, 80, MATCH($B$3, resultados!$A$1:$ZZ$1, 0))</f>
        <v/>
      </c>
    </row>
    <row r="87">
      <c r="A87">
        <f>INDEX(resultados!$A$2:$ZZ$995, 81, MATCH($B$1, resultados!$A$1:$ZZ$1, 0))</f>
        <v/>
      </c>
      <c r="B87">
        <f>INDEX(resultados!$A$2:$ZZ$995, 81, MATCH($B$2, resultados!$A$1:$ZZ$1, 0))</f>
        <v/>
      </c>
      <c r="C87">
        <f>INDEX(resultados!$A$2:$ZZ$995, 81, MATCH($B$3, resultados!$A$1:$ZZ$1, 0))</f>
        <v/>
      </c>
    </row>
    <row r="88">
      <c r="A88">
        <f>INDEX(resultados!$A$2:$ZZ$995, 82, MATCH($B$1, resultados!$A$1:$ZZ$1, 0))</f>
        <v/>
      </c>
      <c r="B88">
        <f>INDEX(resultados!$A$2:$ZZ$995, 82, MATCH($B$2, resultados!$A$1:$ZZ$1, 0))</f>
        <v/>
      </c>
      <c r="C88">
        <f>INDEX(resultados!$A$2:$ZZ$995, 82, MATCH($B$3, resultados!$A$1:$ZZ$1, 0))</f>
        <v/>
      </c>
    </row>
    <row r="89">
      <c r="A89">
        <f>INDEX(resultados!$A$2:$ZZ$995, 83, MATCH($B$1, resultados!$A$1:$ZZ$1, 0))</f>
        <v/>
      </c>
      <c r="B89">
        <f>INDEX(resultados!$A$2:$ZZ$995, 83, MATCH($B$2, resultados!$A$1:$ZZ$1, 0))</f>
        <v/>
      </c>
      <c r="C89">
        <f>INDEX(resultados!$A$2:$ZZ$995, 83, MATCH($B$3, resultados!$A$1:$ZZ$1, 0))</f>
        <v/>
      </c>
    </row>
    <row r="90">
      <c r="A90">
        <f>INDEX(resultados!$A$2:$ZZ$995, 84, MATCH($B$1, resultados!$A$1:$ZZ$1, 0))</f>
        <v/>
      </c>
      <c r="B90">
        <f>INDEX(resultados!$A$2:$ZZ$995, 84, MATCH($B$2, resultados!$A$1:$ZZ$1, 0))</f>
        <v/>
      </c>
      <c r="C90">
        <f>INDEX(resultados!$A$2:$ZZ$995, 84, MATCH($B$3, resultados!$A$1:$ZZ$1, 0))</f>
        <v/>
      </c>
    </row>
    <row r="91">
      <c r="A91">
        <f>INDEX(resultados!$A$2:$ZZ$995, 85, MATCH($B$1, resultados!$A$1:$ZZ$1, 0))</f>
        <v/>
      </c>
      <c r="B91">
        <f>INDEX(resultados!$A$2:$ZZ$995, 85, MATCH($B$2, resultados!$A$1:$ZZ$1, 0))</f>
        <v/>
      </c>
      <c r="C91">
        <f>INDEX(resultados!$A$2:$ZZ$995, 85, MATCH($B$3, resultados!$A$1:$ZZ$1, 0))</f>
        <v/>
      </c>
    </row>
    <row r="92">
      <c r="A92">
        <f>INDEX(resultados!$A$2:$ZZ$995, 86, MATCH($B$1, resultados!$A$1:$ZZ$1, 0))</f>
        <v/>
      </c>
      <c r="B92">
        <f>INDEX(resultados!$A$2:$ZZ$995, 86, MATCH($B$2, resultados!$A$1:$ZZ$1, 0))</f>
        <v/>
      </c>
      <c r="C92">
        <f>INDEX(resultados!$A$2:$ZZ$995, 86, MATCH($B$3, resultados!$A$1:$ZZ$1, 0))</f>
        <v/>
      </c>
    </row>
    <row r="93">
      <c r="A93">
        <f>INDEX(resultados!$A$2:$ZZ$995, 87, MATCH($B$1, resultados!$A$1:$ZZ$1, 0))</f>
        <v/>
      </c>
      <c r="B93">
        <f>INDEX(resultados!$A$2:$ZZ$995, 87, MATCH($B$2, resultados!$A$1:$ZZ$1, 0))</f>
        <v/>
      </c>
      <c r="C93">
        <f>INDEX(resultados!$A$2:$ZZ$995, 87, MATCH($B$3, resultados!$A$1:$ZZ$1, 0))</f>
        <v/>
      </c>
    </row>
    <row r="94">
      <c r="A94">
        <f>INDEX(resultados!$A$2:$ZZ$995, 88, MATCH($B$1, resultados!$A$1:$ZZ$1, 0))</f>
        <v/>
      </c>
      <c r="B94">
        <f>INDEX(resultados!$A$2:$ZZ$995, 88, MATCH($B$2, resultados!$A$1:$ZZ$1, 0))</f>
        <v/>
      </c>
      <c r="C94">
        <f>INDEX(resultados!$A$2:$ZZ$995, 88, MATCH($B$3, resultados!$A$1:$ZZ$1, 0))</f>
        <v/>
      </c>
    </row>
    <row r="95">
      <c r="A95">
        <f>INDEX(resultados!$A$2:$ZZ$995, 89, MATCH($B$1, resultados!$A$1:$ZZ$1, 0))</f>
        <v/>
      </c>
      <c r="B95">
        <f>INDEX(resultados!$A$2:$ZZ$995, 89, MATCH($B$2, resultados!$A$1:$ZZ$1, 0))</f>
        <v/>
      </c>
      <c r="C95">
        <f>INDEX(resultados!$A$2:$ZZ$995, 89, MATCH($B$3, resultados!$A$1:$ZZ$1, 0))</f>
        <v/>
      </c>
    </row>
    <row r="96">
      <c r="A96">
        <f>INDEX(resultados!$A$2:$ZZ$995, 90, MATCH($B$1, resultados!$A$1:$ZZ$1, 0))</f>
        <v/>
      </c>
      <c r="B96">
        <f>INDEX(resultados!$A$2:$ZZ$995, 90, MATCH($B$2, resultados!$A$1:$ZZ$1, 0))</f>
        <v/>
      </c>
      <c r="C96">
        <f>INDEX(resultados!$A$2:$ZZ$995, 90, MATCH($B$3, resultados!$A$1:$ZZ$1, 0))</f>
        <v/>
      </c>
    </row>
    <row r="97">
      <c r="A97">
        <f>INDEX(resultados!$A$2:$ZZ$995, 91, MATCH($B$1, resultados!$A$1:$ZZ$1, 0))</f>
        <v/>
      </c>
      <c r="B97">
        <f>INDEX(resultados!$A$2:$ZZ$995, 91, MATCH($B$2, resultados!$A$1:$ZZ$1, 0))</f>
        <v/>
      </c>
      <c r="C97">
        <f>INDEX(resultados!$A$2:$ZZ$995, 91, MATCH($B$3, resultados!$A$1:$ZZ$1, 0))</f>
        <v/>
      </c>
    </row>
    <row r="98">
      <c r="A98">
        <f>INDEX(resultados!$A$2:$ZZ$995, 92, MATCH($B$1, resultados!$A$1:$ZZ$1, 0))</f>
        <v/>
      </c>
      <c r="B98">
        <f>INDEX(resultados!$A$2:$ZZ$995, 92, MATCH($B$2, resultados!$A$1:$ZZ$1, 0))</f>
        <v/>
      </c>
      <c r="C98">
        <f>INDEX(resultados!$A$2:$ZZ$995, 92, MATCH($B$3, resultados!$A$1:$ZZ$1, 0))</f>
        <v/>
      </c>
    </row>
    <row r="99">
      <c r="A99">
        <f>INDEX(resultados!$A$2:$ZZ$995, 93, MATCH($B$1, resultados!$A$1:$ZZ$1, 0))</f>
        <v/>
      </c>
      <c r="B99">
        <f>INDEX(resultados!$A$2:$ZZ$995, 93, MATCH($B$2, resultados!$A$1:$ZZ$1, 0))</f>
        <v/>
      </c>
      <c r="C99">
        <f>INDEX(resultados!$A$2:$ZZ$995, 93, MATCH($B$3, resultados!$A$1:$ZZ$1, 0))</f>
        <v/>
      </c>
    </row>
    <row r="100">
      <c r="A100">
        <f>INDEX(resultados!$A$2:$ZZ$995, 94, MATCH($B$1, resultados!$A$1:$ZZ$1, 0))</f>
        <v/>
      </c>
      <c r="B100">
        <f>INDEX(resultados!$A$2:$ZZ$995, 94, MATCH($B$2, resultados!$A$1:$ZZ$1, 0))</f>
        <v/>
      </c>
      <c r="C100">
        <f>INDEX(resultados!$A$2:$ZZ$995, 94, MATCH($B$3, resultados!$A$1:$ZZ$1, 0))</f>
        <v/>
      </c>
    </row>
    <row r="101">
      <c r="A101">
        <f>INDEX(resultados!$A$2:$ZZ$995, 95, MATCH($B$1, resultados!$A$1:$ZZ$1, 0))</f>
        <v/>
      </c>
      <c r="B101">
        <f>INDEX(resultados!$A$2:$ZZ$995, 95, MATCH($B$2, resultados!$A$1:$ZZ$1, 0))</f>
        <v/>
      </c>
      <c r="C101">
        <f>INDEX(resultados!$A$2:$ZZ$995, 95, MATCH($B$3, resultados!$A$1:$ZZ$1, 0))</f>
        <v/>
      </c>
    </row>
    <row r="102">
      <c r="A102">
        <f>INDEX(resultados!$A$2:$ZZ$995, 96, MATCH($B$1, resultados!$A$1:$ZZ$1, 0))</f>
        <v/>
      </c>
      <c r="B102">
        <f>INDEX(resultados!$A$2:$ZZ$995, 96, MATCH($B$2, resultados!$A$1:$ZZ$1, 0))</f>
        <v/>
      </c>
      <c r="C102">
        <f>INDEX(resultados!$A$2:$ZZ$995, 96, MATCH($B$3, resultados!$A$1:$ZZ$1, 0))</f>
        <v/>
      </c>
    </row>
    <row r="103">
      <c r="A103">
        <f>INDEX(resultados!$A$2:$ZZ$995, 97, MATCH($B$1, resultados!$A$1:$ZZ$1, 0))</f>
        <v/>
      </c>
      <c r="B103">
        <f>INDEX(resultados!$A$2:$ZZ$995, 97, MATCH($B$2, resultados!$A$1:$ZZ$1, 0))</f>
        <v/>
      </c>
      <c r="C103">
        <f>INDEX(resultados!$A$2:$ZZ$995, 97, MATCH($B$3, resultados!$A$1:$ZZ$1, 0))</f>
        <v/>
      </c>
    </row>
    <row r="104">
      <c r="A104">
        <f>INDEX(resultados!$A$2:$ZZ$995, 98, MATCH($B$1, resultados!$A$1:$ZZ$1, 0))</f>
        <v/>
      </c>
      <c r="B104">
        <f>INDEX(resultados!$A$2:$ZZ$995, 98, MATCH($B$2, resultados!$A$1:$ZZ$1, 0))</f>
        <v/>
      </c>
      <c r="C104">
        <f>INDEX(resultados!$A$2:$ZZ$995, 98, MATCH($B$3, resultados!$A$1:$ZZ$1, 0))</f>
        <v/>
      </c>
    </row>
    <row r="105">
      <c r="A105">
        <f>INDEX(resultados!$A$2:$ZZ$995, 99, MATCH($B$1, resultados!$A$1:$ZZ$1, 0))</f>
        <v/>
      </c>
      <c r="B105">
        <f>INDEX(resultados!$A$2:$ZZ$995, 99, MATCH($B$2, resultados!$A$1:$ZZ$1, 0))</f>
        <v/>
      </c>
      <c r="C105">
        <f>INDEX(resultados!$A$2:$ZZ$995, 99, MATCH($B$3, resultados!$A$1:$ZZ$1, 0))</f>
        <v/>
      </c>
    </row>
    <row r="106">
      <c r="A106">
        <f>INDEX(resultados!$A$2:$ZZ$995, 100, MATCH($B$1, resultados!$A$1:$ZZ$1, 0))</f>
        <v/>
      </c>
      <c r="B106">
        <f>INDEX(resultados!$A$2:$ZZ$995, 100, MATCH($B$2, resultados!$A$1:$ZZ$1, 0))</f>
        <v/>
      </c>
      <c r="C106">
        <f>INDEX(resultados!$A$2:$ZZ$995, 100, MATCH($B$3, resultados!$A$1:$ZZ$1, 0))</f>
        <v/>
      </c>
    </row>
    <row r="107">
      <c r="A107">
        <f>INDEX(resultados!$A$2:$ZZ$995, 101, MATCH($B$1, resultados!$A$1:$ZZ$1, 0))</f>
        <v/>
      </c>
      <c r="B107">
        <f>INDEX(resultados!$A$2:$ZZ$995, 101, MATCH($B$2, resultados!$A$1:$ZZ$1, 0))</f>
        <v/>
      </c>
      <c r="C107">
        <f>INDEX(resultados!$A$2:$ZZ$995, 101, MATCH($B$3, resultados!$A$1:$ZZ$1, 0))</f>
        <v/>
      </c>
    </row>
    <row r="108">
      <c r="A108">
        <f>INDEX(resultados!$A$2:$ZZ$995, 102, MATCH($B$1, resultados!$A$1:$ZZ$1, 0))</f>
        <v/>
      </c>
      <c r="B108">
        <f>INDEX(resultados!$A$2:$ZZ$995, 102, MATCH($B$2, resultados!$A$1:$ZZ$1, 0))</f>
        <v/>
      </c>
      <c r="C108">
        <f>INDEX(resultados!$A$2:$ZZ$995, 102, MATCH($B$3, resultados!$A$1:$ZZ$1, 0))</f>
        <v/>
      </c>
    </row>
    <row r="109">
      <c r="A109">
        <f>INDEX(resultados!$A$2:$ZZ$995, 103, MATCH($B$1, resultados!$A$1:$ZZ$1, 0))</f>
        <v/>
      </c>
      <c r="B109">
        <f>INDEX(resultados!$A$2:$ZZ$995, 103, MATCH($B$2, resultados!$A$1:$ZZ$1, 0))</f>
        <v/>
      </c>
      <c r="C109">
        <f>INDEX(resultados!$A$2:$ZZ$995, 103, MATCH($B$3, resultados!$A$1:$ZZ$1, 0))</f>
        <v/>
      </c>
    </row>
    <row r="110">
      <c r="A110">
        <f>INDEX(resultados!$A$2:$ZZ$995, 104, MATCH($B$1, resultados!$A$1:$ZZ$1, 0))</f>
        <v/>
      </c>
      <c r="B110">
        <f>INDEX(resultados!$A$2:$ZZ$995, 104, MATCH($B$2, resultados!$A$1:$ZZ$1, 0))</f>
        <v/>
      </c>
      <c r="C110">
        <f>INDEX(resultados!$A$2:$ZZ$995, 104, MATCH($B$3, resultados!$A$1:$ZZ$1, 0))</f>
        <v/>
      </c>
    </row>
    <row r="111">
      <c r="A111">
        <f>INDEX(resultados!$A$2:$ZZ$995, 105, MATCH($B$1, resultados!$A$1:$ZZ$1, 0))</f>
        <v/>
      </c>
      <c r="B111">
        <f>INDEX(resultados!$A$2:$ZZ$995, 105, MATCH($B$2, resultados!$A$1:$ZZ$1, 0))</f>
        <v/>
      </c>
      <c r="C111">
        <f>INDEX(resultados!$A$2:$ZZ$995, 105, MATCH($B$3, resultados!$A$1:$ZZ$1, 0))</f>
        <v/>
      </c>
    </row>
    <row r="112">
      <c r="A112">
        <f>INDEX(resultados!$A$2:$ZZ$995, 106, MATCH($B$1, resultados!$A$1:$ZZ$1, 0))</f>
        <v/>
      </c>
      <c r="B112">
        <f>INDEX(resultados!$A$2:$ZZ$995, 106, MATCH($B$2, resultados!$A$1:$ZZ$1, 0))</f>
        <v/>
      </c>
      <c r="C112">
        <f>INDEX(resultados!$A$2:$ZZ$995, 106, MATCH($B$3, resultados!$A$1:$ZZ$1, 0))</f>
        <v/>
      </c>
    </row>
    <row r="113">
      <c r="A113">
        <f>INDEX(resultados!$A$2:$ZZ$995, 107, MATCH($B$1, resultados!$A$1:$ZZ$1, 0))</f>
        <v/>
      </c>
      <c r="B113">
        <f>INDEX(resultados!$A$2:$ZZ$995, 107, MATCH($B$2, resultados!$A$1:$ZZ$1, 0))</f>
        <v/>
      </c>
      <c r="C113">
        <f>INDEX(resultados!$A$2:$ZZ$995, 107, MATCH($B$3, resultados!$A$1:$ZZ$1, 0))</f>
        <v/>
      </c>
    </row>
    <row r="114">
      <c r="A114">
        <f>INDEX(resultados!$A$2:$ZZ$995, 108, MATCH($B$1, resultados!$A$1:$ZZ$1, 0))</f>
        <v/>
      </c>
      <c r="B114">
        <f>INDEX(resultados!$A$2:$ZZ$995, 108, MATCH($B$2, resultados!$A$1:$ZZ$1, 0))</f>
        <v/>
      </c>
      <c r="C114">
        <f>INDEX(resultados!$A$2:$ZZ$995, 108, MATCH($B$3, resultados!$A$1:$ZZ$1, 0))</f>
        <v/>
      </c>
    </row>
    <row r="115">
      <c r="A115">
        <f>INDEX(resultados!$A$2:$ZZ$995, 109, MATCH($B$1, resultados!$A$1:$ZZ$1, 0))</f>
        <v/>
      </c>
      <c r="B115">
        <f>INDEX(resultados!$A$2:$ZZ$995, 109, MATCH($B$2, resultados!$A$1:$ZZ$1, 0))</f>
        <v/>
      </c>
      <c r="C115">
        <f>INDEX(resultados!$A$2:$ZZ$995, 109, MATCH($B$3, resultados!$A$1:$ZZ$1, 0))</f>
        <v/>
      </c>
    </row>
    <row r="116">
      <c r="A116">
        <f>INDEX(resultados!$A$2:$ZZ$995, 110, MATCH($B$1, resultados!$A$1:$ZZ$1, 0))</f>
        <v/>
      </c>
      <c r="B116">
        <f>INDEX(resultados!$A$2:$ZZ$995, 110, MATCH($B$2, resultados!$A$1:$ZZ$1, 0))</f>
        <v/>
      </c>
      <c r="C116">
        <f>INDEX(resultados!$A$2:$ZZ$995, 110, MATCH($B$3, resultados!$A$1:$ZZ$1, 0))</f>
        <v/>
      </c>
    </row>
    <row r="117">
      <c r="A117">
        <f>INDEX(resultados!$A$2:$ZZ$995, 111, MATCH($B$1, resultados!$A$1:$ZZ$1, 0))</f>
        <v/>
      </c>
      <c r="B117">
        <f>INDEX(resultados!$A$2:$ZZ$995, 111, MATCH($B$2, resultados!$A$1:$ZZ$1, 0))</f>
        <v/>
      </c>
      <c r="C117">
        <f>INDEX(resultados!$A$2:$ZZ$995, 111, MATCH($B$3, resultados!$A$1:$ZZ$1, 0))</f>
        <v/>
      </c>
    </row>
    <row r="118">
      <c r="A118">
        <f>INDEX(resultados!$A$2:$ZZ$995, 112, MATCH($B$1, resultados!$A$1:$ZZ$1, 0))</f>
        <v/>
      </c>
      <c r="B118">
        <f>INDEX(resultados!$A$2:$ZZ$995, 112, MATCH($B$2, resultados!$A$1:$ZZ$1, 0))</f>
        <v/>
      </c>
      <c r="C118">
        <f>INDEX(resultados!$A$2:$ZZ$995, 112, MATCH($B$3, resultados!$A$1:$ZZ$1, 0))</f>
        <v/>
      </c>
    </row>
    <row r="119">
      <c r="A119">
        <f>INDEX(resultados!$A$2:$ZZ$995, 113, MATCH($B$1, resultados!$A$1:$ZZ$1, 0))</f>
        <v/>
      </c>
      <c r="B119">
        <f>INDEX(resultados!$A$2:$ZZ$995, 113, MATCH($B$2, resultados!$A$1:$ZZ$1, 0))</f>
        <v/>
      </c>
      <c r="C119">
        <f>INDEX(resultados!$A$2:$ZZ$995, 113, MATCH($B$3, resultados!$A$1:$ZZ$1, 0))</f>
        <v/>
      </c>
    </row>
    <row r="120">
      <c r="A120">
        <f>INDEX(resultados!$A$2:$ZZ$995, 114, MATCH($B$1, resultados!$A$1:$ZZ$1, 0))</f>
        <v/>
      </c>
      <c r="B120">
        <f>INDEX(resultados!$A$2:$ZZ$995, 114, MATCH($B$2, resultados!$A$1:$ZZ$1, 0))</f>
        <v/>
      </c>
      <c r="C120">
        <f>INDEX(resultados!$A$2:$ZZ$995, 114, MATCH($B$3, resultados!$A$1:$ZZ$1, 0))</f>
        <v/>
      </c>
    </row>
    <row r="121">
      <c r="A121">
        <f>INDEX(resultados!$A$2:$ZZ$995, 115, MATCH($B$1, resultados!$A$1:$ZZ$1, 0))</f>
        <v/>
      </c>
      <c r="B121">
        <f>INDEX(resultados!$A$2:$ZZ$995, 115, MATCH($B$2, resultados!$A$1:$ZZ$1, 0))</f>
        <v/>
      </c>
      <c r="C121">
        <f>INDEX(resultados!$A$2:$ZZ$995, 115, MATCH($B$3, resultados!$A$1:$ZZ$1, 0))</f>
        <v/>
      </c>
    </row>
    <row r="122">
      <c r="A122">
        <f>INDEX(resultados!$A$2:$ZZ$995, 116, MATCH($B$1, resultados!$A$1:$ZZ$1, 0))</f>
        <v/>
      </c>
      <c r="B122">
        <f>INDEX(resultados!$A$2:$ZZ$995, 116, MATCH($B$2, resultados!$A$1:$ZZ$1, 0))</f>
        <v/>
      </c>
      <c r="C122">
        <f>INDEX(resultados!$A$2:$ZZ$995, 116, MATCH($B$3, resultados!$A$1:$ZZ$1, 0))</f>
        <v/>
      </c>
    </row>
    <row r="123">
      <c r="A123">
        <f>INDEX(resultados!$A$2:$ZZ$995, 117, MATCH($B$1, resultados!$A$1:$ZZ$1, 0))</f>
        <v/>
      </c>
      <c r="B123">
        <f>INDEX(resultados!$A$2:$ZZ$995, 117, MATCH($B$2, resultados!$A$1:$ZZ$1, 0))</f>
        <v/>
      </c>
      <c r="C123">
        <f>INDEX(resultados!$A$2:$ZZ$995, 117, MATCH($B$3, resultados!$A$1:$ZZ$1, 0))</f>
        <v/>
      </c>
    </row>
    <row r="124">
      <c r="A124">
        <f>INDEX(resultados!$A$2:$ZZ$995, 118, MATCH($B$1, resultados!$A$1:$ZZ$1, 0))</f>
        <v/>
      </c>
      <c r="B124">
        <f>INDEX(resultados!$A$2:$ZZ$995, 118, MATCH($B$2, resultados!$A$1:$ZZ$1, 0))</f>
        <v/>
      </c>
      <c r="C124">
        <f>INDEX(resultados!$A$2:$ZZ$995, 118, MATCH($B$3, resultados!$A$1:$ZZ$1, 0))</f>
        <v/>
      </c>
    </row>
    <row r="125">
      <c r="A125">
        <f>INDEX(resultados!$A$2:$ZZ$995, 119, MATCH($B$1, resultados!$A$1:$ZZ$1, 0))</f>
        <v/>
      </c>
      <c r="B125">
        <f>INDEX(resultados!$A$2:$ZZ$995, 119, MATCH($B$2, resultados!$A$1:$ZZ$1, 0))</f>
        <v/>
      </c>
      <c r="C125">
        <f>INDEX(resultados!$A$2:$ZZ$995, 119, MATCH($B$3, resultados!$A$1:$ZZ$1, 0))</f>
        <v/>
      </c>
    </row>
    <row r="126">
      <c r="A126">
        <f>INDEX(resultados!$A$2:$ZZ$995, 120, MATCH($B$1, resultados!$A$1:$ZZ$1, 0))</f>
        <v/>
      </c>
      <c r="B126">
        <f>INDEX(resultados!$A$2:$ZZ$995, 120, MATCH($B$2, resultados!$A$1:$ZZ$1, 0))</f>
        <v/>
      </c>
      <c r="C126">
        <f>INDEX(resultados!$A$2:$ZZ$995, 120, MATCH($B$3, resultados!$A$1:$ZZ$1, 0))</f>
        <v/>
      </c>
    </row>
    <row r="127">
      <c r="A127">
        <f>INDEX(resultados!$A$2:$ZZ$995, 121, MATCH($B$1, resultados!$A$1:$ZZ$1, 0))</f>
        <v/>
      </c>
      <c r="B127">
        <f>INDEX(resultados!$A$2:$ZZ$995, 121, MATCH($B$2, resultados!$A$1:$ZZ$1, 0))</f>
        <v/>
      </c>
      <c r="C127">
        <f>INDEX(resultados!$A$2:$ZZ$995, 121, MATCH($B$3, resultados!$A$1:$ZZ$1, 0))</f>
        <v/>
      </c>
    </row>
    <row r="128">
      <c r="A128">
        <f>INDEX(resultados!$A$2:$ZZ$995, 122, MATCH($B$1, resultados!$A$1:$ZZ$1, 0))</f>
        <v/>
      </c>
      <c r="B128">
        <f>INDEX(resultados!$A$2:$ZZ$995, 122, MATCH($B$2, resultados!$A$1:$ZZ$1, 0))</f>
        <v/>
      </c>
      <c r="C128">
        <f>INDEX(resultados!$A$2:$ZZ$995, 122, MATCH($B$3, resultados!$A$1:$ZZ$1, 0))</f>
        <v/>
      </c>
    </row>
    <row r="129">
      <c r="A129">
        <f>INDEX(resultados!$A$2:$ZZ$995, 123, MATCH($B$1, resultados!$A$1:$ZZ$1, 0))</f>
        <v/>
      </c>
      <c r="B129">
        <f>INDEX(resultados!$A$2:$ZZ$995, 123, MATCH($B$2, resultados!$A$1:$ZZ$1, 0))</f>
        <v/>
      </c>
      <c r="C129">
        <f>INDEX(resultados!$A$2:$ZZ$995, 123, MATCH($B$3, resultados!$A$1:$ZZ$1, 0))</f>
        <v/>
      </c>
    </row>
    <row r="130">
      <c r="A130">
        <f>INDEX(resultados!$A$2:$ZZ$995, 124, MATCH($B$1, resultados!$A$1:$ZZ$1, 0))</f>
        <v/>
      </c>
      <c r="B130">
        <f>INDEX(resultados!$A$2:$ZZ$995, 124, MATCH($B$2, resultados!$A$1:$ZZ$1, 0))</f>
        <v/>
      </c>
      <c r="C130">
        <f>INDEX(resultados!$A$2:$ZZ$995, 124, MATCH($B$3, resultados!$A$1:$ZZ$1, 0))</f>
        <v/>
      </c>
    </row>
    <row r="131">
      <c r="A131">
        <f>INDEX(resultados!$A$2:$ZZ$995, 125, MATCH($B$1, resultados!$A$1:$ZZ$1, 0))</f>
        <v/>
      </c>
      <c r="B131">
        <f>INDEX(resultados!$A$2:$ZZ$995, 125, MATCH($B$2, resultados!$A$1:$ZZ$1, 0))</f>
        <v/>
      </c>
      <c r="C131">
        <f>INDEX(resultados!$A$2:$ZZ$995, 125, MATCH($B$3, resultados!$A$1:$ZZ$1, 0))</f>
        <v/>
      </c>
    </row>
    <row r="132">
      <c r="A132">
        <f>INDEX(resultados!$A$2:$ZZ$995, 126, MATCH($B$1, resultados!$A$1:$ZZ$1, 0))</f>
        <v/>
      </c>
      <c r="B132">
        <f>INDEX(resultados!$A$2:$ZZ$995, 126, MATCH($B$2, resultados!$A$1:$ZZ$1, 0))</f>
        <v/>
      </c>
      <c r="C132">
        <f>INDEX(resultados!$A$2:$ZZ$995, 126, MATCH($B$3, resultados!$A$1:$ZZ$1, 0))</f>
        <v/>
      </c>
    </row>
    <row r="133">
      <c r="A133">
        <f>INDEX(resultados!$A$2:$ZZ$995, 127, MATCH($B$1, resultados!$A$1:$ZZ$1, 0))</f>
        <v/>
      </c>
      <c r="B133">
        <f>INDEX(resultados!$A$2:$ZZ$995, 127, MATCH($B$2, resultados!$A$1:$ZZ$1, 0))</f>
        <v/>
      </c>
      <c r="C133">
        <f>INDEX(resultados!$A$2:$ZZ$995, 127, MATCH($B$3, resultados!$A$1:$ZZ$1, 0))</f>
        <v/>
      </c>
    </row>
    <row r="134">
      <c r="A134">
        <f>INDEX(resultados!$A$2:$ZZ$995, 128, MATCH($B$1, resultados!$A$1:$ZZ$1, 0))</f>
        <v/>
      </c>
      <c r="B134">
        <f>INDEX(resultados!$A$2:$ZZ$995, 128, MATCH($B$2, resultados!$A$1:$ZZ$1, 0))</f>
        <v/>
      </c>
      <c r="C134">
        <f>INDEX(resultados!$A$2:$ZZ$995, 128, MATCH($B$3, resultados!$A$1:$ZZ$1, 0))</f>
        <v/>
      </c>
    </row>
    <row r="135">
      <c r="A135">
        <f>INDEX(resultados!$A$2:$ZZ$995, 129, MATCH($B$1, resultados!$A$1:$ZZ$1, 0))</f>
        <v/>
      </c>
      <c r="B135">
        <f>INDEX(resultados!$A$2:$ZZ$995, 129, MATCH($B$2, resultados!$A$1:$ZZ$1, 0))</f>
        <v/>
      </c>
      <c r="C135">
        <f>INDEX(resultados!$A$2:$ZZ$995, 129, MATCH($B$3, resultados!$A$1:$ZZ$1, 0))</f>
        <v/>
      </c>
    </row>
    <row r="136">
      <c r="A136">
        <f>INDEX(resultados!$A$2:$ZZ$995, 130, MATCH($B$1, resultados!$A$1:$ZZ$1, 0))</f>
        <v/>
      </c>
      <c r="B136">
        <f>INDEX(resultados!$A$2:$ZZ$995, 130, MATCH($B$2, resultados!$A$1:$ZZ$1, 0))</f>
        <v/>
      </c>
      <c r="C136">
        <f>INDEX(resultados!$A$2:$ZZ$995, 130, MATCH($B$3, resultados!$A$1:$ZZ$1, 0))</f>
        <v/>
      </c>
    </row>
    <row r="137">
      <c r="A137">
        <f>INDEX(resultados!$A$2:$ZZ$995, 131, MATCH($B$1, resultados!$A$1:$ZZ$1, 0))</f>
        <v/>
      </c>
      <c r="B137">
        <f>INDEX(resultados!$A$2:$ZZ$995, 131, MATCH($B$2, resultados!$A$1:$ZZ$1, 0))</f>
        <v/>
      </c>
      <c r="C137">
        <f>INDEX(resultados!$A$2:$ZZ$995, 131, MATCH($B$3, resultados!$A$1:$ZZ$1, 0))</f>
        <v/>
      </c>
    </row>
    <row r="138">
      <c r="A138">
        <f>INDEX(resultados!$A$2:$ZZ$995, 132, MATCH($B$1, resultados!$A$1:$ZZ$1, 0))</f>
        <v/>
      </c>
      <c r="B138">
        <f>INDEX(resultados!$A$2:$ZZ$995, 132, MATCH($B$2, resultados!$A$1:$ZZ$1, 0))</f>
        <v/>
      </c>
      <c r="C138">
        <f>INDEX(resultados!$A$2:$ZZ$995, 132, MATCH($B$3, resultados!$A$1:$ZZ$1, 0))</f>
        <v/>
      </c>
    </row>
    <row r="139">
      <c r="A139">
        <f>INDEX(resultados!$A$2:$ZZ$995, 133, MATCH($B$1, resultados!$A$1:$ZZ$1, 0))</f>
        <v/>
      </c>
      <c r="B139">
        <f>INDEX(resultados!$A$2:$ZZ$995, 133, MATCH($B$2, resultados!$A$1:$ZZ$1, 0))</f>
        <v/>
      </c>
      <c r="C139">
        <f>INDEX(resultados!$A$2:$ZZ$995, 133, MATCH($B$3, resultados!$A$1:$ZZ$1, 0))</f>
        <v/>
      </c>
    </row>
    <row r="140">
      <c r="A140">
        <f>INDEX(resultados!$A$2:$ZZ$995, 134, MATCH($B$1, resultados!$A$1:$ZZ$1, 0))</f>
        <v/>
      </c>
      <c r="B140">
        <f>INDEX(resultados!$A$2:$ZZ$995, 134, MATCH($B$2, resultados!$A$1:$ZZ$1, 0))</f>
        <v/>
      </c>
      <c r="C140">
        <f>INDEX(resultados!$A$2:$ZZ$995, 134, MATCH($B$3, resultados!$A$1:$ZZ$1, 0))</f>
        <v/>
      </c>
    </row>
    <row r="141">
      <c r="A141">
        <f>INDEX(resultados!$A$2:$ZZ$995, 135, MATCH($B$1, resultados!$A$1:$ZZ$1, 0))</f>
        <v/>
      </c>
      <c r="B141">
        <f>INDEX(resultados!$A$2:$ZZ$995, 135, MATCH($B$2, resultados!$A$1:$ZZ$1, 0))</f>
        <v/>
      </c>
      <c r="C141">
        <f>INDEX(resultados!$A$2:$ZZ$995, 135, MATCH($B$3, resultados!$A$1:$ZZ$1, 0))</f>
        <v/>
      </c>
    </row>
    <row r="142">
      <c r="A142">
        <f>INDEX(resultados!$A$2:$ZZ$995, 136, MATCH($B$1, resultados!$A$1:$ZZ$1, 0))</f>
        <v/>
      </c>
      <c r="B142">
        <f>INDEX(resultados!$A$2:$ZZ$995, 136, MATCH($B$2, resultados!$A$1:$ZZ$1, 0))</f>
        <v/>
      </c>
      <c r="C142">
        <f>INDEX(resultados!$A$2:$ZZ$995, 136, MATCH($B$3, resultados!$A$1:$ZZ$1, 0))</f>
        <v/>
      </c>
    </row>
    <row r="143">
      <c r="A143">
        <f>INDEX(resultados!$A$2:$ZZ$995, 137, MATCH($B$1, resultados!$A$1:$ZZ$1, 0))</f>
        <v/>
      </c>
      <c r="B143">
        <f>INDEX(resultados!$A$2:$ZZ$995, 137, MATCH($B$2, resultados!$A$1:$ZZ$1, 0))</f>
        <v/>
      </c>
      <c r="C143">
        <f>INDEX(resultados!$A$2:$ZZ$995, 137, MATCH($B$3, resultados!$A$1:$ZZ$1, 0))</f>
        <v/>
      </c>
    </row>
    <row r="144">
      <c r="A144">
        <f>INDEX(resultados!$A$2:$ZZ$995, 138, MATCH($B$1, resultados!$A$1:$ZZ$1, 0))</f>
        <v/>
      </c>
      <c r="B144">
        <f>INDEX(resultados!$A$2:$ZZ$995, 138, MATCH($B$2, resultados!$A$1:$ZZ$1, 0))</f>
        <v/>
      </c>
      <c r="C144">
        <f>INDEX(resultados!$A$2:$ZZ$995, 138, MATCH($B$3, resultados!$A$1:$ZZ$1, 0))</f>
        <v/>
      </c>
    </row>
    <row r="145">
      <c r="A145">
        <f>INDEX(resultados!$A$2:$ZZ$995, 139, MATCH($B$1, resultados!$A$1:$ZZ$1, 0))</f>
        <v/>
      </c>
      <c r="B145">
        <f>INDEX(resultados!$A$2:$ZZ$995, 139, MATCH($B$2, resultados!$A$1:$ZZ$1, 0))</f>
        <v/>
      </c>
      <c r="C145">
        <f>INDEX(resultados!$A$2:$ZZ$995, 139, MATCH($B$3, resultados!$A$1:$ZZ$1, 0))</f>
        <v/>
      </c>
    </row>
    <row r="146">
      <c r="A146">
        <f>INDEX(resultados!$A$2:$ZZ$995, 140, MATCH($B$1, resultados!$A$1:$ZZ$1, 0))</f>
        <v/>
      </c>
      <c r="B146">
        <f>INDEX(resultados!$A$2:$ZZ$995, 140, MATCH($B$2, resultados!$A$1:$ZZ$1, 0))</f>
        <v/>
      </c>
      <c r="C146">
        <f>INDEX(resultados!$A$2:$ZZ$995, 140, MATCH($B$3, resultados!$A$1:$ZZ$1, 0))</f>
        <v/>
      </c>
    </row>
    <row r="147">
      <c r="A147">
        <f>INDEX(resultados!$A$2:$ZZ$995, 141, MATCH($B$1, resultados!$A$1:$ZZ$1, 0))</f>
        <v/>
      </c>
      <c r="B147">
        <f>INDEX(resultados!$A$2:$ZZ$995, 141, MATCH($B$2, resultados!$A$1:$ZZ$1, 0))</f>
        <v/>
      </c>
      <c r="C147">
        <f>INDEX(resultados!$A$2:$ZZ$995, 141, MATCH($B$3, resultados!$A$1:$ZZ$1, 0))</f>
        <v/>
      </c>
    </row>
    <row r="148">
      <c r="A148">
        <f>INDEX(resultados!$A$2:$ZZ$995, 142, MATCH($B$1, resultados!$A$1:$ZZ$1, 0))</f>
        <v/>
      </c>
      <c r="B148">
        <f>INDEX(resultados!$A$2:$ZZ$995, 142, MATCH($B$2, resultados!$A$1:$ZZ$1, 0))</f>
        <v/>
      </c>
      <c r="C148">
        <f>INDEX(resultados!$A$2:$ZZ$995, 142, MATCH($B$3, resultados!$A$1:$ZZ$1, 0))</f>
        <v/>
      </c>
    </row>
    <row r="149">
      <c r="A149">
        <f>INDEX(resultados!$A$2:$ZZ$995, 143, MATCH($B$1, resultados!$A$1:$ZZ$1, 0))</f>
        <v/>
      </c>
      <c r="B149">
        <f>INDEX(resultados!$A$2:$ZZ$995, 143, MATCH($B$2, resultados!$A$1:$ZZ$1, 0))</f>
        <v/>
      </c>
      <c r="C149">
        <f>INDEX(resultados!$A$2:$ZZ$995, 143, MATCH($B$3, resultados!$A$1:$ZZ$1, 0))</f>
        <v/>
      </c>
    </row>
    <row r="150">
      <c r="A150">
        <f>INDEX(resultados!$A$2:$ZZ$995, 144, MATCH($B$1, resultados!$A$1:$ZZ$1, 0))</f>
        <v/>
      </c>
      <c r="B150">
        <f>INDEX(resultados!$A$2:$ZZ$995, 144, MATCH($B$2, resultados!$A$1:$ZZ$1, 0))</f>
        <v/>
      </c>
      <c r="C150">
        <f>INDEX(resultados!$A$2:$ZZ$995, 144, MATCH($B$3, resultados!$A$1:$ZZ$1, 0))</f>
        <v/>
      </c>
    </row>
    <row r="151">
      <c r="A151">
        <f>INDEX(resultados!$A$2:$ZZ$995, 145, MATCH($B$1, resultados!$A$1:$ZZ$1, 0))</f>
        <v/>
      </c>
      <c r="B151">
        <f>INDEX(resultados!$A$2:$ZZ$995, 145, MATCH($B$2, resultados!$A$1:$ZZ$1, 0))</f>
        <v/>
      </c>
      <c r="C151">
        <f>INDEX(resultados!$A$2:$ZZ$995, 145, MATCH($B$3, resultados!$A$1:$ZZ$1, 0))</f>
        <v/>
      </c>
    </row>
    <row r="152">
      <c r="A152">
        <f>INDEX(resultados!$A$2:$ZZ$995, 146, MATCH($B$1, resultados!$A$1:$ZZ$1, 0))</f>
        <v/>
      </c>
      <c r="B152">
        <f>INDEX(resultados!$A$2:$ZZ$995, 146, MATCH($B$2, resultados!$A$1:$ZZ$1, 0))</f>
        <v/>
      </c>
      <c r="C152">
        <f>INDEX(resultados!$A$2:$ZZ$995, 146, MATCH($B$3, resultados!$A$1:$ZZ$1, 0))</f>
        <v/>
      </c>
    </row>
    <row r="153">
      <c r="A153">
        <f>INDEX(resultados!$A$2:$ZZ$995, 147, MATCH($B$1, resultados!$A$1:$ZZ$1, 0))</f>
        <v/>
      </c>
      <c r="B153">
        <f>INDEX(resultados!$A$2:$ZZ$995, 147, MATCH($B$2, resultados!$A$1:$ZZ$1, 0))</f>
        <v/>
      </c>
      <c r="C153">
        <f>INDEX(resultados!$A$2:$ZZ$995, 147, MATCH($B$3, resultados!$A$1:$ZZ$1, 0))</f>
        <v/>
      </c>
    </row>
    <row r="154">
      <c r="A154">
        <f>INDEX(resultados!$A$2:$ZZ$995, 148, MATCH($B$1, resultados!$A$1:$ZZ$1, 0))</f>
        <v/>
      </c>
      <c r="B154">
        <f>INDEX(resultados!$A$2:$ZZ$995, 148, MATCH($B$2, resultados!$A$1:$ZZ$1, 0))</f>
        <v/>
      </c>
      <c r="C154">
        <f>INDEX(resultados!$A$2:$ZZ$995, 148, MATCH($B$3, resultados!$A$1:$ZZ$1, 0))</f>
        <v/>
      </c>
    </row>
    <row r="155">
      <c r="A155">
        <f>INDEX(resultados!$A$2:$ZZ$995, 149, MATCH($B$1, resultados!$A$1:$ZZ$1, 0))</f>
        <v/>
      </c>
      <c r="B155">
        <f>INDEX(resultados!$A$2:$ZZ$995, 149, MATCH($B$2, resultados!$A$1:$ZZ$1, 0))</f>
        <v/>
      </c>
      <c r="C155">
        <f>INDEX(resultados!$A$2:$ZZ$995, 149, MATCH($B$3, resultados!$A$1:$ZZ$1, 0))</f>
        <v/>
      </c>
    </row>
    <row r="156">
      <c r="A156">
        <f>INDEX(resultados!$A$2:$ZZ$995, 150, MATCH($B$1, resultados!$A$1:$ZZ$1, 0))</f>
        <v/>
      </c>
      <c r="B156">
        <f>INDEX(resultados!$A$2:$ZZ$995, 150, MATCH($B$2, resultados!$A$1:$ZZ$1, 0))</f>
        <v/>
      </c>
      <c r="C156">
        <f>INDEX(resultados!$A$2:$ZZ$995, 150, MATCH($B$3, resultados!$A$1:$ZZ$1, 0))</f>
        <v/>
      </c>
    </row>
    <row r="157">
      <c r="A157">
        <f>INDEX(resultados!$A$2:$ZZ$995, 151, MATCH($B$1, resultados!$A$1:$ZZ$1, 0))</f>
        <v/>
      </c>
      <c r="B157">
        <f>INDEX(resultados!$A$2:$ZZ$995, 151, MATCH($B$2, resultados!$A$1:$ZZ$1, 0))</f>
        <v/>
      </c>
      <c r="C157">
        <f>INDEX(resultados!$A$2:$ZZ$995, 151, MATCH($B$3, resultados!$A$1:$ZZ$1, 0))</f>
        <v/>
      </c>
    </row>
    <row r="158">
      <c r="A158">
        <f>INDEX(resultados!$A$2:$ZZ$995, 152, MATCH($B$1, resultados!$A$1:$ZZ$1, 0))</f>
        <v/>
      </c>
      <c r="B158">
        <f>INDEX(resultados!$A$2:$ZZ$995, 152, MATCH($B$2, resultados!$A$1:$ZZ$1, 0))</f>
        <v/>
      </c>
      <c r="C158">
        <f>INDEX(resultados!$A$2:$ZZ$995, 152, MATCH($B$3, resultados!$A$1:$ZZ$1, 0))</f>
        <v/>
      </c>
    </row>
    <row r="159">
      <c r="A159">
        <f>INDEX(resultados!$A$2:$ZZ$995, 153, MATCH($B$1, resultados!$A$1:$ZZ$1, 0))</f>
        <v/>
      </c>
      <c r="B159">
        <f>INDEX(resultados!$A$2:$ZZ$995, 153, MATCH($B$2, resultados!$A$1:$ZZ$1, 0))</f>
        <v/>
      </c>
      <c r="C159">
        <f>INDEX(resultados!$A$2:$ZZ$995, 153, MATCH($B$3, resultados!$A$1:$ZZ$1, 0))</f>
        <v/>
      </c>
    </row>
    <row r="160">
      <c r="A160">
        <f>INDEX(resultados!$A$2:$ZZ$995, 154, MATCH($B$1, resultados!$A$1:$ZZ$1, 0))</f>
        <v/>
      </c>
      <c r="B160">
        <f>INDEX(resultados!$A$2:$ZZ$995, 154, MATCH($B$2, resultados!$A$1:$ZZ$1, 0))</f>
        <v/>
      </c>
      <c r="C160">
        <f>INDEX(resultados!$A$2:$ZZ$995, 154, MATCH($B$3, resultados!$A$1:$ZZ$1, 0))</f>
        <v/>
      </c>
    </row>
    <row r="161">
      <c r="A161">
        <f>INDEX(resultados!$A$2:$ZZ$995, 155, MATCH($B$1, resultados!$A$1:$ZZ$1, 0))</f>
        <v/>
      </c>
      <c r="B161">
        <f>INDEX(resultados!$A$2:$ZZ$995, 155, MATCH($B$2, resultados!$A$1:$ZZ$1, 0))</f>
        <v/>
      </c>
      <c r="C161">
        <f>INDEX(resultados!$A$2:$ZZ$995, 155, MATCH($B$3, resultados!$A$1:$ZZ$1, 0))</f>
        <v/>
      </c>
    </row>
    <row r="162">
      <c r="A162">
        <f>INDEX(resultados!$A$2:$ZZ$995, 156, MATCH($B$1, resultados!$A$1:$ZZ$1, 0))</f>
        <v/>
      </c>
      <c r="B162">
        <f>INDEX(resultados!$A$2:$ZZ$995, 156, MATCH($B$2, resultados!$A$1:$ZZ$1, 0))</f>
        <v/>
      </c>
      <c r="C162">
        <f>INDEX(resultados!$A$2:$ZZ$995, 156, MATCH($B$3, resultados!$A$1:$ZZ$1, 0))</f>
        <v/>
      </c>
    </row>
    <row r="163">
      <c r="A163">
        <f>INDEX(resultados!$A$2:$ZZ$995, 157, MATCH($B$1, resultados!$A$1:$ZZ$1, 0))</f>
        <v/>
      </c>
      <c r="B163">
        <f>INDEX(resultados!$A$2:$ZZ$995, 157, MATCH($B$2, resultados!$A$1:$ZZ$1, 0))</f>
        <v/>
      </c>
      <c r="C163">
        <f>INDEX(resultados!$A$2:$ZZ$995, 157, MATCH($B$3, resultados!$A$1:$ZZ$1, 0))</f>
        <v/>
      </c>
    </row>
    <row r="164">
      <c r="A164">
        <f>INDEX(resultados!$A$2:$ZZ$995, 158, MATCH($B$1, resultados!$A$1:$ZZ$1, 0))</f>
        <v/>
      </c>
      <c r="B164">
        <f>INDEX(resultados!$A$2:$ZZ$995, 158, MATCH($B$2, resultados!$A$1:$ZZ$1, 0))</f>
        <v/>
      </c>
      <c r="C164">
        <f>INDEX(resultados!$A$2:$ZZ$995, 158, MATCH($B$3, resultados!$A$1:$ZZ$1, 0))</f>
        <v/>
      </c>
    </row>
    <row r="165">
      <c r="A165">
        <f>INDEX(resultados!$A$2:$ZZ$995, 159, MATCH($B$1, resultados!$A$1:$ZZ$1, 0))</f>
        <v/>
      </c>
      <c r="B165">
        <f>INDEX(resultados!$A$2:$ZZ$995, 159, MATCH($B$2, resultados!$A$1:$ZZ$1, 0))</f>
        <v/>
      </c>
      <c r="C165">
        <f>INDEX(resultados!$A$2:$ZZ$995, 159, MATCH($B$3, resultados!$A$1:$ZZ$1, 0))</f>
        <v/>
      </c>
    </row>
    <row r="166">
      <c r="A166">
        <f>INDEX(resultados!$A$2:$ZZ$995, 160, MATCH($B$1, resultados!$A$1:$ZZ$1, 0))</f>
        <v/>
      </c>
      <c r="B166">
        <f>INDEX(resultados!$A$2:$ZZ$995, 160, MATCH($B$2, resultados!$A$1:$ZZ$1, 0))</f>
        <v/>
      </c>
      <c r="C166">
        <f>INDEX(resultados!$A$2:$ZZ$995, 160, MATCH($B$3, resultados!$A$1:$ZZ$1, 0))</f>
        <v/>
      </c>
    </row>
    <row r="167">
      <c r="A167">
        <f>INDEX(resultados!$A$2:$ZZ$995, 161, MATCH($B$1, resultados!$A$1:$ZZ$1, 0))</f>
        <v/>
      </c>
      <c r="B167">
        <f>INDEX(resultados!$A$2:$ZZ$995, 161, MATCH($B$2, resultados!$A$1:$ZZ$1, 0))</f>
        <v/>
      </c>
      <c r="C167">
        <f>INDEX(resultados!$A$2:$ZZ$995, 161, MATCH($B$3, resultados!$A$1:$ZZ$1, 0))</f>
        <v/>
      </c>
    </row>
    <row r="168">
      <c r="A168">
        <f>INDEX(resultados!$A$2:$ZZ$995, 162, MATCH($B$1, resultados!$A$1:$ZZ$1, 0))</f>
        <v/>
      </c>
      <c r="B168">
        <f>INDEX(resultados!$A$2:$ZZ$995, 162, MATCH($B$2, resultados!$A$1:$ZZ$1, 0))</f>
        <v/>
      </c>
      <c r="C168">
        <f>INDEX(resultados!$A$2:$ZZ$995, 162, MATCH($B$3, resultados!$A$1:$ZZ$1, 0))</f>
        <v/>
      </c>
    </row>
    <row r="169">
      <c r="A169">
        <f>INDEX(resultados!$A$2:$ZZ$995, 163, MATCH($B$1, resultados!$A$1:$ZZ$1, 0))</f>
        <v/>
      </c>
      <c r="B169">
        <f>INDEX(resultados!$A$2:$ZZ$995, 163, MATCH($B$2, resultados!$A$1:$ZZ$1, 0))</f>
        <v/>
      </c>
      <c r="C169">
        <f>INDEX(resultados!$A$2:$ZZ$995, 163, MATCH($B$3, resultados!$A$1:$ZZ$1, 0))</f>
        <v/>
      </c>
    </row>
    <row r="170">
      <c r="A170">
        <f>INDEX(resultados!$A$2:$ZZ$995, 164, MATCH($B$1, resultados!$A$1:$ZZ$1, 0))</f>
        <v/>
      </c>
      <c r="B170">
        <f>INDEX(resultados!$A$2:$ZZ$995, 164, MATCH($B$2, resultados!$A$1:$ZZ$1, 0))</f>
        <v/>
      </c>
      <c r="C170">
        <f>INDEX(resultados!$A$2:$ZZ$995, 164, MATCH($B$3, resultados!$A$1:$ZZ$1, 0))</f>
        <v/>
      </c>
    </row>
    <row r="171">
      <c r="A171">
        <f>INDEX(resultados!$A$2:$ZZ$995, 165, MATCH($B$1, resultados!$A$1:$ZZ$1, 0))</f>
        <v/>
      </c>
      <c r="B171">
        <f>INDEX(resultados!$A$2:$ZZ$995, 165, MATCH($B$2, resultados!$A$1:$ZZ$1, 0))</f>
        <v/>
      </c>
      <c r="C171">
        <f>INDEX(resultados!$A$2:$ZZ$995, 165, MATCH($B$3, resultados!$A$1:$ZZ$1, 0))</f>
        <v/>
      </c>
    </row>
    <row r="172">
      <c r="A172">
        <f>INDEX(resultados!$A$2:$ZZ$995, 166, MATCH($B$1, resultados!$A$1:$ZZ$1, 0))</f>
        <v/>
      </c>
      <c r="B172">
        <f>INDEX(resultados!$A$2:$ZZ$995, 166, MATCH($B$2, resultados!$A$1:$ZZ$1, 0))</f>
        <v/>
      </c>
      <c r="C172">
        <f>INDEX(resultados!$A$2:$ZZ$995, 166, MATCH($B$3, resultados!$A$1:$ZZ$1, 0))</f>
        <v/>
      </c>
    </row>
    <row r="173">
      <c r="A173">
        <f>INDEX(resultados!$A$2:$ZZ$995, 167, MATCH($B$1, resultados!$A$1:$ZZ$1, 0))</f>
        <v/>
      </c>
      <c r="B173">
        <f>INDEX(resultados!$A$2:$ZZ$995, 167, MATCH($B$2, resultados!$A$1:$ZZ$1, 0))</f>
        <v/>
      </c>
      <c r="C173">
        <f>INDEX(resultados!$A$2:$ZZ$995, 167, MATCH($B$3, resultados!$A$1:$ZZ$1, 0))</f>
        <v/>
      </c>
    </row>
    <row r="174">
      <c r="A174">
        <f>INDEX(resultados!$A$2:$ZZ$995, 168, MATCH($B$1, resultados!$A$1:$ZZ$1, 0))</f>
        <v/>
      </c>
      <c r="B174">
        <f>INDEX(resultados!$A$2:$ZZ$995, 168, MATCH($B$2, resultados!$A$1:$ZZ$1, 0))</f>
        <v/>
      </c>
      <c r="C174">
        <f>INDEX(resultados!$A$2:$ZZ$995, 168, MATCH($B$3, resultados!$A$1:$ZZ$1, 0))</f>
        <v/>
      </c>
    </row>
    <row r="175">
      <c r="A175">
        <f>INDEX(resultados!$A$2:$ZZ$995, 169, MATCH($B$1, resultados!$A$1:$ZZ$1, 0))</f>
        <v/>
      </c>
      <c r="B175">
        <f>INDEX(resultados!$A$2:$ZZ$995, 169, MATCH($B$2, resultados!$A$1:$ZZ$1, 0))</f>
        <v/>
      </c>
      <c r="C175">
        <f>INDEX(resultados!$A$2:$ZZ$995, 169, MATCH($B$3, resultados!$A$1:$ZZ$1, 0))</f>
        <v/>
      </c>
    </row>
    <row r="176">
      <c r="A176">
        <f>INDEX(resultados!$A$2:$ZZ$995, 170, MATCH($B$1, resultados!$A$1:$ZZ$1, 0))</f>
        <v/>
      </c>
      <c r="B176">
        <f>INDEX(resultados!$A$2:$ZZ$995, 170, MATCH($B$2, resultados!$A$1:$ZZ$1, 0))</f>
        <v/>
      </c>
      <c r="C176">
        <f>INDEX(resultados!$A$2:$ZZ$995, 170, MATCH($B$3, resultados!$A$1:$ZZ$1, 0))</f>
        <v/>
      </c>
    </row>
    <row r="177">
      <c r="A177">
        <f>INDEX(resultados!$A$2:$ZZ$995, 171, MATCH($B$1, resultados!$A$1:$ZZ$1, 0))</f>
        <v/>
      </c>
      <c r="B177">
        <f>INDEX(resultados!$A$2:$ZZ$995, 171, MATCH($B$2, resultados!$A$1:$ZZ$1, 0))</f>
        <v/>
      </c>
      <c r="C177">
        <f>INDEX(resultados!$A$2:$ZZ$995, 171, MATCH($B$3, resultados!$A$1:$ZZ$1, 0))</f>
        <v/>
      </c>
    </row>
    <row r="178">
      <c r="A178">
        <f>INDEX(resultados!$A$2:$ZZ$995, 172, MATCH($B$1, resultados!$A$1:$ZZ$1, 0))</f>
        <v/>
      </c>
      <c r="B178">
        <f>INDEX(resultados!$A$2:$ZZ$995, 172, MATCH($B$2, resultados!$A$1:$ZZ$1, 0))</f>
        <v/>
      </c>
      <c r="C178">
        <f>INDEX(resultados!$A$2:$ZZ$995, 172, MATCH($B$3, resultados!$A$1:$ZZ$1, 0))</f>
        <v/>
      </c>
    </row>
    <row r="179">
      <c r="A179">
        <f>INDEX(resultados!$A$2:$ZZ$995, 173, MATCH($B$1, resultados!$A$1:$ZZ$1, 0))</f>
        <v/>
      </c>
      <c r="B179">
        <f>INDEX(resultados!$A$2:$ZZ$995, 173, MATCH($B$2, resultados!$A$1:$ZZ$1, 0))</f>
        <v/>
      </c>
      <c r="C179">
        <f>INDEX(resultados!$A$2:$ZZ$995, 173, MATCH($B$3, resultados!$A$1:$ZZ$1, 0))</f>
        <v/>
      </c>
    </row>
    <row r="180">
      <c r="A180">
        <f>INDEX(resultados!$A$2:$ZZ$995, 174, MATCH($B$1, resultados!$A$1:$ZZ$1, 0))</f>
        <v/>
      </c>
      <c r="B180">
        <f>INDEX(resultados!$A$2:$ZZ$995, 174, MATCH($B$2, resultados!$A$1:$ZZ$1, 0))</f>
        <v/>
      </c>
      <c r="C180">
        <f>INDEX(resultados!$A$2:$ZZ$995, 174, MATCH($B$3, resultados!$A$1:$ZZ$1, 0))</f>
        <v/>
      </c>
    </row>
    <row r="181">
      <c r="A181">
        <f>INDEX(resultados!$A$2:$ZZ$995, 175, MATCH($B$1, resultados!$A$1:$ZZ$1, 0))</f>
        <v/>
      </c>
      <c r="B181">
        <f>INDEX(resultados!$A$2:$ZZ$995, 175, MATCH($B$2, resultados!$A$1:$ZZ$1, 0))</f>
        <v/>
      </c>
      <c r="C181">
        <f>INDEX(resultados!$A$2:$ZZ$995, 175, MATCH($B$3, resultados!$A$1:$ZZ$1, 0))</f>
        <v/>
      </c>
    </row>
    <row r="182">
      <c r="A182">
        <f>INDEX(resultados!$A$2:$ZZ$995, 176, MATCH($B$1, resultados!$A$1:$ZZ$1, 0))</f>
        <v/>
      </c>
      <c r="B182">
        <f>INDEX(resultados!$A$2:$ZZ$995, 176, MATCH($B$2, resultados!$A$1:$ZZ$1, 0))</f>
        <v/>
      </c>
      <c r="C182">
        <f>INDEX(resultados!$A$2:$ZZ$995, 176, MATCH($B$3, resultados!$A$1:$ZZ$1, 0))</f>
        <v/>
      </c>
    </row>
    <row r="183">
      <c r="A183">
        <f>INDEX(resultados!$A$2:$ZZ$995, 177, MATCH($B$1, resultados!$A$1:$ZZ$1, 0))</f>
        <v/>
      </c>
      <c r="B183">
        <f>INDEX(resultados!$A$2:$ZZ$995, 177, MATCH($B$2, resultados!$A$1:$ZZ$1, 0))</f>
        <v/>
      </c>
      <c r="C183">
        <f>INDEX(resultados!$A$2:$ZZ$995, 177, MATCH($B$3, resultados!$A$1:$ZZ$1, 0))</f>
        <v/>
      </c>
    </row>
    <row r="184">
      <c r="A184">
        <f>INDEX(resultados!$A$2:$ZZ$995, 178, MATCH($B$1, resultados!$A$1:$ZZ$1, 0))</f>
        <v/>
      </c>
      <c r="B184">
        <f>INDEX(resultados!$A$2:$ZZ$995, 178, MATCH($B$2, resultados!$A$1:$ZZ$1, 0))</f>
        <v/>
      </c>
      <c r="C184">
        <f>INDEX(resultados!$A$2:$ZZ$995, 178, MATCH($B$3, resultados!$A$1:$ZZ$1, 0))</f>
        <v/>
      </c>
    </row>
    <row r="185">
      <c r="A185">
        <f>INDEX(resultados!$A$2:$ZZ$995, 179, MATCH($B$1, resultados!$A$1:$ZZ$1, 0))</f>
        <v/>
      </c>
      <c r="B185">
        <f>INDEX(resultados!$A$2:$ZZ$995, 179, MATCH($B$2, resultados!$A$1:$ZZ$1, 0))</f>
        <v/>
      </c>
      <c r="C185">
        <f>INDEX(resultados!$A$2:$ZZ$995, 179, MATCH($B$3, resultados!$A$1:$ZZ$1, 0))</f>
        <v/>
      </c>
    </row>
    <row r="186">
      <c r="A186">
        <f>INDEX(resultados!$A$2:$ZZ$995, 180, MATCH($B$1, resultados!$A$1:$ZZ$1, 0))</f>
        <v/>
      </c>
      <c r="B186">
        <f>INDEX(resultados!$A$2:$ZZ$995, 180, MATCH($B$2, resultados!$A$1:$ZZ$1, 0))</f>
        <v/>
      </c>
      <c r="C186">
        <f>INDEX(resultados!$A$2:$ZZ$995, 180, MATCH($B$3, resultados!$A$1:$ZZ$1, 0))</f>
        <v/>
      </c>
    </row>
    <row r="187">
      <c r="A187">
        <f>INDEX(resultados!$A$2:$ZZ$995, 181, MATCH($B$1, resultados!$A$1:$ZZ$1, 0))</f>
        <v/>
      </c>
      <c r="B187">
        <f>INDEX(resultados!$A$2:$ZZ$995, 181, MATCH($B$2, resultados!$A$1:$ZZ$1, 0))</f>
        <v/>
      </c>
      <c r="C187">
        <f>INDEX(resultados!$A$2:$ZZ$995, 181, MATCH($B$3, resultados!$A$1:$ZZ$1, 0))</f>
        <v/>
      </c>
    </row>
    <row r="188">
      <c r="A188">
        <f>INDEX(resultados!$A$2:$ZZ$995, 182, MATCH($B$1, resultados!$A$1:$ZZ$1, 0))</f>
        <v/>
      </c>
      <c r="B188">
        <f>INDEX(resultados!$A$2:$ZZ$995, 182, MATCH($B$2, resultados!$A$1:$ZZ$1, 0))</f>
        <v/>
      </c>
      <c r="C188">
        <f>INDEX(resultados!$A$2:$ZZ$995, 182, MATCH($B$3, resultados!$A$1:$ZZ$1, 0))</f>
        <v/>
      </c>
    </row>
    <row r="189">
      <c r="A189">
        <f>INDEX(resultados!$A$2:$ZZ$995, 183, MATCH($B$1, resultados!$A$1:$ZZ$1, 0))</f>
        <v/>
      </c>
      <c r="B189">
        <f>INDEX(resultados!$A$2:$ZZ$995, 183, MATCH($B$2, resultados!$A$1:$ZZ$1, 0))</f>
        <v/>
      </c>
      <c r="C189">
        <f>INDEX(resultados!$A$2:$ZZ$995, 183, MATCH($B$3, resultados!$A$1:$ZZ$1, 0))</f>
        <v/>
      </c>
    </row>
    <row r="190">
      <c r="A190">
        <f>INDEX(resultados!$A$2:$ZZ$995, 184, MATCH($B$1, resultados!$A$1:$ZZ$1, 0))</f>
        <v/>
      </c>
      <c r="B190">
        <f>INDEX(resultados!$A$2:$ZZ$995, 184, MATCH($B$2, resultados!$A$1:$ZZ$1, 0))</f>
        <v/>
      </c>
      <c r="C190">
        <f>INDEX(resultados!$A$2:$ZZ$995, 184, MATCH($B$3, resultados!$A$1:$ZZ$1, 0))</f>
        <v/>
      </c>
    </row>
    <row r="191">
      <c r="A191">
        <f>INDEX(resultados!$A$2:$ZZ$995, 185, MATCH($B$1, resultados!$A$1:$ZZ$1, 0))</f>
        <v/>
      </c>
      <c r="B191">
        <f>INDEX(resultados!$A$2:$ZZ$995, 185, MATCH($B$2, resultados!$A$1:$ZZ$1, 0))</f>
        <v/>
      </c>
      <c r="C191">
        <f>INDEX(resultados!$A$2:$ZZ$995, 185, MATCH($B$3, resultados!$A$1:$ZZ$1, 0))</f>
        <v/>
      </c>
    </row>
    <row r="192">
      <c r="A192">
        <f>INDEX(resultados!$A$2:$ZZ$995, 186, MATCH($B$1, resultados!$A$1:$ZZ$1, 0))</f>
        <v/>
      </c>
      <c r="B192">
        <f>INDEX(resultados!$A$2:$ZZ$995, 186, MATCH($B$2, resultados!$A$1:$ZZ$1, 0))</f>
        <v/>
      </c>
      <c r="C192">
        <f>INDEX(resultados!$A$2:$ZZ$995, 186, MATCH($B$3, resultados!$A$1:$ZZ$1, 0))</f>
        <v/>
      </c>
    </row>
    <row r="193">
      <c r="A193">
        <f>INDEX(resultados!$A$2:$ZZ$995, 187, MATCH($B$1, resultados!$A$1:$ZZ$1, 0))</f>
        <v/>
      </c>
      <c r="B193">
        <f>INDEX(resultados!$A$2:$ZZ$995, 187, MATCH($B$2, resultados!$A$1:$ZZ$1, 0))</f>
        <v/>
      </c>
      <c r="C193">
        <f>INDEX(resultados!$A$2:$ZZ$995, 187, MATCH($B$3, resultados!$A$1:$ZZ$1, 0))</f>
        <v/>
      </c>
    </row>
    <row r="194">
      <c r="A194">
        <f>INDEX(resultados!$A$2:$ZZ$995, 188, MATCH($B$1, resultados!$A$1:$ZZ$1, 0))</f>
        <v/>
      </c>
      <c r="B194">
        <f>INDEX(resultados!$A$2:$ZZ$995, 188, MATCH($B$2, resultados!$A$1:$ZZ$1, 0))</f>
        <v/>
      </c>
      <c r="C194">
        <f>INDEX(resultados!$A$2:$ZZ$995, 188, MATCH($B$3, resultados!$A$1:$ZZ$1, 0))</f>
        <v/>
      </c>
    </row>
    <row r="195">
      <c r="A195">
        <f>INDEX(resultados!$A$2:$ZZ$995, 189, MATCH($B$1, resultados!$A$1:$ZZ$1, 0))</f>
        <v/>
      </c>
      <c r="B195">
        <f>INDEX(resultados!$A$2:$ZZ$995, 189, MATCH($B$2, resultados!$A$1:$ZZ$1, 0))</f>
        <v/>
      </c>
      <c r="C195">
        <f>INDEX(resultados!$A$2:$ZZ$995, 189, MATCH($B$3, resultados!$A$1:$ZZ$1, 0))</f>
        <v/>
      </c>
    </row>
    <row r="196">
      <c r="A196">
        <f>INDEX(resultados!$A$2:$ZZ$995, 190, MATCH($B$1, resultados!$A$1:$ZZ$1, 0))</f>
        <v/>
      </c>
      <c r="B196">
        <f>INDEX(resultados!$A$2:$ZZ$995, 190, MATCH($B$2, resultados!$A$1:$ZZ$1, 0))</f>
        <v/>
      </c>
      <c r="C196">
        <f>INDEX(resultados!$A$2:$ZZ$995, 190, MATCH($B$3, resultados!$A$1:$ZZ$1, 0))</f>
        <v/>
      </c>
    </row>
    <row r="197">
      <c r="A197">
        <f>INDEX(resultados!$A$2:$ZZ$995, 191, MATCH($B$1, resultados!$A$1:$ZZ$1, 0))</f>
        <v/>
      </c>
      <c r="B197">
        <f>INDEX(resultados!$A$2:$ZZ$995, 191, MATCH($B$2, resultados!$A$1:$ZZ$1, 0))</f>
        <v/>
      </c>
      <c r="C197">
        <f>INDEX(resultados!$A$2:$ZZ$995, 191, MATCH($B$3, resultados!$A$1:$ZZ$1, 0))</f>
        <v/>
      </c>
    </row>
    <row r="198">
      <c r="A198">
        <f>INDEX(resultados!$A$2:$ZZ$995, 192, MATCH($B$1, resultados!$A$1:$ZZ$1, 0))</f>
        <v/>
      </c>
      <c r="B198">
        <f>INDEX(resultados!$A$2:$ZZ$995, 192, MATCH($B$2, resultados!$A$1:$ZZ$1, 0))</f>
        <v/>
      </c>
      <c r="C198">
        <f>INDEX(resultados!$A$2:$ZZ$995, 192, MATCH($B$3, resultados!$A$1:$ZZ$1, 0))</f>
        <v/>
      </c>
    </row>
    <row r="199">
      <c r="A199">
        <f>INDEX(resultados!$A$2:$ZZ$995, 193, MATCH($B$1, resultados!$A$1:$ZZ$1, 0))</f>
        <v/>
      </c>
      <c r="B199">
        <f>INDEX(resultados!$A$2:$ZZ$995, 193, MATCH($B$2, resultados!$A$1:$ZZ$1, 0))</f>
        <v/>
      </c>
      <c r="C199">
        <f>INDEX(resultados!$A$2:$ZZ$995, 193, MATCH($B$3, resultados!$A$1:$ZZ$1, 0))</f>
        <v/>
      </c>
    </row>
    <row r="200">
      <c r="A200">
        <f>INDEX(resultados!$A$2:$ZZ$995, 194, MATCH($B$1, resultados!$A$1:$ZZ$1, 0))</f>
        <v/>
      </c>
      <c r="B200">
        <f>INDEX(resultados!$A$2:$ZZ$995, 194, MATCH($B$2, resultados!$A$1:$ZZ$1, 0))</f>
        <v/>
      </c>
      <c r="C200">
        <f>INDEX(resultados!$A$2:$ZZ$995, 194, MATCH($B$3, resultados!$A$1:$ZZ$1, 0))</f>
        <v/>
      </c>
    </row>
    <row r="201">
      <c r="A201">
        <f>INDEX(resultados!$A$2:$ZZ$995, 195, MATCH($B$1, resultados!$A$1:$ZZ$1, 0))</f>
        <v/>
      </c>
      <c r="B201">
        <f>INDEX(resultados!$A$2:$ZZ$995, 195, MATCH($B$2, resultados!$A$1:$ZZ$1, 0))</f>
        <v/>
      </c>
      <c r="C201">
        <f>INDEX(resultados!$A$2:$ZZ$995, 195, MATCH($B$3, resultados!$A$1:$ZZ$1, 0))</f>
        <v/>
      </c>
    </row>
    <row r="202">
      <c r="A202">
        <f>INDEX(resultados!$A$2:$ZZ$995, 196, MATCH($B$1, resultados!$A$1:$ZZ$1, 0))</f>
        <v/>
      </c>
      <c r="B202">
        <f>INDEX(resultados!$A$2:$ZZ$995, 196, MATCH($B$2, resultados!$A$1:$ZZ$1, 0))</f>
        <v/>
      </c>
      <c r="C202">
        <f>INDEX(resultados!$A$2:$ZZ$995, 196, MATCH($B$3, resultados!$A$1:$ZZ$1, 0))</f>
        <v/>
      </c>
    </row>
    <row r="203">
      <c r="A203">
        <f>INDEX(resultados!$A$2:$ZZ$995, 197, MATCH($B$1, resultados!$A$1:$ZZ$1, 0))</f>
        <v/>
      </c>
      <c r="B203">
        <f>INDEX(resultados!$A$2:$ZZ$995, 197, MATCH($B$2, resultados!$A$1:$ZZ$1, 0))</f>
        <v/>
      </c>
      <c r="C203">
        <f>INDEX(resultados!$A$2:$ZZ$995, 197, MATCH($B$3, resultados!$A$1:$ZZ$1, 0))</f>
        <v/>
      </c>
    </row>
    <row r="204">
      <c r="A204">
        <f>INDEX(resultados!$A$2:$ZZ$995, 198, MATCH($B$1, resultados!$A$1:$ZZ$1, 0))</f>
        <v/>
      </c>
      <c r="B204">
        <f>INDEX(resultados!$A$2:$ZZ$995, 198, MATCH($B$2, resultados!$A$1:$ZZ$1, 0))</f>
        <v/>
      </c>
      <c r="C204">
        <f>INDEX(resultados!$A$2:$ZZ$995, 198, MATCH($B$3, resultados!$A$1:$ZZ$1, 0))</f>
        <v/>
      </c>
    </row>
    <row r="205">
      <c r="A205">
        <f>INDEX(resultados!$A$2:$ZZ$995, 199, MATCH($B$1, resultados!$A$1:$ZZ$1, 0))</f>
        <v/>
      </c>
      <c r="B205">
        <f>INDEX(resultados!$A$2:$ZZ$995, 199, MATCH($B$2, resultados!$A$1:$ZZ$1, 0))</f>
        <v/>
      </c>
      <c r="C205">
        <f>INDEX(resultados!$A$2:$ZZ$995, 199, MATCH($B$3, resultados!$A$1:$ZZ$1, 0))</f>
        <v/>
      </c>
    </row>
    <row r="206">
      <c r="A206">
        <f>INDEX(resultados!$A$2:$ZZ$995, 200, MATCH($B$1, resultados!$A$1:$ZZ$1, 0))</f>
        <v/>
      </c>
      <c r="B206">
        <f>INDEX(resultados!$A$2:$ZZ$995, 200, MATCH($B$2, resultados!$A$1:$ZZ$1, 0))</f>
        <v/>
      </c>
      <c r="C206">
        <f>INDEX(resultados!$A$2:$ZZ$995, 200, MATCH($B$3, resultados!$A$1:$ZZ$1, 0))</f>
        <v/>
      </c>
    </row>
    <row r="207">
      <c r="A207">
        <f>INDEX(resultados!$A$2:$ZZ$995, 201, MATCH($B$1, resultados!$A$1:$ZZ$1, 0))</f>
        <v/>
      </c>
      <c r="B207">
        <f>INDEX(resultados!$A$2:$ZZ$995, 201, MATCH($B$2, resultados!$A$1:$ZZ$1, 0))</f>
        <v/>
      </c>
      <c r="C207">
        <f>INDEX(resultados!$A$2:$ZZ$995, 201, MATCH($B$3, resultados!$A$1:$ZZ$1, 0))</f>
        <v/>
      </c>
    </row>
    <row r="208">
      <c r="A208">
        <f>INDEX(resultados!$A$2:$ZZ$995, 202, MATCH($B$1, resultados!$A$1:$ZZ$1, 0))</f>
        <v/>
      </c>
      <c r="B208">
        <f>INDEX(resultados!$A$2:$ZZ$995, 202, MATCH($B$2, resultados!$A$1:$ZZ$1, 0))</f>
        <v/>
      </c>
      <c r="C208">
        <f>INDEX(resultados!$A$2:$ZZ$995, 202, MATCH($B$3, resultados!$A$1:$ZZ$1, 0))</f>
        <v/>
      </c>
    </row>
    <row r="209">
      <c r="A209">
        <f>INDEX(resultados!$A$2:$ZZ$995, 203, MATCH($B$1, resultados!$A$1:$ZZ$1, 0))</f>
        <v/>
      </c>
      <c r="B209">
        <f>INDEX(resultados!$A$2:$ZZ$995, 203, MATCH($B$2, resultados!$A$1:$ZZ$1, 0))</f>
        <v/>
      </c>
      <c r="C209">
        <f>INDEX(resultados!$A$2:$ZZ$995, 203, MATCH($B$3, resultados!$A$1:$ZZ$1, 0))</f>
        <v/>
      </c>
    </row>
    <row r="210">
      <c r="A210">
        <f>INDEX(resultados!$A$2:$ZZ$995, 204, MATCH($B$1, resultados!$A$1:$ZZ$1, 0))</f>
        <v/>
      </c>
      <c r="B210">
        <f>INDEX(resultados!$A$2:$ZZ$995, 204, MATCH($B$2, resultados!$A$1:$ZZ$1, 0))</f>
        <v/>
      </c>
      <c r="C210">
        <f>INDEX(resultados!$A$2:$ZZ$995, 204, MATCH($B$3, resultados!$A$1:$ZZ$1, 0))</f>
        <v/>
      </c>
    </row>
    <row r="211">
      <c r="A211">
        <f>INDEX(resultados!$A$2:$ZZ$995, 205, MATCH($B$1, resultados!$A$1:$ZZ$1, 0))</f>
        <v/>
      </c>
      <c r="B211">
        <f>INDEX(resultados!$A$2:$ZZ$995, 205, MATCH($B$2, resultados!$A$1:$ZZ$1, 0))</f>
        <v/>
      </c>
      <c r="C211">
        <f>INDEX(resultados!$A$2:$ZZ$995, 205, MATCH($B$3, resultados!$A$1:$ZZ$1, 0))</f>
        <v/>
      </c>
    </row>
    <row r="212">
      <c r="A212">
        <f>INDEX(resultados!$A$2:$ZZ$995, 206, MATCH($B$1, resultados!$A$1:$ZZ$1, 0))</f>
        <v/>
      </c>
      <c r="B212">
        <f>INDEX(resultados!$A$2:$ZZ$995, 206, MATCH($B$2, resultados!$A$1:$ZZ$1, 0))</f>
        <v/>
      </c>
      <c r="C212">
        <f>INDEX(resultados!$A$2:$ZZ$995, 206, MATCH($B$3, resultados!$A$1:$ZZ$1, 0))</f>
        <v/>
      </c>
    </row>
    <row r="213">
      <c r="A213">
        <f>INDEX(resultados!$A$2:$ZZ$995, 207, MATCH($B$1, resultados!$A$1:$ZZ$1, 0))</f>
        <v/>
      </c>
      <c r="B213">
        <f>INDEX(resultados!$A$2:$ZZ$995, 207, MATCH($B$2, resultados!$A$1:$ZZ$1, 0))</f>
        <v/>
      </c>
      <c r="C213">
        <f>INDEX(resultados!$A$2:$ZZ$995, 207, MATCH($B$3, resultados!$A$1:$ZZ$1, 0))</f>
        <v/>
      </c>
    </row>
    <row r="214">
      <c r="A214">
        <f>INDEX(resultados!$A$2:$ZZ$995, 208, MATCH($B$1, resultados!$A$1:$ZZ$1, 0))</f>
        <v/>
      </c>
      <c r="B214">
        <f>INDEX(resultados!$A$2:$ZZ$995, 208, MATCH($B$2, resultados!$A$1:$ZZ$1, 0))</f>
        <v/>
      </c>
      <c r="C214">
        <f>INDEX(resultados!$A$2:$ZZ$995, 208, MATCH($B$3, resultados!$A$1:$ZZ$1, 0))</f>
        <v/>
      </c>
    </row>
    <row r="215">
      <c r="A215">
        <f>INDEX(resultados!$A$2:$ZZ$995, 209, MATCH($B$1, resultados!$A$1:$ZZ$1, 0))</f>
        <v/>
      </c>
      <c r="B215">
        <f>INDEX(resultados!$A$2:$ZZ$995, 209, MATCH($B$2, resultados!$A$1:$ZZ$1, 0))</f>
        <v/>
      </c>
      <c r="C215">
        <f>INDEX(resultados!$A$2:$ZZ$995, 209, MATCH($B$3, resultados!$A$1:$ZZ$1, 0))</f>
        <v/>
      </c>
    </row>
    <row r="216">
      <c r="A216">
        <f>INDEX(resultados!$A$2:$ZZ$995, 210, MATCH($B$1, resultados!$A$1:$ZZ$1, 0))</f>
        <v/>
      </c>
      <c r="B216">
        <f>INDEX(resultados!$A$2:$ZZ$995, 210, MATCH($B$2, resultados!$A$1:$ZZ$1, 0))</f>
        <v/>
      </c>
      <c r="C216">
        <f>INDEX(resultados!$A$2:$ZZ$995, 210, MATCH($B$3, resultados!$A$1:$ZZ$1, 0))</f>
        <v/>
      </c>
    </row>
    <row r="217">
      <c r="A217">
        <f>INDEX(resultados!$A$2:$ZZ$995, 211, MATCH($B$1, resultados!$A$1:$ZZ$1, 0))</f>
        <v/>
      </c>
      <c r="B217">
        <f>INDEX(resultados!$A$2:$ZZ$995, 211, MATCH($B$2, resultados!$A$1:$ZZ$1, 0))</f>
        <v/>
      </c>
      <c r="C217">
        <f>INDEX(resultados!$A$2:$ZZ$995, 211, MATCH($B$3, resultados!$A$1:$ZZ$1, 0))</f>
        <v/>
      </c>
    </row>
    <row r="218">
      <c r="A218">
        <f>INDEX(resultados!$A$2:$ZZ$995, 212, MATCH($B$1, resultados!$A$1:$ZZ$1, 0))</f>
        <v/>
      </c>
      <c r="B218">
        <f>INDEX(resultados!$A$2:$ZZ$995, 212, MATCH($B$2, resultados!$A$1:$ZZ$1, 0))</f>
        <v/>
      </c>
      <c r="C218">
        <f>INDEX(resultados!$A$2:$ZZ$995, 212, MATCH($B$3, resultados!$A$1:$ZZ$1, 0))</f>
        <v/>
      </c>
    </row>
    <row r="219">
      <c r="A219">
        <f>INDEX(resultados!$A$2:$ZZ$995, 213, MATCH($B$1, resultados!$A$1:$ZZ$1, 0))</f>
        <v/>
      </c>
      <c r="B219">
        <f>INDEX(resultados!$A$2:$ZZ$995, 213, MATCH($B$2, resultados!$A$1:$ZZ$1, 0))</f>
        <v/>
      </c>
      <c r="C219">
        <f>INDEX(resultados!$A$2:$ZZ$995, 213, MATCH($B$3, resultados!$A$1:$ZZ$1, 0))</f>
        <v/>
      </c>
    </row>
    <row r="220">
      <c r="A220">
        <f>INDEX(resultados!$A$2:$ZZ$995, 214, MATCH($B$1, resultados!$A$1:$ZZ$1, 0))</f>
        <v/>
      </c>
      <c r="B220">
        <f>INDEX(resultados!$A$2:$ZZ$995, 214, MATCH($B$2, resultados!$A$1:$ZZ$1, 0))</f>
        <v/>
      </c>
      <c r="C220">
        <f>INDEX(resultados!$A$2:$ZZ$995, 214, MATCH($B$3, resultados!$A$1:$ZZ$1, 0))</f>
        <v/>
      </c>
    </row>
    <row r="221">
      <c r="A221">
        <f>INDEX(resultados!$A$2:$ZZ$995, 215, MATCH($B$1, resultados!$A$1:$ZZ$1, 0))</f>
        <v/>
      </c>
      <c r="B221">
        <f>INDEX(resultados!$A$2:$ZZ$995, 215, MATCH($B$2, resultados!$A$1:$ZZ$1, 0))</f>
        <v/>
      </c>
      <c r="C221">
        <f>INDEX(resultados!$A$2:$ZZ$995, 215, MATCH($B$3, resultados!$A$1:$ZZ$1, 0))</f>
        <v/>
      </c>
    </row>
    <row r="222">
      <c r="A222">
        <f>INDEX(resultados!$A$2:$ZZ$995, 216, MATCH($B$1, resultados!$A$1:$ZZ$1, 0))</f>
        <v/>
      </c>
      <c r="B222">
        <f>INDEX(resultados!$A$2:$ZZ$995, 216, MATCH($B$2, resultados!$A$1:$ZZ$1, 0))</f>
        <v/>
      </c>
      <c r="C222">
        <f>INDEX(resultados!$A$2:$ZZ$995, 216, MATCH($B$3, resultados!$A$1:$ZZ$1, 0))</f>
        <v/>
      </c>
    </row>
    <row r="223">
      <c r="A223">
        <f>INDEX(resultados!$A$2:$ZZ$995, 217, MATCH($B$1, resultados!$A$1:$ZZ$1, 0))</f>
        <v/>
      </c>
      <c r="B223">
        <f>INDEX(resultados!$A$2:$ZZ$995, 217, MATCH($B$2, resultados!$A$1:$ZZ$1, 0))</f>
        <v/>
      </c>
      <c r="C223">
        <f>INDEX(resultados!$A$2:$ZZ$995, 217, MATCH($B$3, resultados!$A$1:$ZZ$1, 0))</f>
        <v/>
      </c>
    </row>
    <row r="224">
      <c r="A224">
        <f>INDEX(resultados!$A$2:$ZZ$995, 218, MATCH($B$1, resultados!$A$1:$ZZ$1, 0))</f>
        <v/>
      </c>
      <c r="B224">
        <f>INDEX(resultados!$A$2:$ZZ$995, 218, MATCH($B$2, resultados!$A$1:$ZZ$1, 0))</f>
        <v/>
      </c>
      <c r="C224">
        <f>INDEX(resultados!$A$2:$ZZ$995, 218, MATCH($B$3, resultados!$A$1:$ZZ$1, 0))</f>
        <v/>
      </c>
    </row>
    <row r="225">
      <c r="A225">
        <f>INDEX(resultados!$A$2:$ZZ$995, 219, MATCH($B$1, resultados!$A$1:$ZZ$1, 0))</f>
        <v/>
      </c>
      <c r="B225">
        <f>INDEX(resultados!$A$2:$ZZ$995, 219, MATCH($B$2, resultados!$A$1:$ZZ$1, 0))</f>
        <v/>
      </c>
      <c r="C225">
        <f>INDEX(resultados!$A$2:$ZZ$995, 219, MATCH($B$3, resultados!$A$1:$ZZ$1, 0))</f>
        <v/>
      </c>
    </row>
    <row r="226">
      <c r="A226">
        <f>INDEX(resultados!$A$2:$ZZ$995, 220, MATCH($B$1, resultados!$A$1:$ZZ$1, 0))</f>
        <v/>
      </c>
      <c r="B226">
        <f>INDEX(resultados!$A$2:$ZZ$995, 220, MATCH($B$2, resultados!$A$1:$ZZ$1, 0))</f>
        <v/>
      </c>
      <c r="C226">
        <f>INDEX(resultados!$A$2:$ZZ$995, 220, MATCH($B$3, resultados!$A$1:$ZZ$1, 0))</f>
        <v/>
      </c>
    </row>
    <row r="227">
      <c r="A227">
        <f>INDEX(resultados!$A$2:$ZZ$995, 221, MATCH($B$1, resultados!$A$1:$ZZ$1, 0))</f>
        <v/>
      </c>
      <c r="B227">
        <f>INDEX(resultados!$A$2:$ZZ$995, 221, MATCH($B$2, resultados!$A$1:$ZZ$1, 0))</f>
        <v/>
      </c>
      <c r="C227">
        <f>INDEX(resultados!$A$2:$ZZ$995, 221, MATCH($B$3, resultados!$A$1:$ZZ$1, 0))</f>
        <v/>
      </c>
    </row>
    <row r="228">
      <c r="A228">
        <f>INDEX(resultados!$A$2:$ZZ$995, 222, MATCH($B$1, resultados!$A$1:$ZZ$1, 0))</f>
        <v/>
      </c>
      <c r="B228">
        <f>INDEX(resultados!$A$2:$ZZ$995, 222, MATCH($B$2, resultados!$A$1:$ZZ$1, 0))</f>
        <v/>
      </c>
      <c r="C228">
        <f>INDEX(resultados!$A$2:$ZZ$995, 222, MATCH($B$3, resultados!$A$1:$ZZ$1, 0))</f>
        <v/>
      </c>
    </row>
    <row r="229">
      <c r="A229">
        <f>INDEX(resultados!$A$2:$ZZ$995, 223, MATCH($B$1, resultados!$A$1:$ZZ$1, 0))</f>
        <v/>
      </c>
      <c r="B229">
        <f>INDEX(resultados!$A$2:$ZZ$995, 223, MATCH($B$2, resultados!$A$1:$ZZ$1, 0))</f>
        <v/>
      </c>
      <c r="C229">
        <f>INDEX(resultados!$A$2:$ZZ$995, 223, MATCH($B$3, resultados!$A$1:$ZZ$1, 0))</f>
        <v/>
      </c>
    </row>
    <row r="230">
      <c r="A230">
        <f>INDEX(resultados!$A$2:$ZZ$995, 224, MATCH($B$1, resultados!$A$1:$ZZ$1, 0))</f>
        <v/>
      </c>
      <c r="B230">
        <f>INDEX(resultados!$A$2:$ZZ$995, 224, MATCH($B$2, resultados!$A$1:$ZZ$1, 0))</f>
        <v/>
      </c>
      <c r="C230">
        <f>INDEX(resultados!$A$2:$ZZ$995, 224, MATCH($B$3, resultados!$A$1:$ZZ$1, 0))</f>
        <v/>
      </c>
    </row>
    <row r="231">
      <c r="A231">
        <f>INDEX(resultados!$A$2:$ZZ$995, 225, MATCH($B$1, resultados!$A$1:$ZZ$1, 0))</f>
        <v/>
      </c>
      <c r="B231">
        <f>INDEX(resultados!$A$2:$ZZ$995, 225, MATCH($B$2, resultados!$A$1:$ZZ$1, 0))</f>
        <v/>
      </c>
      <c r="C231">
        <f>INDEX(resultados!$A$2:$ZZ$995, 225, MATCH($B$3, resultados!$A$1:$ZZ$1, 0))</f>
        <v/>
      </c>
    </row>
    <row r="232">
      <c r="A232">
        <f>INDEX(resultados!$A$2:$ZZ$995, 226, MATCH($B$1, resultados!$A$1:$ZZ$1, 0))</f>
        <v/>
      </c>
      <c r="B232">
        <f>INDEX(resultados!$A$2:$ZZ$995, 226, MATCH($B$2, resultados!$A$1:$ZZ$1, 0))</f>
        <v/>
      </c>
      <c r="C232">
        <f>INDEX(resultados!$A$2:$ZZ$995, 226, MATCH($B$3, resultados!$A$1:$ZZ$1, 0))</f>
        <v/>
      </c>
    </row>
    <row r="233">
      <c r="A233">
        <f>INDEX(resultados!$A$2:$ZZ$995, 227, MATCH($B$1, resultados!$A$1:$ZZ$1, 0))</f>
        <v/>
      </c>
      <c r="B233">
        <f>INDEX(resultados!$A$2:$ZZ$995, 227, MATCH($B$2, resultados!$A$1:$ZZ$1, 0))</f>
        <v/>
      </c>
      <c r="C233">
        <f>INDEX(resultados!$A$2:$ZZ$995, 227, MATCH($B$3, resultados!$A$1:$ZZ$1, 0))</f>
        <v/>
      </c>
    </row>
    <row r="234">
      <c r="A234">
        <f>INDEX(resultados!$A$2:$ZZ$995, 228, MATCH($B$1, resultados!$A$1:$ZZ$1, 0))</f>
        <v/>
      </c>
      <c r="B234">
        <f>INDEX(resultados!$A$2:$ZZ$995, 228, MATCH($B$2, resultados!$A$1:$ZZ$1, 0))</f>
        <v/>
      </c>
      <c r="C234">
        <f>INDEX(resultados!$A$2:$ZZ$995, 228, MATCH($B$3, resultados!$A$1:$ZZ$1, 0))</f>
        <v/>
      </c>
    </row>
    <row r="235">
      <c r="A235">
        <f>INDEX(resultados!$A$2:$ZZ$995, 229, MATCH($B$1, resultados!$A$1:$ZZ$1, 0))</f>
        <v/>
      </c>
      <c r="B235">
        <f>INDEX(resultados!$A$2:$ZZ$995, 229, MATCH($B$2, resultados!$A$1:$ZZ$1, 0))</f>
        <v/>
      </c>
      <c r="C235">
        <f>INDEX(resultados!$A$2:$ZZ$995, 229, MATCH($B$3, resultados!$A$1:$ZZ$1, 0))</f>
        <v/>
      </c>
    </row>
    <row r="236">
      <c r="A236">
        <f>INDEX(resultados!$A$2:$ZZ$995, 230, MATCH($B$1, resultados!$A$1:$ZZ$1, 0))</f>
        <v/>
      </c>
      <c r="B236">
        <f>INDEX(resultados!$A$2:$ZZ$995, 230, MATCH($B$2, resultados!$A$1:$ZZ$1, 0))</f>
        <v/>
      </c>
      <c r="C236">
        <f>INDEX(resultados!$A$2:$ZZ$995, 230, MATCH($B$3, resultados!$A$1:$ZZ$1, 0))</f>
        <v/>
      </c>
    </row>
    <row r="237">
      <c r="A237">
        <f>INDEX(resultados!$A$2:$ZZ$995, 231, MATCH($B$1, resultados!$A$1:$ZZ$1, 0))</f>
        <v/>
      </c>
      <c r="B237">
        <f>INDEX(resultados!$A$2:$ZZ$995, 231, MATCH($B$2, resultados!$A$1:$ZZ$1, 0))</f>
        <v/>
      </c>
      <c r="C237">
        <f>INDEX(resultados!$A$2:$ZZ$995, 231, MATCH($B$3, resultados!$A$1:$ZZ$1, 0))</f>
        <v/>
      </c>
    </row>
    <row r="238">
      <c r="A238">
        <f>INDEX(resultados!$A$2:$ZZ$995, 232, MATCH($B$1, resultados!$A$1:$ZZ$1, 0))</f>
        <v/>
      </c>
      <c r="B238">
        <f>INDEX(resultados!$A$2:$ZZ$995, 232, MATCH($B$2, resultados!$A$1:$ZZ$1, 0))</f>
        <v/>
      </c>
      <c r="C238">
        <f>INDEX(resultados!$A$2:$ZZ$995, 232, MATCH($B$3, resultados!$A$1:$ZZ$1, 0))</f>
        <v/>
      </c>
    </row>
    <row r="239">
      <c r="A239">
        <f>INDEX(resultados!$A$2:$ZZ$995, 233, MATCH($B$1, resultados!$A$1:$ZZ$1, 0))</f>
        <v/>
      </c>
      <c r="B239">
        <f>INDEX(resultados!$A$2:$ZZ$995, 233, MATCH($B$2, resultados!$A$1:$ZZ$1, 0))</f>
        <v/>
      </c>
      <c r="C239">
        <f>INDEX(resultados!$A$2:$ZZ$995, 233, MATCH($B$3, resultados!$A$1:$ZZ$1, 0))</f>
        <v/>
      </c>
    </row>
    <row r="240">
      <c r="A240">
        <f>INDEX(resultados!$A$2:$ZZ$995, 234, MATCH($B$1, resultados!$A$1:$ZZ$1, 0))</f>
        <v/>
      </c>
      <c r="B240">
        <f>INDEX(resultados!$A$2:$ZZ$995, 234, MATCH($B$2, resultados!$A$1:$ZZ$1, 0))</f>
        <v/>
      </c>
      <c r="C240">
        <f>INDEX(resultados!$A$2:$ZZ$995, 234, MATCH($B$3, resultados!$A$1:$ZZ$1, 0))</f>
        <v/>
      </c>
    </row>
    <row r="241">
      <c r="A241">
        <f>INDEX(resultados!$A$2:$ZZ$995, 235, MATCH($B$1, resultados!$A$1:$ZZ$1, 0))</f>
        <v/>
      </c>
      <c r="B241">
        <f>INDEX(resultados!$A$2:$ZZ$995, 235, MATCH($B$2, resultados!$A$1:$ZZ$1, 0))</f>
        <v/>
      </c>
      <c r="C241">
        <f>INDEX(resultados!$A$2:$ZZ$995, 235, MATCH($B$3, resultados!$A$1:$ZZ$1, 0))</f>
        <v/>
      </c>
    </row>
    <row r="242">
      <c r="A242">
        <f>INDEX(resultados!$A$2:$ZZ$995, 236, MATCH($B$1, resultados!$A$1:$ZZ$1, 0))</f>
        <v/>
      </c>
      <c r="B242">
        <f>INDEX(resultados!$A$2:$ZZ$995, 236, MATCH($B$2, resultados!$A$1:$ZZ$1, 0))</f>
        <v/>
      </c>
      <c r="C242">
        <f>INDEX(resultados!$A$2:$ZZ$995, 236, MATCH($B$3, resultados!$A$1:$ZZ$1, 0))</f>
        <v/>
      </c>
    </row>
    <row r="243">
      <c r="A243">
        <f>INDEX(resultados!$A$2:$ZZ$995, 237, MATCH($B$1, resultados!$A$1:$ZZ$1, 0))</f>
        <v/>
      </c>
      <c r="B243">
        <f>INDEX(resultados!$A$2:$ZZ$995, 237, MATCH($B$2, resultados!$A$1:$ZZ$1, 0))</f>
        <v/>
      </c>
      <c r="C243">
        <f>INDEX(resultados!$A$2:$ZZ$995, 237, MATCH($B$3, resultados!$A$1:$ZZ$1, 0))</f>
        <v/>
      </c>
    </row>
    <row r="244">
      <c r="A244">
        <f>INDEX(resultados!$A$2:$ZZ$995, 238, MATCH($B$1, resultados!$A$1:$ZZ$1, 0))</f>
        <v/>
      </c>
      <c r="B244">
        <f>INDEX(resultados!$A$2:$ZZ$995, 238, MATCH($B$2, resultados!$A$1:$ZZ$1, 0))</f>
        <v/>
      </c>
      <c r="C244">
        <f>INDEX(resultados!$A$2:$ZZ$995, 238, MATCH($B$3, resultados!$A$1:$ZZ$1, 0))</f>
        <v/>
      </c>
    </row>
    <row r="245">
      <c r="A245">
        <f>INDEX(resultados!$A$2:$ZZ$995, 239, MATCH($B$1, resultados!$A$1:$ZZ$1, 0))</f>
        <v/>
      </c>
      <c r="B245">
        <f>INDEX(resultados!$A$2:$ZZ$995, 239, MATCH($B$2, resultados!$A$1:$ZZ$1, 0))</f>
        <v/>
      </c>
      <c r="C245">
        <f>INDEX(resultados!$A$2:$ZZ$995, 239, MATCH($B$3, resultados!$A$1:$ZZ$1, 0))</f>
        <v/>
      </c>
    </row>
    <row r="246">
      <c r="A246">
        <f>INDEX(resultados!$A$2:$ZZ$995, 240, MATCH($B$1, resultados!$A$1:$ZZ$1, 0))</f>
        <v/>
      </c>
      <c r="B246">
        <f>INDEX(resultados!$A$2:$ZZ$995, 240, MATCH($B$2, resultados!$A$1:$ZZ$1, 0))</f>
        <v/>
      </c>
      <c r="C246">
        <f>INDEX(resultados!$A$2:$ZZ$995, 240, MATCH($B$3, resultados!$A$1:$ZZ$1, 0))</f>
        <v/>
      </c>
    </row>
    <row r="247">
      <c r="A247">
        <f>INDEX(resultados!$A$2:$ZZ$995, 241, MATCH($B$1, resultados!$A$1:$ZZ$1, 0))</f>
        <v/>
      </c>
      <c r="B247">
        <f>INDEX(resultados!$A$2:$ZZ$995, 241, MATCH($B$2, resultados!$A$1:$ZZ$1, 0))</f>
        <v/>
      </c>
      <c r="C247">
        <f>INDEX(resultados!$A$2:$ZZ$995, 241, MATCH($B$3, resultados!$A$1:$ZZ$1, 0))</f>
        <v/>
      </c>
    </row>
    <row r="248">
      <c r="A248">
        <f>INDEX(resultados!$A$2:$ZZ$995, 242, MATCH($B$1, resultados!$A$1:$ZZ$1, 0))</f>
        <v/>
      </c>
      <c r="B248">
        <f>INDEX(resultados!$A$2:$ZZ$995, 242, MATCH($B$2, resultados!$A$1:$ZZ$1, 0))</f>
        <v/>
      </c>
      <c r="C248">
        <f>INDEX(resultados!$A$2:$ZZ$995, 242, MATCH($B$3, resultados!$A$1:$ZZ$1, 0))</f>
        <v/>
      </c>
    </row>
    <row r="249">
      <c r="A249">
        <f>INDEX(resultados!$A$2:$ZZ$995, 243, MATCH($B$1, resultados!$A$1:$ZZ$1, 0))</f>
        <v/>
      </c>
      <c r="B249">
        <f>INDEX(resultados!$A$2:$ZZ$995, 243, MATCH($B$2, resultados!$A$1:$ZZ$1, 0))</f>
        <v/>
      </c>
      <c r="C249">
        <f>INDEX(resultados!$A$2:$ZZ$995, 243, MATCH($B$3, resultados!$A$1:$ZZ$1, 0))</f>
        <v/>
      </c>
    </row>
    <row r="250">
      <c r="A250">
        <f>INDEX(resultados!$A$2:$ZZ$995, 244, MATCH($B$1, resultados!$A$1:$ZZ$1, 0))</f>
        <v/>
      </c>
      <c r="B250">
        <f>INDEX(resultados!$A$2:$ZZ$995, 244, MATCH($B$2, resultados!$A$1:$ZZ$1, 0))</f>
        <v/>
      </c>
      <c r="C250">
        <f>INDEX(resultados!$A$2:$ZZ$995, 244, MATCH($B$3, resultados!$A$1:$ZZ$1, 0))</f>
        <v/>
      </c>
    </row>
    <row r="251">
      <c r="A251">
        <f>INDEX(resultados!$A$2:$ZZ$995, 245, MATCH($B$1, resultados!$A$1:$ZZ$1, 0))</f>
        <v/>
      </c>
      <c r="B251">
        <f>INDEX(resultados!$A$2:$ZZ$995, 245, MATCH($B$2, resultados!$A$1:$ZZ$1, 0))</f>
        <v/>
      </c>
      <c r="C251">
        <f>INDEX(resultados!$A$2:$ZZ$995, 245, MATCH($B$3, resultados!$A$1:$ZZ$1, 0))</f>
        <v/>
      </c>
    </row>
    <row r="252">
      <c r="A252">
        <f>INDEX(resultados!$A$2:$ZZ$995, 246, MATCH($B$1, resultados!$A$1:$ZZ$1, 0))</f>
        <v/>
      </c>
      <c r="B252">
        <f>INDEX(resultados!$A$2:$ZZ$995, 246, MATCH($B$2, resultados!$A$1:$ZZ$1, 0))</f>
        <v/>
      </c>
      <c r="C252">
        <f>INDEX(resultados!$A$2:$ZZ$995, 246, MATCH($B$3, resultados!$A$1:$ZZ$1, 0))</f>
        <v/>
      </c>
    </row>
    <row r="253">
      <c r="A253">
        <f>INDEX(resultados!$A$2:$ZZ$995, 247, MATCH($B$1, resultados!$A$1:$ZZ$1, 0))</f>
        <v/>
      </c>
      <c r="B253">
        <f>INDEX(resultados!$A$2:$ZZ$995, 247, MATCH($B$2, resultados!$A$1:$ZZ$1, 0))</f>
        <v/>
      </c>
      <c r="C253">
        <f>INDEX(resultados!$A$2:$ZZ$995, 247, MATCH($B$3, resultados!$A$1:$ZZ$1, 0))</f>
        <v/>
      </c>
    </row>
    <row r="254">
      <c r="A254">
        <f>INDEX(resultados!$A$2:$ZZ$995, 248, MATCH($B$1, resultados!$A$1:$ZZ$1, 0))</f>
        <v/>
      </c>
      <c r="B254">
        <f>INDEX(resultados!$A$2:$ZZ$995, 248, MATCH($B$2, resultados!$A$1:$ZZ$1, 0))</f>
        <v/>
      </c>
      <c r="C254">
        <f>INDEX(resultados!$A$2:$ZZ$995, 248, MATCH($B$3, resultados!$A$1:$ZZ$1, 0))</f>
        <v/>
      </c>
    </row>
    <row r="255">
      <c r="A255">
        <f>INDEX(resultados!$A$2:$ZZ$995, 249, MATCH($B$1, resultados!$A$1:$ZZ$1, 0))</f>
        <v/>
      </c>
      <c r="B255">
        <f>INDEX(resultados!$A$2:$ZZ$995, 249, MATCH($B$2, resultados!$A$1:$ZZ$1, 0))</f>
        <v/>
      </c>
      <c r="C255">
        <f>INDEX(resultados!$A$2:$ZZ$995, 249, MATCH($B$3, resultados!$A$1:$ZZ$1, 0))</f>
        <v/>
      </c>
    </row>
    <row r="256">
      <c r="A256">
        <f>INDEX(resultados!$A$2:$ZZ$995, 250, MATCH($B$1, resultados!$A$1:$ZZ$1, 0))</f>
        <v/>
      </c>
      <c r="B256">
        <f>INDEX(resultados!$A$2:$ZZ$995, 250, MATCH($B$2, resultados!$A$1:$ZZ$1, 0))</f>
        <v/>
      </c>
      <c r="C256">
        <f>INDEX(resultados!$A$2:$ZZ$995, 250, MATCH($B$3, resultados!$A$1:$ZZ$1, 0))</f>
        <v/>
      </c>
    </row>
    <row r="257">
      <c r="A257">
        <f>INDEX(resultados!$A$2:$ZZ$995, 251, MATCH($B$1, resultados!$A$1:$ZZ$1, 0))</f>
        <v/>
      </c>
      <c r="B257">
        <f>INDEX(resultados!$A$2:$ZZ$995, 251, MATCH($B$2, resultados!$A$1:$ZZ$1, 0))</f>
        <v/>
      </c>
      <c r="C257">
        <f>INDEX(resultados!$A$2:$ZZ$995, 251, MATCH($B$3, resultados!$A$1:$ZZ$1, 0))</f>
        <v/>
      </c>
    </row>
    <row r="258">
      <c r="A258">
        <f>INDEX(resultados!$A$2:$ZZ$995, 252, MATCH($B$1, resultados!$A$1:$ZZ$1, 0))</f>
        <v/>
      </c>
      <c r="B258">
        <f>INDEX(resultados!$A$2:$ZZ$995, 252, MATCH($B$2, resultados!$A$1:$ZZ$1, 0))</f>
        <v/>
      </c>
      <c r="C258">
        <f>INDEX(resultados!$A$2:$ZZ$995, 252, MATCH($B$3, resultados!$A$1:$ZZ$1, 0))</f>
        <v/>
      </c>
    </row>
    <row r="259">
      <c r="A259">
        <f>INDEX(resultados!$A$2:$ZZ$995, 253, MATCH($B$1, resultados!$A$1:$ZZ$1, 0))</f>
        <v/>
      </c>
      <c r="B259">
        <f>INDEX(resultados!$A$2:$ZZ$995, 253, MATCH($B$2, resultados!$A$1:$ZZ$1, 0))</f>
        <v/>
      </c>
      <c r="C259">
        <f>INDEX(resultados!$A$2:$ZZ$995, 253, MATCH($B$3, resultados!$A$1:$ZZ$1, 0))</f>
        <v/>
      </c>
    </row>
    <row r="260">
      <c r="A260">
        <f>INDEX(resultados!$A$2:$ZZ$995, 254, MATCH($B$1, resultados!$A$1:$ZZ$1, 0))</f>
        <v/>
      </c>
      <c r="B260">
        <f>INDEX(resultados!$A$2:$ZZ$995, 254, MATCH($B$2, resultados!$A$1:$ZZ$1, 0))</f>
        <v/>
      </c>
      <c r="C260">
        <f>INDEX(resultados!$A$2:$ZZ$995, 254, MATCH($B$3, resultados!$A$1:$ZZ$1, 0))</f>
        <v/>
      </c>
    </row>
    <row r="261">
      <c r="A261">
        <f>INDEX(resultados!$A$2:$ZZ$995, 255, MATCH($B$1, resultados!$A$1:$ZZ$1, 0))</f>
        <v/>
      </c>
      <c r="B261">
        <f>INDEX(resultados!$A$2:$ZZ$995, 255, MATCH($B$2, resultados!$A$1:$ZZ$1, 0))</f>
        <v/>
      </c>
      <c r="C261">
        <f>INDEX(resultados!$A$2:$ZZ$995, 255, MATCH($B$3, resultados!$A$1:$ZZ$1, 0))</f>
        <v/>
      </c>
    </row>
    <row r="262">
      <c r="A262">
        <f>INDEX(resultados!$A$2:$ZZ$995, 256, MATCH($B$1, resultados!$A$1:$ZZ$1, 0))</f>
        <v/>
      </c>
      <c r="B262">
        <f>INDEX(resultados!$A$2:$ZZ$995, 256, MATCH($B$2, resultados!$A$1:$ZZ$1, 0))</f>
        <v/>
      </c>
      <c r="C262">
        <f>INDEX(resultados!$A$2:$ZZ$995, 256, MATCH($B$3, resultados!$A$1:$ZZ$1, 0))</f>
        <v/>
      </c>
    </row>
    <row r="263">
      <c r="A263">
        <f>INDEX(resultados!$A$2:$ZZ$995, 257, MATCH($B$1, resultados!$A$1:$ZZ$1, 0))</f>
        <v/>
      </c>
      <c r="B263">
        <f>INDEX(resultados!$A$2:$ZZ$995, 257, MATCH($B$2, resultados!$A$1:$ZZ$1, 0))</f>
        <v/>
      </c>
      <c r="C263">
        <f>INDEX(resultados!$A$2:$ZZ$995, 257, MATCH($B$3, resultados!$A$1:$ZZ$1, 0))</f>
        <v/>
      </c>
    </row>
    <row r="264">
      <c r="A264">
        <f>INDEX(resultados!$A$2:$ZZ$995, 258, MATCH($B$1, resultados!$A$1:$ZZ$1, 0))</f>
        <v/>
      </c>
      <c r="B264">
        <f>INDEX(resultados!$A$2:$ZZ$995, 258, MATCH($B$2, resultados!$A$1:$ZZ$1, 0))</f>
        <v/>
      </c>
      <c r="C264">
        <f>INDEX(resultados!$A$2:$ZZ$995, 258, MATCH($B$3, resultados!$A$1:$ZZ$1, 0))</f>
        <v/>
      </c>
    </row>
    <row r="265">
      <c r="A265">
        <f>INDEX(resultados!$A$2:$ZZ$995, 259, MATCH($B$1, resultados!$A$1:$ZZ$1, 0))</f>
        <v/>
      </c>
      <c r="B265">
        <f>INDEX(resultados!$A$2:$ZZ$995, 259, MATCH($B$2, resultados!$A$1:$ZZ$1, 0))</f>
        <v/>
      </c>
      <c r="C265">
        <f>INDEX(resultados!$A$2:$ZZ$995, 259, MATCH($B$3, resultados!$A$1:$ZZ$1, 0))</f>
        <v/>
      </c>
    </row>
    <row r="266">
      <c r="A266">
        <f>INDEX(resultados!$A$2:$ZZ$995, 260, MATCH($B$1, resultados!$A$1:$ZZ$1, 0))</f>
        <v/>
      </c>
      <c r="B266">
        <f>INDEX(resultados!$A$2:$ZZ$995, 260, MATCH($B$2, resultados!$A$1:$ZZ$1, 0))</f>
        <v/>
      </c>
      <c r="C266">
        <f>INDEX(resultados!$A$2:$ZZ$995, 260, MATCH($B$3, resultados!$A$1:$ZZ$1, 0))</f>
        <v/>
      </c>
    </row>
    <row r="267">
      <c r="A267">
        <f>INDEX(resultados!$A$2:$ZZ$995, 261, MATCH($B$1, resultados!$A$1:$ZZ$1, 0))</f>
        <v/>
      </c>
      <c r="B267">
        <f>INDEX(resultados!$A$2:$ZZ$995, 261, MATCH($B$2, resultados!$A$1:$ZZ$1, 0))</f>
        <v/>
      </c>
      <c r="C267">
        <f>INDEX(resultados!$A$2:$ZZ$995, 261, MATCH($B$3, resultados!$A$1:$ZZ$1, 0))</f>
        <v/>
      </c>
    </row>
    <row r="268">
      <c r="A268">
        <f>INDEX(resultados!$A$2:$ZZ$995, 262, MATCH($B$1, resultados!$A$1:$ZZ$1, 0))</f>
        <v/>
      </c>
      <c r="B268">
        <f>INDEX(resultados!$A$2:$ZZ$995, 262, MATCH($B$2, resultados!$A$1:$ZZ$1, 0))</f>
        <v/>
      </c>
      <c r="C268">
        <f>INDEX(resultados!$A$2:$ZZ$995, 262, MATCH($B$3, resultados!$A$1:$ZZ$1, 0))</f>
        <v/>
      </c>
    </row>
    <row r="269">
      <c r="A269">
        <f>INDEX(resultados!$A$2:$ZZ$995, 263, MATCH($B$1, resultados!$A$1:$ZZ$1, 0))</f>
        <v/>
      </c>
      <c r="B269">
        <f>INDEX(resultados!$A$2:$ZZ$995, 263, MATCH($B$2, resultados!$A$1:$ZZ$1, 0))</f>
        <v/>
      </c>
      <c r="C269">
        <f>INDEX(resultados!$A$2:$ZZ$995, 263, MATCH($B$3, resultados!$A$1:$ZZ$1, 0))</f>
        <v/>
      </c>
    </row>
    <row r="270">
      <c r="A270">
        <f>INDEX(resultados!$A$2:$ZZ$995, 264, MATCH($B$1, resultados!$A$1:$ZZ$1, 0))</f>
        <v/>
      </c>
      <c r="B270">
        <f>INDEX(resultados!$A$2:$ZZ$995, 264, MATCH($B$2, resultados!$A$1:$ZZ$1, 0))</f>
        <v/>
      </c>
      <c r="C270">
        <f>INDEX(resultados!$A$2:$ZZ$995, 264, MATCH($B$3, resultados!$A$1:$ZZ$1, 0))</f>
        <v/>
      </c>
    </row>
    <row r="271">
      <c r="A271">
        <f>INDEX(resultados!$A$2:$ZZ$995, 265, MATCH($B$1, resultados!$A$1:$ZZ$1, 0))</f>
        <v/>
      </c>
      <c r="B271">
        <f>INDEX(resultados!$A$2:$ZZ$995, 265, MATCH($B$2, resultados!$A$1:$ZZ$1, 0))</f>
        <v/>
      </c>
      <c r="C271">
        <f>INDEX(resultados!$A$2:$ZZ$995, 265, MATCH($B$3, resultados!$A$1:$ZZ$1, 0))</f>
        <v/>
      </c>
    </row>
    <row r="272">
      <c r="A272">
        <f>INDEX(resultados!$A$2:$ZZ$995, 266, MATCH($B$1, resultados!$A$1:$ZZ$1, 0))</f>
        <v/>
      </c>
      <c r="B272">
        <f>INDEX(resultados!$A$2:$ZZ$995, 266, MATCH($B$2, resultados!$A$1:$ZZ$1, 0))</f>
        <v/>
      </c>
      <c r="C272">
        <f>INDEX(resultados!$A$2:$ZZ$995, 266, MATCH($B$3, resultados!$A$1:$ZZ$1, 0))</f>
        <v/>
      </c>
    </row>
    <row r="273">
      <c r="A273">
        <f>INDEX(resultados!$A$2:$ZZ$995, 267, MATCH($B$1, resultados!$A$1:$ZZ$1, 0))</f>
        <v/>
      </c>
      <c r="B273">
        <f>INDEX(resultados!$A$2:$ZZ$995, 267, MATCH($B$2, resultados!$A$1:$ZZ$1, 0))</f>
        <v/>
      </c>
      <c r="C273">
        <f>INDEX(resultados!$A$2:$ZZ$995, 267, MATCH($B$3, resultados!$A$1:$ZZ$1, 0))</f>
        <v/>
      </c>
    </row>
    <row r="274">
      <c r="A274">
        <f>INDEX(resultados!$A$2:$ZZ$995, 268, MATCH($B$1, resultados!$A$1:$ZZ$1, 0))</f>
        <v/>
      </c>
      <c r="B274">
        <f>INDEX(resultados!$A$2:$ZZ$995, 268, MATCH($B$2, resultados!$A$1:$ZZ$1, 0))</f>
        <v/>
      </c>
      <c r="C274">
        <f>INDEX(resultados!$A$2:$ZZ$995, 268, MATCH($B$3, resultados!$A$1:$ZZ$1, 0))</f>
        <v/>
      </c>
    </row>
    <row r="275">
      <c r="A275">
        <f>INDEX(resultados!$A$2:$ZZ$995, 269, MATCH($B$1, resultados!$A$1:$ZZ$1, 0))</f>
        <v/>
      </c>
      <c r="B275">
        <f>INDEX(resultados!$A$2:$ZZ$995, 269, MATCH($B$2, resultados!$A$1:$ZZ$1, 0))</f>
        <v/>
      </c>
      <c r="C275">
        <f>INDEX(resultados!$A$2:$ZZ$995, 269, MATCH($B$3, resultados!$A$1:$ZZ$1, 0))</f>
        <v/>
      </c>
    </row>
    <row r="276">
      <c r="A276">
        <f>INDEX(resultados!$A$2:$ZZ$995, 270, MATCH($B$1, resultados!$A$1:$ZZ$1, 0))</f>
        <v/>
      </c>
      <c r="B276">
        <f>INDEX(resultados!$A$2:$ZZ$995, 270, MATCH($B$2, resultados!$A$1:$ZZ$1, 0))</f>
        <v/>
      </c>
      <c r="C276">
        <f>INDEX(resultados!$A$2:$ZZ$995, 270, MATCH($B$3, resultados!$A$1:$ZZ$1, 0))</f>
        <v/>
      </c>
    </row>
    <row r="277">
      <c r="A277">
        <f>INDEX(resultados!$A$2:$ZZ$995, 271, MATCH($B$1, resultados!$A$1:$ZZ$1, 0))</f>
        <v/>
      </c>
      <c r="B277">
        <f>INDEX(resultados!$A$2:$ZZ$995, 271, MATCH($B$2, resultados!$A$1:$ZZ$1, 0))</f>
        <v/>
      </c>
      <c r="C277">
        <f>INDEX(resultados!$A$2:$ZZ$995, 271, MATCH($B$3, resultados!$A$1:$ZZ$1, 0))</f>
        <v/>
      </c>
    </row>
    <row r="278">
      <c r="A278">
        <f>INDEX(resultados!$A$2:$ZZ$995, 272, MATCH($B$1, resultados!$A$1:$ZZ$1, 0))</f>
        <v/>
      </c>
      <c r="B278">
        <f>INDEX(resultados!$A$2:$ZZ$995, 272, MATCH($B$2, resultados!$A$1:$ZZ$1, 0))</f>
        <v/>
      </c>
      <c r="C278">
        <f>INDEX(resultados!$A$2:$ZZ$995, 272, MATCH($B$3, resultados!$A$1:$ZZ$1, 0))</f>
        <v/>
      </c>
    </row>
    <row r="279">
      <c r="A279">
        <f>INDEX(resultados!$A$2:$ZZ$995, 273, MATCH($B$1, resultados!$A$1:$ZZ$1, 0))</f>
        <v/>
      </c>
      <c r="B279">
        <f>INDEX(resultados!$A$2:$ZZ$995, 273, MATCH($B$2, resultados!$A$1:$ZZ$1, 0))</f>
        <v/>
      </c>
      <c r="C279">
        <f>INDEX(resultados!$A$2:$ZZ$995, 273, MATCH($B$3, resultados!$A$1:$ZZ$1, 0))</f>
        <v/>
      </c>
    </row>
    <row r="280">
      <c r="A280">
        <f>INDEX(resultados!$A$2:$ZZ$995, 274, MATCH($B$1, resultados!$A$1:$ZZ$1, 0))</f>
        <v/>
      </c>
      <c r="B280">
        <f>INDEX(resultados!$A$2:$ZZ$995, 274, MATCH($B$2, resultados!$A$1:$ZZ$1, 0))</f>
        <v/>
      </c>
      <c r="C280">
        <f>INDEX(resultados!$A$2:$ZZ$995, 274, MATCH($B$3, resultados!$A$1:$ZZ$1, 0))</f>
        <v/>
      </c>
    </row>
    <row r="281">
      <c r="A281">
        <f>INDEX(resultados!$A$2:$ZZ$995, 275, MATCH($B$1, resultados!$A$1:$ZZ$1, 0))</f>
        <v/>
      </c>
      <c r="B281">
        <f>INDEX(resultados!$A$2:$ZZ$995, 275, MATCH($B$2, resultados!$A$1:$ZZ$1, 0))</f>
        <v/>
      </c>
      <c r="C281">
        <f>INDEX(resultados!$A$2:$ZZ$995, 275, MATCH($B$3, resultados!$A$1:$ZZ$1, 0))</f>
        <v/>
      </c>
    </row>
    <row r="282">
      <c r="A282">
        <f>INDEX(resultados!$A$2:$ZZ$995, 276, MATCH($B$1, resultados!$A$1:$ZZ$1, 0))</f>
        <v/>
      </c>
      <c r="B282">
        <f>INDEX(resultados!$A$2:$ZZ$995, 276, MATCH($B$2, resultados!$A$1:$ZZ$1, 0))</f>
        <v/>
      </c>
      <c r="C282">
        <f>INDEX(resultados!$A$2:$ZZ$995, 276, MATCH($B$3, resultados!$A$1:$ZZ$1, 0))</f>
        <v/>
      </c>
    </row>
    <row r="283">
      <c r="A283">
        <f>INDEX(resultados!$A$2:$ZZ$995, 277, MATCH($B$1, resultados!$A$1:$ZZ$1, 0))</f>
        <v/>
      </c>
      <c r="B283">
        <f>INDEX(resultados!$A$2:$ZZ$995, 277, MATCH($B$2, resultados!$A$1:$ZZ$1, 0))</f>
        <v/>
      </c>
      <c r="C283">
        <f>INDEX(resultados!$A$2:$ZZ$995, 277, MATCH($B$3, resultados!$A$1:$ZZ$1, 0))</f>
        <v/>
      </c>
    </row>
    <row r="284">
      <c r="A284">
        <f>INDEX(resultados!$A$2:$ZZ$995, 278, MATCH($B$1, resultados!$A$1:$ZZ$1, 0))</f>
        <v/>
      </c>
      <c r="B284">
        <f>INDEX(resultados!$A$2:$ZZ$995, 278, MATCH($B$2, resultados!$A$1:$ZZ$1, 0))</f>
        <v/>
      </c>
      <c r="C284">
        <f>INDEX(resultados!$A$2:$ZZ$995, 278, MATCH($B$3, resultados!$A$1:$ZZ$1, 0))</f>
        <v/>
      </c>
    </row>
    <row r="285">
      <c r="A285">
        <f>INDEX(resultados!$A$2:$ZZ$995, 279, MATCH($B$1, resultados!$A$1:$ZZ$1, 0))</f>
        <v/>
      </c>
      <c r="B285">
        <f>INDEX(resultados!$A$2:$ZZ$995, 279, MATCH($B$2, resultados!$A$1:$ZZ$1, 0))</f>
        <v/>
      </c>
      <c r="C285">
        <f>INDEX(resultados!$A$2:$ZZ$995, 279, MATCH($B$3, resultados!$A$1:$ZZ$1, 0))</f>
        <v/>
      </c>
    </row>
    <row r="286">
      <c r="A286">
        <f>INDEX(resultados!$A$2:$ZZ$995, 280, MATCH($B$1, resultados!$A$1:$ZZ$1, 0))</f>
        <v/>
      </c>
      <c r="B286">
        <f>INDEX(resultados!$A$2:$ZZ$995, 280, MATCH($B$2, resultados!$A$1:$ZZ$1, 0))</f>
        <v/>
      </c>
      <c r="C286">
        <f>INDEX(resultados!$A$2:$ZZ$995, 280, MATCH($B$3, resultados!$A$1:$ZZ$1, 0))</f>
        <v/>
      </c>
    </row>
    <row r="287">
      <c r="A287">
        <f>INDEX(resultados!$A$2:$ZZ$995, 281, MATCH($B$1, resultados!$A$1:$ZZ$1, 0))</f>
        <v/>
      </c>
      <c r="B287">
        <f>INDEX(resultados!$A$2:$ZZ$995, 281, MATCH($B$2, resultados!$A$1:$ZZ$1, 0))</f>
        <v/>
      </c>
      <c r="C287">
        <f>INDEX(resultados!$A$2:$ZZ$995, 281, MATCH($B$3, resultados!$A$1:$ZZ$1, 0))</f>
        <v/>
      </c>
    </row>
    <row r="288">
      <c r="A288">
        <f>INDEX(resultados!$A$2:$ZZ$995, 282, MATCH($B$1, resultados!$A$1:$ZZ$1, 0))</f>
        <v/>
      </c>
      <c r="B288">
        <f>INDEX(resultados!$A$2:$ZZ$995, 282, MATCH($B$2, resultados!$A$1:$ZZ$1, 0))</f>
        <v/>
      </c>
      <c r="C288">
        <f>INDEX(resultados!$A$2:$ZZ$995, 282, MATCH($B$3, resultados!$A$1:$ZZ$1, 0))</f>
        <v/>
      </c>
    </row>
    <row r="289">
      <c r="A289">
        <f>INDEX(resultados!$A$2:$ZZ$995, 283, MATCH($B$1, resultados!$A$1:$ZZ$1, 0))</f>
        <v/>
      </c>
      <c r="B289">
        <f>INDEX(resultados!$A$2:$ZZ$995, 283, MATCH($B$2, resultados!$A$1:$ZZ$1, 0))</f>
        <v/>
      </c>
      <c r="C289">
        <f>INDEX(resultados!$A$2:$ZZ$995, 283, MATCH($B$3, resultados!$A$1:$ZZ$1, 0))</f>
        <v/>
      </c>
    </row>
    <row r="290">
      <c r="A290">
        <f>INDEX(resultados!$A$2:$ZZ$995, 284, MATCH($B$1, resultados!$A$1:$ZZ$1, 0))</f>
        <v/>
      </c>
      <c r="B290">
        <f>INDEX(resultados!$A$2:$ZZ$995, 284, MATCH($B$2, resultados!$A$1:$ZZ$1, 0))</f>
        <v/>
      </c>
      <c r="C290">
        <f>INDEX(resultados!$A$2:$ZZ$995, 284, MATCH($B$3, resultados!$A$1:$ZZ$1, 0))</f>
        <v/>
      </c>
    </row>
    <row r="291">
      <c r="A291">
        <f>INDEX(resultados!$A$2:$ZZ$995, 285, MATCH($B$1, resultados!$A$1:$ZZ$1, 0))</f>
        <v/>
      </c>
      <c r="B291">
        <f>INDEX(resultados!$A$2:$ZZ$995, 285, MATCH($B$2, resultados!$A$1:$ZZ$1, 0))</f>
        <v/>
      </c>
      <c r="C291">
        <f>INDEX(resultados!$A$2:$ZZ$995, 285, MATCH($B$3, resultados!$A$1:$ZZ$1, 0))</f>
        <v/>
      </c>
    </row>
    <row r="292">
      <c r="A292">
        <f>INDEX(resultados!$A$2:$ZZ$995, 286, MATCH($B$1, resultados!$A$1:$ZZ$1, 0))</f>
        <v/>
      </c>
      <c r="B292">
        <f>INDEX(resultados!$A$2:$ZZ$995, 286, MATCH($B$2, resultados!$A$1:$ZZ$1, 0))</f>
        <v/>
      </c>
      <c r="C292">
        <f>INDEX(resultados!$A$2:$ZZ$995, 286, MATCH($B$3, resultados!$A$1:$ZZ$1, 0))</f>
        <v/>
      </c>
    </row>
    <row r="293">
      <c r="A293">
        <f>INDEX(resultados!$A$2:$ZZ$995, 287, MATCH($B$1, resultados!$A$1:$ZZ$1, 0))</f>
        <v/>
      </c>
      <c r="B293">
        <f>INDEX(resultados!$A$2:$ZZ$995, 287, MATCH($B$2, resultados!$A$1:$ZZ$1, 0))</f>
        <v/>
      </c>
      <c r="C293">
        <f>INDEX(resultados!$A$2:$ZZ$995, 287, MATCH($B$3, resultados!$A$1:$ZZ$1, 0))</f>
        <v/>
      </c>
    </row>
    <row r="294">
      <c r="A294">
        <f>INDEX(resultados!$A$2:$ZZ$995, 288, MATCH($B$1, resultados!$A$1:$ZZ$1, 0))</f>
        <v/>
      </c>
      <c r="B294">
        <f>INDEX(resultados!$A$2:$ZZ$995, 288, MATCH($B$2, resultados!$A$1:$ZZ$1, 0))</f>
        <v/>
      </c>
      <c r="C294">
        <f>INDEX(resultados!$A$2:$ZZ$995, 288, MATCH($B$3, resultados!$A$1:$ZZ$1, 0))</f>
        <v/>
      </c>
    </row>
    <row r="295">
      <c r="A295">
        <f>INDEX(resultados!$A$2:$ZZ$995, 289, MATCH($B$1, resultados!$A$1:$ZZ$1, 0))</f>
        <v/>
      </c>
      <c r="B295">
        <f>INDEX(resultados!$A$2:$ZZ$995, 289, MATCH($B$2, resultados!$A$1:$ZZ$1, 0))</f>
        <v/>
      </c>
      <c r="C295">
        <f>INDEX(resultados!$A$2:$ZZ$995, 289, MATCH($B$3, resultados!$A$1:$ZZ$1, 0))</f>
        <v/>
      </c>
    </row>
    <row r="296">
      <c r="A296">
        <f>INDEX(resultados!$A$2:$ZZ$995, 290, MATCH($B$1, resultados!$A$1:$ZZ$1, 0))</f>
        <v/>
      </c>
      <c r="B296">
        <f>INDEX(resultados!$A$2:$ZZ$995, 290, MATCH($B$2, resultados!$A$1:$ZZ$1, 0))</f>
        <v/>
      </c>
      <c r="C296">
        <f>INDEX(resultados!$A$2:$ZZ$995, 290, MATCH($B$3, resultados!$A$1:$ZZ$1, 0))</f>
        <v/>
      </c>
    </row>
    <row r="297">
      <c r="A297">
        <f>INDEX(resultados!$A$2:$ZZ$995, 291, MATCH($B$1, resultados!$A$1:$ZZ$1, 0))</f>
        <v/>
      </c>
      <c r="B297">
        <f>INDEX(resultados!$A$2:$ZZ$995, 291, MATCH($B$2, resultados!$A$1:$ZZ$1, 0))</f>
        <v/>
      </c>
      <c r="C297">
        <f>INDEX(resultados!$A$2:$ZZ$995, 291, MATCH($B$3, resultados!$A$1:$ZZ$1, 0))</f>
        <v/>
      </c>
    </row>
    <row r="298">
      <c r="A298">
        <f>INDEX(resultados!$A$2:$ZZ$995, 292, MATCH($B$1, resultados!$A$1:$ZZ$1, 0))</f>
        <v/>
      </c>
      <c r="B298">
        <f>INDEX(resultados!$A$2:$ZZ$995, 292, MATCH($B$2, resultados!$A$1:$ZZ$1, 0))</f>
        <v/>
      </c>
      <c r="C298">
        <f>INDEX(resultados!$A$2:$ZZ$995, 292, MATCH($B$3, resultados!$A$1:$ZZ$1, 0))</f>
        <v/>
      </c>
    </row>
    <row r="299">
      <c r="A299">
        <f>INDEX(resultados!$A$2:$ZZ$995, 293, MATCH($B$1, resultados!$A$1:$ZZ$1, 0))</f>
        <v/>
      </c>
      <c r="B299">
        <f>INDEX(resultados!$A$2:$ZZ$995, 293, MATCH($B$2, resultados!$A$1:$ZZ$1, 0))</f>
        <v/>
      </c>
      <c r="C299">
        <f>INDEX(resultados!$A$2:$ZZ$995, 293, MATCH($B$3, resultados!$A$1:$ZZ$1, 0))</f>
        <v/>
      </c>
    </row>
    <row r="300">
      <c r="A300">
        <f>INDEX(resultados!$A$2:$ZZ$995, 294, MATCH($B$1, resultados!$A$1:$ZZ$1, 0))</f>
        <v/>
      </c>
      <c r="B300">
        <f>INDEX(resultados!$A$2:$ZZ$995, 294, MATCH($B$2, resultados!$A$1:$ZZ$1, 0))</f>
        <v/>
      </c>
      <c r="C300">
        <f>INDEX(resultados!$A$2:$ZZ$995, 294, MATCH($B$3, resultados!$A$1:$ZZ$1, 0))</f>
        <v/>
      </c>
    </row>
    <row r="301">
      <c r="A301">
        <f>INDEX(resultados!$A$2:$ZZ$995, 295, MATCH($B$1, resultados!$A$1:$ZZ$1, 0))</f>
        <v/>
      </c>
      <c r="B301">
        <f>INDEX(resultados!$A$2:$ZZ$995, 295, MATCH($B$2, resultados!$A$1:$ZZ$1, 0))</f>
        <v/>
      </c>
      <c r="C301">
        <f>INDEX(resultados!$A$2:$ZZ$995, 295, MATCH($B$3, resultados!$A$1:$ZZ$1, 0))</f>
        <v/>
      </c>
    </row>
    <row r="302">
      <c r="A302">
        <f>INDEX(resultados!$A$2:$ZZ$995, 296, MATCH($B$1, resultados!$A$1:$ZZ$1, 0))</f>
        <v/>
      </c>
      <c r="B302">
        <f>INDEX(resultados!$A$2:$ZZ$995, 296, MATCH($B$2, resultados!$A$1:$ZZ$1, 0))</f>
        <v/>
      </c>
      <c r="C302">
        <f>INDEX(resultados!$A$2:$ZZ$995, 296, MATCH($B$3, resultados!$A$1:$ZZ$1, 0))</f>
        <v/>
      </c>
    </row>
    <row r="303">
      <c r="A303">
        <f>INDEX(resultados!$A$2:$ZZ$995, 297, MATCH($B$1, resultados!$A$1:$ZZ$1, 0))</f>
        <v/>
      </c>
      <c r="B303">
        <f>INDEX(resultados!$A$2:$ZZ$995, 297, MATCH($B$2, resultados!$A$1:$ZZ$1, 0))</f>
        <v/>
      </c>
      <c r="C303">
        <f>INDEX(resultados!$A$2:$ZZ$995, 297, MATCH($B$3, resultados!$A$1:$ZZ$1, 0))</f>
        <v/>
      </c>
    </row>
    <row r="304">
      <c r="A304">
        <f>INDEX(resultados!$A$2:$ZZ$995, 298, MATCH($B$1, resultados!$A$1:$ZZ$1, 0))</f>
        <v/>
      </c>
      <c r="B304">
        <f>INDEX(resultados!$A$2:$ZZ$995, 298, MATCH($B$2, resultados!$A$1:$ZZ$1, 0))</f>
        <v/>
      </c>
      <c r="C304">
        <f>INDEX(resultados!$A$2:$ZZ$995, 298, MATCH($B$3, resultados!$A$1:$ZZ$1, 0))</f>
        <v/>
      </c>
    </row>
    <row r="305">
      <c r="A305">
        <f>INDEX(resultados!$A$2:$ZZ$995, 299, MATCH($B$1, resultados!$A$1:$ZZ$1, 0))</f>
        <v/>
      </c>
      <c r="B305">
        <f>INDEX(resultados!$A$2:$ZZ$995, 299, MATCH($B$2, resultados!$A$1:$ZZ$1, 0))</f>
        <v/>
      </c>
      <c r="C305">
        <f>INDEX(resultados!$A$2:$ZZ$995, 299, MATCH($B$3, resultados!$A$1:$ZZ$1, 0))</f>
        <v/>
      </c>
    </row>
    <row r="306">
      <c r="A306">
        <f>INDEX(resultados!$A$2:$ZZ$995, 300, MATCH($B$1, resultados!$A$1:$ZZ$1, 0))</f>
        <v/>
      </c>
      <c r="B306">
        <f>INDEX(resultados!$A$2:$ZZ$995, 300, MATCH($B$2, resultados!$A$1:$ZZ$1, 0))</f>
        <v/>
      </c>
      <c r="C306">
        <f>INDEX(resultados!$A$2:$ZZ$995, 300, MATCH($B$3, resultados!$A$1:$ZZ$1, 0))</f>
        <v/>
      </c>
    </row>
    <row r="307">
      <c r="A307">
        <f>INDEX(resultados!$A$2:$ZZ$995, 301, MATCH($B$1, resultados!$A$1:$ZZ$1, 0))</f>
        <v/>
      </c>
      <c r="B307">
        <f>INDEX(resultados!$A$2:$ZZ$995, 301, MATCH($B$2, resultados!$A$1:$ZZ$1, 0))</f>
        <v/>
      </c>
      <c r="C307">
        <f>INDEX(resultados!$A$2:$ZZ$995, 301, MATCH($B$3, resultados!$A$1:$ZZ$1, 0))</f>
        <v/>
      </c>
    </row>
    <row r="308">
      <c r="A308">
        <f>INDEX(resultados!$A$2:$ZZ$995, 302, MATCH($B$1, resultados!$A$1:$ZZ$1, 0))</f>
        <v/>
      </c>
      <c r="B308">
        <f>INDEX(resultados!$A$2:$ZZ$995, 302, MATCH($B$2, resultados!$A$1:$ZZ$1, 0))</f>
        <v/>
      </c>
      <c r="C308">
        <f>INDEX(resultados!$A$2:$ZZ$995, 302, MATCH($B$3, resultados!$A$1:$ZZ$1, 0))</f>
        <v/>
      </c>
    </row>
    <row r="309">
      <c r="A309">
        <f>INDEX(resultados!$A$2:$ZZ$995, 303, MATCH($B$1, resultados!$A$1:$ZZ$1, 0))</f>
        <v/>
      </c>
      <c r="B309">
        <f>INDEX(resultados!$A$2:$ZZ$995, 303, MATCH($B$2, resultados!$A$1:$ZZ$1, 0))</f>
        <v/>
      </c>
      <c r="C309">
        <f>INDEX(resultados!$A$2:$ZZ$995, 303, MATCH($B$3, resultados!$A$1:$ZZ$1, 0))</f>
        <v/>
      </c>
    </row>
    <row r="310">
      <c r="A310">
        <f>INDEX(resultados!$A$2:$ZZ$995, 304, MATCH($B$1, resultados!$A$1:$ZZ$1, 0))</f>
        <v/>
      </c>
      <c r="B310">
        <f>INDEX(resultados!$A$2:$ZZ$995, 304, MATCH($B$2, resultados!$A$1:$ZZ$1, 0))</f>
        <v/>
      </c>
      <c r="C310">
        <f>INDEX(resultados!$A$2:$ZZ$995, 304, MATCH($B$3, resultados!$A$1:$ZZ$1, 0))</f>
        <v/>
      </c>
    </row>
    <row r="311">
      <c r="A311">
        <f>INDEX(resultados!$A$2:$ZZ$995, 305, MATCH($B$1, resultados!$A$1:$ZZ$1, 0))</f>
        <v/>
      </c>
      <c r="B311">
        <f>INDEX(resultados!$A$2:$ZZ$995, 305, MATCH($B$2, resultados!$A$1:$ZZ$1, 0))</f>
        <v/>
      </c>
      <c r="C311">
        <f>INDEX(resultados!$A$2:$ZZ$995, 305, MATCH($B$3, resultados!$A$1:$ZZ$1, 0))</f>
        <v/>
      </c>
    </row>
    <row r="312">
      <c r="A312">
        <f>INDEX(resultados!$A$2:$ZZ$995, 306, MATCH($B$1, resultados!$A$1:$ZZ$1, 0))</f>
        <v/>
      </c>
      <c r="B312">
        <f>INDEX(resultados!$A$2:$ZZ$995, 306, MATCH($B$2, resultados!$A$1:$ZZ$1, 0))</f>
        <v/>
      </c>
      <c r="C312">
        <f>INDEX(resultados!$A$2:$ZZ$995, 306, MATCH($B$3, resultados!$A$1:$ZZ$1, 0))</f>
        <v/>
      </c>
    </row>
    <row r="313">
      <c r="A313">
        <f>INDEX(resultados!$A$2:$ZZ$995, 307, MATCH($B$1, resultados!$A$1:$ZZ$1, 0))</f>
        <v/>
      </c>
      <c r="B313">
        <f>INDEX(resultados!$A$2:$ZZ$995, 307, MATCH($B$2, resultados!$A$1:$ZZ$1, 0))</f>
        <v/>
      </c>
      <c r="C313">
        <f>INDEX(resultados!$A$2:$ZZ$995, 307, MATCH($B$3, resultados!$A$1:$ZZ$1, 0))</f>
        <v/>
      </c>
    </row>
    <row r="314">
      <c r="A314">
        <f>INDEX(resultados!$A$2:$ZZ$995, 308, MATCH($B$1, resultados!$A$1:$ZZ$1, 0))</f>
        <v/>
      </c>
      <c r="B314">
        <f>INDEX(resultados!$A$2:$ZZ$995, 308, MATCH($B$2, resultados!$A$1:$ZZ$1, 0))</f>
        <v/>
      </c>
      <c r="C314">
        <f>INDEX(resultados!$A$2:$ZZ$995, 308, MATCH($B$3, resultados!$A$1:$ZZ$1, 0))</f>
        <v/>
      </c>
    </row>
    <row r="315">
      <c r="A315">
        <f>INDEX(resultados!$A$2:$ZZ$995, 309, MATCH($B$1, resultados!$A$1:$ZZ$1, 0))</f>
        <v/>
      </c>
      <c r="B315">
        <f>INDEX(resultados!$A$2:$ZZ$995, 309, MATCH($B$2, resultados!$A$1:$ZZ$1, 0))</f>
        <v/>
      </c>
      <c r="C315">
        <f>INDEX(resultados!$A$2:$ZZ$995, 309, MATCH($B$3, resultados!$A$1:$ZZ$1, 0))</f>
        <v/>
      </c>
    </row>
    <row r="316">
      <c r="A316">
        <f>INDEX(resultados!$A$2:$ZZ$995, 310, MATCH($B$1, resultados!$A$1:$ZZ$1, 0))</f>
        <v/>
      </c>
      <c r="B316">
        <f>INDEX(resultados!$A$2:$ZZ$995, 310, MATCH($B$2, resultados!$A$1:$ZZ$1, 0))</f>
        <v/>
      </c>
      <c r="C316">
        <f>INDEX(resultados!$A$2:$ZZ$995, 310, MATCH($B$3, resultados!$A$1:$ZZ$1, 0))</f>
        <v/>
      </c>
    </row>
    <row r="317">
      <c r="A317">
        <f>INDEX(resultados!$A$2:$ZZ$995, 311, MATCH($B$1, resultados!$A$1:$ZZ$1, 0))</f>
        <v/>
      </c>
      <c r="B317">
        <f>INDEX(resultados!$A$2:$ZZ$995, 311, MATCH($B$2, resultados!$A$1:$ZZ$1, 0))</f>
        <v/>
      </c>
      <c r="C317">
        <f>INDEX(resultados!$A$2:$ZZ$995, 311, MATCH($B$3, resultados!$A$1:$ZZ$1, 0))</f>
        <v/>
      </c>
    </row>
    <row r="318">
      <c r="A318">
        <f>INDEX(resultados!$A$2:$ZZ$995, 312, MATCH($B$1, resultados!$A$1:$ZZ$1, 0))</f>
        <v/>
      </c>
      <c r="B318">
        <f>INDEX(resultados!$A$2:$ZZ$995, 312, MATCH($B$2, resultados!$A$1:$ZZ$1, 0))</f>
        <v/>
      </c>
      <c r="C318">
        <f>INDEX(resultados!$A$2:$ZZ$995, 312, MATCH($B$3, resultados!$A$1:$ZZ$1, 0))</f>
        <v/>
      </c>
    </row>
    <row r="319">
      <c r="A319">
        <f>INDEX(resultados!$A$2:$ZZ$995, 313, MATCH($B$1, resultados!$A$1:$ZZ$1, 0))</f>
        <v/>
      </c>
      <c r="B319">
        <f>INDEX(resultados!$A$2:$ZZ$995, 313, MATCH($B$2, resultados!$A$1:$ZZ$1, 0))</f>
        <v/>
      </c>
      <c r="C319">
        <f>INDEX(resultados!$A$2:$ZZ$995, 313, MATCH($B$3, resultados!$A$1:$ZZ$1, 0))</f>
        <v/>
      </c>
    </row>
    <row r="320">
      <c r="A320">
        <f>INDEX(resultados!$A$2:$ZZ$995, 314, MATCH($B$1, resultados!$A$1:$ZZ$1, 0))</f>
        <v/>
      </c>
      <c r="B320">
        <f>INDEX(resultados!$A$2:$ZZ$995, 314, MATCH($B$2, resultados!$A$1:$ZZ$1, 0))</f>
        <v/>
      </c>
      <c r="C320">
        <f>INDEX(resultados!$A$2:$ZZ$995, 314, MATCH($B$3, resultados!$A$1:$ZZ$1, 0))</f>
        <v/>
      </c>
    </row>
    <row r="321">
      <c r="A321">
        <f>INDEX(resultados!$A$2:$ZZ$995, 315, MATCH($B$1, resultados!$A$1:$ZZ$1, 0))</f>
        <v/>
      </c>
      <c r="B321">
        <f>INDEX(resultados!$A$2:$ZZ$995, 315, MATCH($B$2, resultados!$A$1:$ZZ$1, 0))</f>
        <v/>
      </c>
      <c r="C321">
        <f>INDEX(resultados!$A$2:$ZZ$995, 315, MATCH($B$3, resultados!$A$1:$ZZ$1, 0))</f>
        <v/>
      </c>
    </row>
    <row r="322">
      <c r="A322">
        <f>INDEX(resultados!$A$2:$ZZ$995, 316, MATCH($B$1, resultados!$A$1:$ZZ$1, 0))</f>
        <v/>
      </c>
      <c r="B322">
        <f>INDEX(resultados!$A$2:$ZZ$995, 316, MATCH($B$2, resultados!$A$1:$ZZ$1, 0))</f>
        <v/>
      </c>
      <c r="C322">
        <f>INDEX(resultados!$A$2:$ZZ$995, 316, MATCH($B$3, resultados!$A$1:$ZZ$1, 0))</f>
        <v/>
      </c>
    </row>
    <row r="323">
      <c r="A323">
        <f>INDEX(resultados!$A$2:$ZZ$995, 317, MATCH($B$1, resultados!$A$1:$ZZ$1, 0))</f>
        <v/>
      </c>
      <c r="B323">
        <f>INDEX(resultados!$A$2:$ZZ$995, 317, MATCH($B$2, resultados!$A$1:$ZZ$1, 0))</f>
        <v/>
      </c>
      <c r="C323">
        <f>INDEX(resultados!$A$2:$ZZ$995, 317, MATCH($B$3, resultados!$A$1:$ZZ$1, 0))</f>
        <v/>
      </c>
    </row>
    <row r="324">
      <c r="A324">
        <f>INDEX(resultados!$A$2:$ZZ$995, 318, MATCH($B$1, resultados!$A$1:$ZZ$1, 0))</f>
        <v/>
      </c>
      <c r="B324">
        <f>INDEX(resultados!$A$2:$ZZ$995, 318, MATCH($B$2, resultados!$A$1:$ZZ$1, 0))</f>
        <v/>
      </c>
      <c r="C324">
        <f>INDEX(resultados!$A$2:$ZZ$995, 318, MATCH($B$3, resultados!$A$1:$ZZ$1, 0))</f>
        <v/>
      </c>
    </row>
    <row r="325">
      <c r="A325">
        <f>INDEX(resultados!$A$2:$ZZ$995, 319, MATCH($B$1, resultados!$A$1:$ZZ$1, 0))</f>
        <v/>
      </c>
      <c r="B325">
        <f>INDEX(resultados!$A$2:$ZZ$995, 319, MATCH($B$2, resultados!$A$1:$ZZ$1, 0))</f>
        <v/>
      </c>
      <c r="C325">
        <f>INDEX(resultados!$A$2:$ZZ$995, 319, MATCH($B$3, resultados!$A$1:$ZZ$1, 0))</f>
        <v/>
      </c>
    </row>
    <row r="326">
      <c r="A326">
        <f>INDEX(resultados!$A$2:$ZZ$995, 320, MATCH($B$1, resultados!$A$1:$ZZ$1, 0))</f>
        <v/>
      </c>
      <c r="B326">
        <f>INDEX(resultados!$A$2:$ZZ$995, 320, MATCH($B$2, resultados!$A$1:$ZZ$1, 0))</f>
        <v/>
      </c>
      <c r="C326">
        <f>INDEX(resultados!$A$2:$ZZ$995, 320, MATCH($B$3, resultados!$A$1:$ZZ$1, 0))</f>
        <v/>
      </c>
    </row>
    <row r="327">
      <c r="A327">
        <f>INDEX(resultados!$A$2:$ZZ$995, 321, MATCH($B$1, resultados!$A$1:$ZZ$1, 0))</f>
        <v/>
      </c>
      <c r="B327">
        <f>INDEX(resultados!$A$2:$ZZ$995, 321, MATCH($B$2, resultados!$A$1:$ZZ$1, 0))</f>
        <v/>
      </c>
      <c r="C327">
        <f>INDEX(resultados!$A$2:$ZZ$995, 321, MATCH($B$3, resultados!$A$1:$ZZ$1, 0))</f>
        <v/>
      </c>
    </row>
    <row r="328">
      <c r="A328">
        <f>INDEX(resultados!$A$2:$ZZ$995, 322, MATCH($B$1, resultados!$A$1:$ZZ$1, 0))</f>
        <v/>
      </c>
      <c r="B328">
        <f>INDEX(resultados!$A$2:$ZZ$995, 322, MATCH($B$2, resultados!$A$1:$ZZ$1, 0))</f>
        <v/>
      </c>
      <c r="C328">
        <f>INDEX(resultados!$A$2:$ZZ$995, 322, MATCH($B$3, resultados!$A$1:$ZZ$1, 0))</f>
        <v/>
      </c>
    </row>
    <row r="329">
      <c r="A329">
        <f>INDEX(resultados!$A$2:$ZZ$995, 323, MATCH($B$1, resultados!$A$1:$ZZ$1, 0))</f>
        <v/>
      </c>
      <c r="B329">
        <f>INDEX(resultados!$A$2:$ZZ$995, 323, MATCH($B$2, resultados!$A$1:$ZZ$1, 0))</f>
        <v/>
      </c>
      <c r="C329">
        <f>INDEX(resultados!$A$2:$ZZ$995, 323, MATCH($B$3, resultados!$A$1:$ZZ$1, 0))</f>
        <v/>
      </c>
    </row>
    <row r="330">
      <c r="A330">
        <f>INDEX(resultados!$A$2:$ZZ$995, 324, MATCH($B$1, resultados!$A$1:$ZZ$1, 0))</f>
        <v/>
      </c>
      <c r="B330">
        <f>INDEX(resultados!$A$2:$ZZ$995, 324, MATCH($B$2, resultados!$A$1:$ZZ$1, 0))</f>
        <v/>
      </c>
      <c r="C330">
        <f>INDEX(resultados!$A$2:$ZZ$995, 324, MATCH($B$3, resultados!$A$1:$ZZ$1, 0))</f>
        <v/>
      </c>
    </row>
    <row r="331">
      <c r="A331">
        <f>INDEX(resultados!$A$2:$ZZ$995, 325, MATCH($B$1, resultados!$A$1:$ZZ$1, 0))</f>
        <v/>
      </c>
      <c r="B331">
        <f>INDEX(resultados!$A$2:$ZZ$995, 325, MATCH($B$2, resultados!$A$1:$ZZ$1, 0))</f>
        <v/>
      </c>
      <c r="C331">
        <f>INDEX(resultados!$A$2:$ZZ$995, 325, MATCH($B$3, resultados!$A$1:$ZZ$1, 0))</f>
        <v/>
      </c>
    </row>
    <row r="332">
      <c r="A332">
        <f>INDEX(resultados!$A$2:$ZZ$995, 326, MATCH($B$1, resultados!$A$1:$ZZ$1, 0))</f>
        <v/>
      </c>
      <c r="B332">
        <f>INDEX(resultados!$A$2:$ZZ$995, 326, MATCH($B$2, resultados!$A$1:$ZZ$1, 0))</f>
        <v/>
      </c>
      <c r="C332">
        <f>INDEX(resultados!$A$2:$ZZ$995, 326, MATCH($B$3, resultados!$A$1:$ZZ$1, 0))</f>
        <v/>
      </c>
    </row>
    <row r="333">
      <c r="A333">
        <f>INDEX(resultados!$A$2:$ZZ$995, 327, MATCH($B$1, resultados!$A$1:$ZZ$1, 0))</f>
        <v/>
      </c>
      <c r="B333">
        <f>INDEX(resultados!$A$2:$ZZ$995, 327, MATCH($B$2, resultados!$A$1:$ZZ$1, 0))</f>
        <v/>
      </c>
      <c r="C333">
        <f>INDEX(resultados!$A$2:$ZZ$995, 327, MATCH($B$3, resultados!$A$1:$ZZ$1, 0))</f>
        <v/>
      </c>
    </row>
    <row r="334">
      <c r="A334">
        <f>INDEX(resultados!$A$2:$ZZ$995, 328, MATCH($B$1, resultados!$A$1:$ZZ$1, 0))</f>
        <v/>
      </c>
      <c r="B334">
        <f>INDEX(resultados!$A$2:$ZZ$995, 328, MATCH($B$2, resultados!$A$1:$ZZ$1, 0))</f>
        <v/>
      </c>
      <c r="C334">
        <f>INDEX(resultados!$A$2:$ZZ$995, 328, MATCH($B$3, resultados!$A$1:$ZZ$1, 0))</f>
        <v/>
      </c>
    </row>
    <row r="335">
      <c r="A335">
        <f>INDEX(resultados!$A$2:$ZZ$995, 329, MATCH($B$1, resultados!$A$1:$ZZ$1, 0))</f>
        <v/>
      </c>
      <c r="B335">
        <f>INDEX(resultados!$A$2:$ZZ$995, 329, MATCH($B$2, resultados!$A$1:$ZZ$1, 0))</f>
        <v/>
      </c>
      <c r="C335">
        <f>INDEX(resultados!$A$2:$ZZ$995, 329, MATCH($B$3, resultados!$A$1:$ZZ$1, 0))</f>
        <v/>
      </c>
    </row>
    <row r="336">
      <c r="A336">
        <f>INDEX(resultados!$A$2:$ZZ$995, 330, MATCH($B$1, resultados!$A$1:$ZZ$1, 0))</f>
        <v/>
      </c>
      <c r="B336">
        <f>INDEX(resultados!$A$2:$ZZ$995, 330, MATCH($B$2, resultados!$A$1:$ZZ$1, 0))</f>
        <v/>
      </c>
      <c r="C336">
        <f>INDEX(resultados!$A$2:$ZZ$995, 330, MATCH($B$3, resultados!$A$1:$ZZ$1, 0))</f>
        <v/>
      </c>
    </row>
    <row r="337">
      <c r="A337">
        <f>INDEX(resultados!$A$2:$ZZ$995, 331, MATCH($B$1, resultados!$A$1:$ZZ$1, 0))</f>
        <v/>
      </c>
      <c r="B337">
        <f>INDEX(resultados!$A$2:$ZZ$995, 331, MATCH($B$2, resultados!$A$1:$ZZ$1, 0))</f>
        <v/>
      </c>
      <c r="C337">
        <f>INDEX(resultados!$A$2:$ZZ$995, 331, MATCH($B$3, resultados!$A$1:$ZZ$1, 0))</f>
        <v/>
      </c>
    </row>
    <row r="338">
      <c r="A338">
        <f>INDEX(resultados!$A$2:$ZZ$995, 332, MATCH($B$1, resultados!$A$1:$ZZ$1, 0))</f>
        <v/>
      </c>
      <c r="B338">
        <f>INDEX(resultados!$A$2:$ZZ$995, 332, MATCH($B$2, resultados!$A$1:$ZZ$1, 0))</f>
        <v/>
      </c>
      <c r="C338">
        <f>INDEX(resultados!$A$2:$ZZ$995, 332, MATCH($B$3, resultados!$A$1:$ZZ$1, 0))</f>
        <v/>
      </c>
    </row>
    <row r="339">
      <c r="A339">
        <f>INDEX(resultados!$A$2:$ZZ$995, 333, MATCH($B$1, resultados!$A$1:$ZZ$1, 0))</f>
        <v/>
      </c>
      <c r="B339">
        <f>INDEX(resultados!$A$2:$ZZ$995, 333, MATCH($B$2, resultados!$A$1:$ZZ$1, 0))</f>
        <v/>
      </c>
      <c r="C339">
        <f>INDEX(resultados!$A$2:$ZZ$995, 333, MATCH($B$3, resultados!$A$1:$ZZ$1, 0))</f>
        <v/>
      </c>
    </row>
    <row r="340">
      <c r="A340">
        <f>INDEX(resultados!$A$2:$ZZ$995, 334, MATCH($B$1, resultados!$A$1:$ZZ$1, 0))</f>
        <v/>
      </c>
      <c r="B340">
        <f>INDEX(resultados!$A$2:$ZZ$995, 334, MATCH($B$2, resultados!$A$1:$ZZ$1, 0))</f>
        <v/>
      </c>
      <c r="C340">
        <f>INDEX(resultados!$A$2:$ZZ$995, 334, MATCH($B$3, resultados!$A$1:$ZZ$1, 0))</f>
        <v/>
      </c>
    </row>
    <row r="341">
      <c r="A341">
        <f>INDEX(resultados!$A$2:$ZZ$995, 335, MATCH($B$1, resultados!$A$1:$ZZ$1, 0))</f>
        <v/>
      </c>
      <c r="B341">
        <f>INDEX(resultados!$A$2:$ZZ$995, 335, MATCH($B$2, resultados!$A$1:$ZZ$1, 0))</f>
        <v/>
      </c>
      <c r="C341">
        <f>INDEX(resultados!$A$2:$ZZ$995, 335, MATCH($B$3, resultados!$A$1:$ZZ$1, 0))</f>
        <v/>
      </c>
    </row>
    <row r="342">
      <c r="A342">
        <f>INDEX(resultados!$A$2:$ZZ$995, 336, MATCH($B$1, resultados!$A$1:$ZZ$1, 0))</f>
        <v/>
      </c>
      <c r="B342">
        <f>INDEX(resultados!$A$2:$ZZ$995, 336, MATCH($B$2, resultados!$A$1:$ZZ$1, 0))</f>
        <v/>
      </c>
      <c r="C342">
        <f>INDEX(resultados!$A$2:$ZZ$995, 336, MATCH($B$3, resultados!$A$1:$ZZ$1, 0))</f>
        <v/>
      </c>
    </row>
    <row r="343">
      <c r="A343">
        <f>INDEX(resultados!$A$2:$ZZ$995, 337, MATCH($B$1, resultados!$A$1:$ZZ$1, 0))</f>
        <v/>
      </c>
      <c r="B343">
        <f>INDEX(resultados!$A$2:$ZZ$995, 337, MATCH($B$2, resultados!$A$1:$ZZ$1, 0))</f>
        <v/>
      </c>
      <c r="C343">
        <f>INDEX(resultados!$A$2:$ZZ$995, 337, MATCH($B$3, resultados!$A$1:$ZZ$1, 0))</f>
        <v/>
      </c>
    </row>
    <row r="344">
      <c r="A344">
        <f>INDEX(resultados!$A$2:$ZZ$995, 338, MATCH($B$1, resultados!$A$1:$ZZ$1, 0))</f>
        <v/>
      </c>
      <c r="B344">
        <f>INDEX(resultados!$A$2:$ZZ$995, 338, MATCH($B$2, resultados!$A$1:$ZZ$1, 0))</f>
        <v/>
      </c>
      <c r="C344">
        <f>INDEX(resultados!$A$2:$ZZ$995, 338, MATCH($B$3, resultados!$A$1:$ZZ$1, 0))</f>
        <v/>
      </c>
    </row>
    <row r="345">
      <c r="A345">
        <f>INDEX(resultados!$A$2:$ZZ$995, 339, MATCH($B$1, resultados!$A$1:$ZZ$1, 0))</f>
        <v/>
      </c>
      <c r="B345">
        <f>INDEX(resultados!$A$2:$ZZ$995, 339, MATCH($B$2, resultados!$A$1:$ZZ$1, 0))</f>
        <v/>
      </c>
      <c r="C345">
        <f>INDEX(resultados!$A$2:$ZZ$995, 339, MATCH($B$3, resultados!$A$1:$ZZ$1, 0))</f>
        <v/>
      </c>
    </row>
    <row r="346">
      <c r="A346">
        <f>INDEX(resultados!$A$2:$ZZ$995, 340, MATCH($B$1, resultados!$A$1:$ZZ$1, 0))</f>
        <v/>
      </c>
      <c r="B346">
        <f>INDEX(resultados!$A$2:$ZZ$995, 340, MATCH($B$2, resultados!$A$1:$ZZ$1, 0))</f>
        <v/>
      </c>
      <c r="C346">
        <f>INDEX(resultados!$A$2:$ZZ$995, 340, MATCH($B$3, resultados!$A$1:$ZZ$1, 0))</f>
        <v/>
      </c>
    </row>
    <row r="347">
      <c r="A347">
        <f>INDEX(resultados!$A$2:$ZZ$995, 341, MATCH($B$1, resultados!$A$1:$ZZ$1, 0))</f>
        <v/>
      </c>
      <c r="B347">
        <f>INDEX(resultados!$A$2:$ZZ$995, 341, MATCH($B$2, resultados!$A$1:$ZZ$1, 0))</f>
        <v/>
      </c>
      <c r="C347">
        <f>INDEX(resultados!$A$2:$ZZ$995, 341, MATCH($B$3, resultados!$A$1:$ZZ$1, 0))</f>
        <v/>
      </c>
    </row>
    <row r="348">
      <c r="A348">
        <f>INDEX(resultados!$A$2:$ZZ$995, 342, MATCH($B$1, resultados!$A$1:$ZZ$1, 0))</f>
        <v/>
      </c>
      <c r="B348">
        <f>INDEX(resultados!$A$2:$ZZ$995, 342, MATCH($B$2, resultados!$A$1:$ZZ$1, 0))</f>
        <v/>
      </c>
      <c r="C348">
        <f>INDEX(resultados!$A$2:$ZZ$995, 342, MATCH($B$3, resultados!$A$1:$ZZ$1, 0))</f>
        <v/>
      </c>
    </row>
    <row r="349">
      <c r="A349">
        <f>INDEX(resultados!$A$2:$ZZ$995, 343, MATCH($B$1, resultados!$A$1:$ZZ$1, 0))</f>
        <v/>
      </c>
      <c r="B349">
        <f>INDEX(resultados!$A$2:$ZZ$995, 343, MATCH($B$2, resultados!$A$1:$ZZ$1, 0))</f>
        <v/>
      </c>
      <c r="C349">
        <f>INDEX(resultados!$A$2:$ZZ$995, 343, MATCH($B$3, resultados!$A$1:$ZZ$1, 0))</f>
        <v/>
      </c>
    </row>
    <row r="350">
      <c r="A350">
        <f>INDEX(resultados!$A$2:$ZZ$995, 344, MATCH($B$1, resultados!$A$1:$ZZ$1, 0))</f>
        <v/>
      </c>
      <c r="B350">
        <f>INDEX(resultados!$A$2:$ZZ$995, 344, MATCH($B$2, resultados!$A$1:$ZZ$1, 0))</f>
        <v/>
      </c>
      <c r="C350">
        <f>INDEX(resultados!$A$2:$ZZ$995, 344, MATCH($B$3, resultados!$A$1:$ZZ$1, 0))</f>
        <v/>
      </c>
    </row>
    <row r="351">
      <c r="A351">
        <f>INDEX(resultados!$A$2:$ZZ$995, 345, MATCH($B$1, resultados!$A$1:$ZZ$1, 0))</f>
        <v/>
      </c>
      <c r="B351">
        <f>INDEX(resultados!$A$2:$ZZ$995, 345, MATCH($B$2, resultados!$A$1:$ZZ$1, 0))</f>
        <v/>
      </c>
      <c r="C351">
        <f>INDEX(resultados!$A$2:$ZZ$995, 345, MATCH($B$3, resultados!$A$1:$ZZ$1, 0))</f>
        <v/>
      </c>
    </row>
    <row r="352">
      <c r="A352">
        <f>INDEX(resultados!$A$2:$ZZ$995, 346, MATCH($B$1, resultados!$A$1:$ZZ$1, 0))</f>
        <v/>
      </c>
      <c r="B352">
        <f>INDEX(resultados!$A$2:$ZZ$995, 346, MATCH($B$2, resultados!$A$1:$ZZ$1, 0))</f>
        <v/>
      </c>
      <c r="C352">
        <f>INDEX(resultados!$A$2:$ZZ$995, 346, MATCH($B$3, resultados!$A$1:$ZZ$1, 0))</f>
        <v/>
      </c>
    </row>
    <row r="353">
      <c r="A353">
        <f>INDEX(resultados!$A$2:$ZZ$995, 347, MATCH($B$1, resultados!$A$1:$ZZ$1, 0))</f>
        <v/>
      </c>
      <c r="B353">
        <f>INDEX(resultados!$A$2:$ZZ$995, 347, MATCH($B$2, resultados!$A$1:$ZZ$1, 0))</f>
        <v/>
      </c>
      <c r="C353">
        <f>INDEX(resultados!$A$2:$ZZ$995, 347, MATCH($B$3, resultados!$A$1:$ZZ$1, 0))</f>
        <v/>
      </c>
    </row>
    <row r="354">
      <c r="A354">
        <f>INDEX(resultados!$A$2:$ZZ$995, 348, MATCH($B$1, resultados!$A$1:$ZZ$1, 0))</f>
        <v/>
      </c>
      <c r="B354">
        <f>INDEX(resultados!$A$2:$ZZ$995, 348, MATCH($B$2, resultados!$A$1:$ZZ$1, 0))</f>
        <v/>
      </c>
      <c r="C354">
        <f>INDEX(resultados!$A$2:$ZZ$995, 348, MATCH($B$3, resultados!$A$1:$ZZ$1, 0))</f>
        <v/>
      </c>
    </row>
    <row r="355">
      <c r="A355">
        <f>INDEX(resultados!$A$2:$ZZ$995, 349, MATCH($B$1, resultados!$A$1:$ZZ$1, 0))</f>
        <v/>
      </c>
      <c r="B355">
        <f>INDEX(resultados!$A$2:$ZZ$995, 349, MATCH($B$2, resultados!$A$1:$ZZ$1, 0))</f>
        <v/>
      </c>
      <c r="C355">
        <f>INDEX(resultados!$A$2:$ZZ$995, 349, MATCH($B$3, resultados!$A$1:$ZZ$1, 0))</f>
        <v/>
      </c>
    </row>
    <row r="356">
      <c r="A356">
        <f>INDEX(resultados!$A$2:$ZZ$995, 350, MATCH($B$1, resultados!$A$1:$ZZ$1, 0))</f>
        <v/>
      </c>
      <c r="B356">
        <f>INDEX(resultados!$A$2:$ZZ$995, 350, MATCH($B$2, resultados!$A$1:$ZZ$1, 0))</f>
        <v/>
      </c>
      <c r="C356">
        <f>INDEX(resultados!$A$2:$ZZ$995, 350, MATCH($B$3, resultados!$A$1:$ZZ$1, 0))</f>
        <v/>
      </c>
    </row>
    <row r="357">
      <c r="A357">
        <f>INDEX(resultados!$A$2:$ZZ$995, 351, MATCH($B$1, resultados!$A$1:$ZZ$1, 0))</f>
        <v/>
      </c>
      <c r="B357">
        <f>INDEX(resultados!$A$2:$ZZ$995, 351, MATCH($B$2, resultados!$A$1:$ZZ$1, 0))</f>
        <v/>
      </c>
      <c r="C357">
        <f>INDEX(resultados!$A$2:$ZZ$995, 351, MATCH($B$3, resultados!$A$1:$ZZ$1, 0))</f>
        <v/>
      </c>
    </row>
    <row r="358">
      <c r="A358">
        <f>INDEX(resultados!$A$2:$ZZ$995, 352, MATCH($B$1, resultados!$A$1:$ZZ$1, 0))</f>
        <v/>
      </c>
      <c r="B358">
        <f>INDEX(resultados!$A$2:$ZZ$995, 352, MATCH($B$2, resultados!$A$1:$ZZ$1, 0))</f>
        <v/>
      </c>
      <c r="C358">
        <f>INDEX(resultados!$A$2:$ZZ$995, 352, MATCH($B$3, resultados!$A$1:$ZZ$1, 0))</f>
        <v/>
      </c>
    </row>
    <row r="359">
      <c r="A359">
        <f>INDEX(resultados!$A$2:$ZZ$995, 353, MATCH($B$1, resultados!$A$1:$ZZ$1, 0))</f>
        <v/>
      </c>
      <c r="B359">
        <f>INDEX(resultados!$A$2:$ZZ$995, 353, MATCH($B$2, resultados!$A$1:$ZZ$1, 0))</f>
        <v/>
      </c>
      <c r="C359">
        <f>INDEX(resultados!$A$2:$ZZ$995, 353, MATCH($B$3, resultados!$A$1:$ZZ$1, 0))</f>
        <v/>
      </c>
    </row>
    <row r="360">
      <c r="A360">
        <f>INDEX(resultados!$A$2:$ZZ$995, 354, MATCH($B$1, resultados!$A$1:$ZZ$1, 0))</f>
        <v/>
      </c>
      <c r="B360">
        <f>INDEX(resultados!$A$2:$ZZ$995, 354, MATCH($B$2, resultados!$A$1:$ZZ$1, 0))</f>
        <v/>
      </c>
      <c r="C360">
        <f>INDEX(resultados!$A$2:$ZZ$995, 354, MATCH($B$3, resultados!$A$1:$ZZ$1, 0))</f>
        <v/>
      </c>
    </row>
    <row r="361">
      <c r="A361">
        <f>INDEX(resultados!$A$2:$ZZ$995, 355, MATCH($B$1, resultados!$A$1:$ZZ$1, 0))</f>
        <v/>
      </c>
      <c r="B361">
        <f>INDEX(resultados!$A$2:$ZZ$995, 355, MATCH($B$2, resultados!$A$1:$ZZ$1, 0))</f>
        <v/>
      </c>
      <c r="C361">
        <f>INDEX(resultados!$A$2:$ZZ$995, 355, MATCH($B$3, resultados!$A$1:$ZZ$1, 0))</f>
        <v/>
      </c>
    </row>
    <row r="362">
      <c r="A362">
        <f>INDEX(resultados!$A$2:$ZZ$995, 356, MATCH($B$1, resultados!$A$1:$ZZ$1, 0))</f>
        <v/>
      </c>
      <c r="B362">
        <f>INDEX(resultados!$A$2:$ZZ$995, 356, MATCH($B$2, resultados!$A$1:$ZZ$1, 0))</f>
        <v/>
      </c>
      <c r="C362">
        <f>INDEX(resultados!$A$2:$ZZ$995, 356, MATCH($B$3, resultados!$A$1:$ZZ$1, 0))</f>
        <v/>
      </c>
    </row>
    <row r="363">
      <c r="A363">
        <f>INDEX(resultados!$A$2:$ZZ$995, 357, MATCH($B$1, resultados!$A$1:$ZZ$1, 0))</f>
        <v/>
      </c>
      <c r="B363">
        <f>INDEX(resultados!$A$2:$ZZ$995, 357, MATCH($B$2, resultados!$A$1:$ZZ$1, 0))</f>
        <v/>
      </c>
      <c r="C363">
        <f>INDEX(resultados!$A$2:$ZZ$995, 357, MATCH($B$3, resultados!$A$1:$ZZ$1, 0))</f>
        <v/>
      </c>
    </row>
    <row r="364">
      <c r="A364">
        <f>INDEX(resultados!$A$2:$ZZ$995, 358, MATCH($B$1, resultados!$A$1:$ZZ$1, 0))</f>
        <v/>
      </c>
      <c r="B364">
        <f>INDEX(resultados!$A$2:$ZZ$995, 358, MATCH($B$2, resultados!$A$1:$ZZ$1, 0))</f>
        <v/>
      </c>
      <c r="C364">
        <f>INDEX(resultados!$A$2:$ZZ$995, 358, MATCH($B$3, resultados!$A$1:$ZZ$1, 0))</f>
        <v/>
      </c>
    </row>
    <row r="365">
      <c r="A365">
        <f>INDEX(resultados!$A$2:$ZZ$995, 359, MATCH($B$1, resultados!$A$1:$ZZ$1, 0))</f>
        <v/>
      </c>
      <c r="B365">
        <f>INDEX(resultados!$A$2:$ZZ$995, 359, MATCH($B$2, resultados!$A$1:$ZZ$1, 0))</f>
        <v/>
      </c>
      <c r="C365">
        <f>INDEX(resultados!$A$2:$ZZ$995, 359, MATCH($B$3, resultados!$A$1:$ZZ$1, 0))</f>
        <v/>
      </c>
    </row>
    <row r="366">
      <c r="A366">
        <f>INDEX(resultados!$A$2:$ZZ$995, 360, MATCH($B$1, resultados!$A$1:$ZZ$1, 0))</f>
        <v/>
      </c>
      <c r="B366">
        <f>INDEX(resultados!$A$2:$ZZ$995, 360, MATCH($B$2, resultados!$A$1:$ZZ$1, 0))</f>
        <v/>
      </c>
      <c r="C366">
        <f>INDEX(resultados!$A$2:$ZZ$995, 360, MATCH($B$3, resultados!$A$1:$ZZ$1, 0))</f>
        <v/>
      </c>
    </row>
    <row r="367">
      <c r="A367">
        <f>INDEX(resultados!$A$2:$ZZ$995, 361, MATCH($B$1, resultados!$A$1:$ZZ$1, 0))</f>
        <v/>
      </c>
      <c r="B367">
        <f>INDEX(resultados!$A$2:$ZZ$995, 361, MATCH($B$2, resultados!$A$1:$ZZ$1, 0))</f>
        <v/>
      </c>
      <c r="C367">
        <f>INDEX(resultados!$A$2:$ZZ$995, 361, MATCH($B$3, resultados!$A$1:$ZZ$1, 0))</f>
        <v/>
      </c>
    </row>
    <row r="368">
      <c r="A368">
        <f>INDEX(resultados!$A$2:$ZZ$995, 362, MATCH($B$1, resultados!$A$1:$ZZ$1, 0))</f>
        <v/>
      </c>
      <c r="B368">
        <f>INDEX(resultados!$A$2:$ZZ$995, 362, MATCH($B$2, resultados!$A$1:$ZZ$1, 0))</f>
        <v/>
      </c>
      <c r="C368">
        <f>INDEX(resultados!$A$2:$ZZ$995, 362, MATCH($B$3, resultados!$A$1:$ZZ$1, 0))</f>
        <v/>
      </c>
    </row>
    <row r="369">
      <c r="A369">
        <f>INDEX(resultados!$A$2:$ZZ$995, 363, MATCH($B$1, resultados!$A$1:$ZZ$1, 0))</f>
        <v/>
      </c>
      <c r="B369">
        <f>INDEX(resultados!$A$2:$ZZ$995, 363, MATCH($B$2, resultados!$A$1:$ZZ$1, 0))</f>
        <v/>
      </c>
      <c r="C369">
        <f>INDEX(resultados!$A$2:$ZZ$995, 363, MATCH($B$3, resultados!$A$1:$ZZ$1, 0))</f>
        <v/>
      </c>
    </row>
    <row r="370">
      <c r="A370">
        <f>INDEX(resultados!$A$2:$ZZ$995, 364, MATCH($B$1, resultados!$A$1:$ZZ$1, 0))</f>
        <v/>
      </c>
      <c r="B370">
        <f>INDEX(resultados!$A$2:$ZZ$995, 364, MATCH($B$2, resultados!$A$1:$ZZ$1, 0))</f>
        <v/>
      </c>
      <c r="C370">
        <f>INDEX(resultados!$A$2:$ZZ$995, 364, MATCH($B$3, resultados!$A$1:$ZZ$1, 0))</f>
        <v/>
      </c>
    </row>
    <row r="371">
      <c r="A371">
        <f>INDEX(resultados!$A$2:$ZZ$995, 365, MATCH($B$1, resultados!$A$1:$ZZ$1, 0))</f>
        <v/>
      </c>
      <c r="B371">
        <f>INDEX(resultados!$A$2:$ZZ$995, 365, MATCH($B$2, resultados!$A$1:$ZZ$1, 0))</f>
        <v/>
      </c>
      <c r="C371">
        <f>INDEX(resultados!$A$2:$ZZ$995, 365, MATCH($B$3, resultados!$A$1:$ZZ$1, 0))</f>
        <v/>
      </c>
    </row>
    <row r="372">
      <c r="A372">
        <f>INDEX(resultados!$A$2:$ZZ$995, 366, MATCH($B$1, resultados!$A$1:$ZZ$1, 0))</f>
        <v/>
      </c>
      <c r="B372">
        <f>INDEX(resultados!$A$2:$ZZ$995, 366, MATCH($B$2, resultados!$A$1:$ZZ$1, 0))</f>
        <v/>
      </c>
      <c r="C372">
        <f>INDEX(resultados!$A$2:$ZZ$995, 366, MATCH($B$3, resultados!$A$1:$ZZ$1, 0))</f>
        <v/>
      </c>
    </row>
    <row r="373">
      <c r="A373">
        <f>INDEX(resultados!$A$2:$ZZ$995, 367, MATCH($B$1, resultados!$A$1:$ZZ$1, 0))</f>
        <v/>
      </c>
      <c r="B373">
        <f>INDEX(resultados!$A$2:$ZZ$995, 367, MATCH($B$2, resultados!$A$1:$ZZ$1, 0))</f>
        <v/>
      </c>
      <c r="C373">
        <f>INDEX(resultados!$A$2:$ZZ$995, 367, MATCH($B$3, resultados!$A$1:$ZZ$1, 0))</f>
        <v/>
      </c>
    </row>
    <row r="374">
      <c r="A374">
        <f>INDEX(resultados!$A$2:$ZZ$995, 368, MATCH($B$1, resultados!$A$1:$ZZ$1, 0))</f>
        <v/>
      </c>
      <c r="B374">
        <f>INDEX(resultados!$A$2:$ZZ$995, 368, MATCH($B$2, resultados!$A$1:$ZZ$1, 0))</f>
        <v/>
      </c>
      <c r="C374">
        <f>INDEX(resultados!$A$2:$ZZ$995, 368, MATCH($B$3, resultados!$A$1:$ZZ$1, 0))</f>
        <v/>
      </c>
    </row>
    <row r="375">
      <c r="A375">
        <f>INDEX(resultados!$A$2:$ZZ$995, 369, MATCH($B$1, resultados!$A$1:$ZZ$1, 0))</f>
        <v/>
      </c>
      <c r="B375">
        <f>INDEX(resultados!$A$2:$ZZ$995, 369, MATCH($B$2, resultados!$A$1:$ZZ$1, 0))</f>
        <v/>
      </c>
      <c r="C375">
        <f>INDEX(resultados!$A$2:$ZZ$995, 369, MATCH($B$3, resultados!$A$1:$ZZ$1, 0))</f>
        <v/>
      </c>
    </row>
    <row r="376">
      <c r="A376">
        <f>INDEX(resultados!$A$2:$ZZ$995, 370, MATCH($B$1, resultados!$A$1:$ZZ$1, 0))</f>
        <v/>
      </c>
      <c r="B376">
        <f>INDEX(resultados!$A$2:$ZZ$995, 370, MATCH($B$2, resultados!$A$1:$ZZ$1, 0))</f>
        <v/>
      </c>
      <c r="C376">
        <f>INDEX(resultados!$A$2:$ZZ$995, 370, MATCH($B$3, resultados!$A$1:$ZZ$1, 0))</f>
        <v/>
      </c>
    </row>
    <row r="377">
      <c r="A377">
        <f>INDEX(resultados!$A$2:$ZZ$995, 371, MATCH($B$1, resultados!$A$1:$ZZ$1, 0))</f>
        <v/>
      </c>
      <c r="B377">
        <f>INDEX(resultados!$A$2:$ZZ$995, 371, MATCH($B$2, resultados!$A$1:$ZZ$1, 0))</f>
        <v/>
      </c>
      <c r="C377">
        <f>INDEX(resultados!$A$2:$ZZ$995, 371, MATCH($B$3, resultados!$A$1:$ZZ$1, 0))</f>
        <v/>
      </c>
    </row>
    <row r="378">
      <c r="A378">
        <f>INDEX(resultados!$A$2:$ZZ$995, 372, MATCH($B$1, resultados!$A$1:$ZZ$1, 0))</f>
        <v/>
      </c>
      <c r="B378">
        <f>INDEX(resultados!$A$2:$ZZ$995, 372, MATCH($B$2, resultados!$A$1:$ZZ$1, 0))</f>
        <v/>
      </c>
      <c r="C378">
        <f>INDEX(resultados!$A$2:$ZZ$995, 372, MATCH($B$3, resultados!$A$1:$ZZ$1, 0))</f>
        <v/>
      </c>
    </row>
    <row r="379">
      <c r="A379">
        <f>INDEX(resultados!$A$2:$ZZ$995, 373, MATCH($B$1, resultados!$A$1:$ZZ$1, 0))</f>
        <v/>
      </c>
      <c r="B379">
        <f>INDEX(resultados!$A$2:$ZZ$995, 373, MATCH($B$2, resultados!$A$1:$ZZ$1, 0))</f>
        <v/>
      </c>
      <c r="C379">
        <f>INDEX(resultados!$A$2:$ZZ$995, 373, MATCH($B$3, resultados!$A$1:$ZZ$1, 0))</f>
        <v/>
      </c>
    </row>
    <row r="380">
      <c r="A380">
        <f>INDEX(resultados!$A$2:$ZZ$995, 374, MATCH($B$1, resultados!$A$1:$ZZ$1, 0))</f>
        <v/>
      </c>
      <c r="B380">
        <f>INDEX(resultados!$A$2:$ZZ$995, 374, MATCH($B$2, resultados!$A$1:$ZZ$1, 0))</f>
        <v/>
      </c>
      <c r="C380">
        <f>INDEX(resultados!$A$2:$ZZ$995, 374, MATCH($B$3, resultados!$A$1:$ZZ$1, 0))</f>
        <v/>
      </c>
    </row>
    <row r="381">
      <c r="A381">
        <f>INDEX(resultados!$A$2:$ZZ$995, 375, MATCH($B$1, resultados!$A$1:$ZZ$1, 0))</f>
        <v/>
      </c>
      <c r="B381">
        <f>INDEX(resultados!$A$2:$ZZ$995, 375, MATCH($B$2, resultados!$A$1:$ZZ$1, 0))</f>
        <v/>
      </c>
      <c r="C381">
        <f>INDEX(resultados!$A$2:$ZZ$995, 375, MATCH($B$3, resultados!$A$1:$ZZ$1, 0))</f>
        <v/>
      </c>
    </row>
    <row r="382">
      <c r="A382">
        <f>INDEX(resultados!$A$2:$ZZ$995, 376, MATCH($B$1, resultados!$A$1:$ZZ$1, 0))</f>
        <v/>
      </c>
      <c r="B382">
        <f>INDEX(resultados!$A$2:$ZZ$995, 376, MATCH($B$2, resultados!$A$1:$ZZ$1, 0))</f>
        <v/>
      </c>
      <c r="C382">
        <f>INDEX(resultados!$A$2:$ZZ$995, 376, MATCH($B$3, resultados!$A$1:$ZZ$1, 0))</f>
        <v/>
      </c>
    </row>
    <row r="383">
      <c r="A383">
        <f>INDEX(resultados!$A$2:$ZZ$995, 377, MATCH($B$1, resultados!$A$1:$ZZ$1, 0))</f>
        <v/>
      </c>
      <c r="B383">
        <f>INDEX(resultados!$A$2:$ZZ$995, 377, MATCH($B$2, resultados!$A$1:$ZZ$1, 0))</f>
        <v/>
      </c>
      <c r="C383">
        <f>INDEX(resultados!$A$2:$ZZ$995, 377, MATCH($B$3, resultados!$A$1:$ZZ$1, 0))</f>
        <v/>
      </c>
    </row>
    <row r="384">
      <c r="A384">
        <f>INDEX(resultados!$A$2:$ZZ$995, 378, MATCH($B$1, resultados!$A$1:$ZZ$1, 0))</f>
        <v/>
      </c>
      <c r="B384">
        <f>INDEX(resultados!$A$2:$ZZ$995, 378, MATCH($B$2, resultados!$A$1:$ZZ$1, 0))</f>
        <v/>
      </c>
      <c r="C384">
        <f>INDEX(resultados!$A$2:$ZZ$995, 378, MATCH($B$3, resultados!$A$1:$ZZ$1, 0))</f>
        <v/>
      </c>
    </row>
    <row r="385">
      <c r="A385">
        <f>INDEX(resultados!$A$2:$ZZ$995, 379, MATCH($B$1, resultados!$A$1:$ZZ$1, 0))</f>
        <v/>
      </c>
      <c r="B385">
        <f>INDEX(resultados!$A$2:$ZZ$995, 379, MATCH($B$2, resultados!$A$1:$ZZ$1, 0))</f>
        <v/>
      </c>
      <c r="C385">
        <f>INDEX(resultados!$A$2:$ZZ$995, 379, MATCH($B$3, resultados!$A$1:$ZZ$1, 0))</f>
        <v/>
      </c>
    </row>
    <row r="386">
      <c r="A386">
        <f>INDEX(resultados!$A$2:$ZZ$995, 380, MATCH($B$1, resultados!$A$1:$ZZ$1, 0))</f>
        <v/>
      </c>
      <c r="B386">
        <f>INDEX(resultados!$A$2:$ZZ$995, 380, MATCH($B$2, resultados!$A$1:$ZZ$1, 0))</f>
        <v/>
      </c>
      <c r="C386">
        <f>INDEX(resultados!$A$2:$ZZ$995, 380, MATCH($B$3, resultados!$A$1:$ZZ$1, 0))</f>
        <v/>
      </c>
    </row>
    <row r="387">
      <c r="A387">
        <f>INDEX(resultados!$A$2:$ZZ$995, 381, MATCH($B$1, resultados!$A$1:$ZZ$1, 0))</f>
        <v/>
      </c>
      <c r="B387">
        <f>INDEX(resultados!$A$2:$ZZ$995, 381, MATCH($B$2, resultados!$A$1:$ZZ$1, 0))</f>
        <v/>
      </c>
      <c r="C387">
        <f>INDEX(resultados!$A$2:$ZZ$995, 381, MATCH($B$3, resultados!$A$1:$ZZ$1, 0))</f>
        <v/>
      </c>
    </row>
    <row r="388">
      <c r="A388">
        <f>INDEX(resultados!$A$2:$ZZ$995, 382, MATCH($B$1, resultados!$A$1:$ZZ$1, 0))</f>
        <v/>
      </c>
      <c r="B388">
        <f>INDEX(resultados!$A$2:$ZZ$995, 382, MATCH($B$2, resultados!$A$1:$ZZ$1, 0))</f>
        <v/>
      </c>
      <c r="C388">
        <f>INDEX(resultados!$A$2:$ZZ$995, 382, MATCH($B$3, resultados!$A$1:$ZZ$1, 0))</f>
        <v/>
      </c>
    </row>
    <row r="389">
      <c r="A389">
        <f>INDEX(resultados!$A$2:$ZZ$995, 383, MATCH($B$1, resultados!$A$1:$ZZ$1, 0))</f>
        <v/>
      </c>
      <c r="B389">
        <f>INDEX(resultados!$A$2:$ZZ$995, 383, MATCH($B$2, resultados!$A$1:$ZZ$1, 0))</f>
        <v/>
      </c>
      <c r="C389">
        <f>INDEX(resultados!$A$2:$ZZ$995, 383, MATCH($B$3, resultados!$A$1:$ZZ$1, 0))</f>
        <v/>
      </c>
    </row>
    <row r="390">
      <c r="A390">
        <f>INDEX(resultados!$A$2:$ZZ$995, 384, MATCH($B$1, resultados!$A$1:$ZZ$1, 0))</f>
        <v/>
      </c>
      <c r="B390">
        <f>INDEX(resultados!$A$2:$ZZ$995, 384, MATCH($B$2, resultados!$A$1:$ZZ$1, 0))</f>
        <v/>
      </c>
      <c r="C390">
        <f>INDEX(resultados!$A$2:$ZZ$995, 384, MATCH($B$3, resultados!$A$1:$ZZ$1, 0))</f>
        <v/>
      </c>
    </row>
    <row r="391">
      <c r="A391">
        <f>INDEX(resultados!$A$2:$ZZ$995, 385, MATCH($B$1, resultados!$A$1:$ZZ$1, 0))</f>
        <v/>
      </c>
      <c r="B391">
        <f>INDEX(resultados!$A$2:$ZZ$995, 385, MATCH($B$2, resultados!$A$1:$ZZ$1, 0))</f>
        <v/>
      </c>
      <c r="C391">
        <f>INDEX(resultados!$A$2:$ZZ$995, 385, MATCH($B$3, resultados!$A$1:$ZZ$1, 0))</f>
        <v/>
      </c>
    </row>
    <row r="392">
      <c r="A392">
        <f>INDEX(resultados!$A$2:$ZZ$995, 386, MATCH($B$1, resultados!$A$1:$ZZ$1, 0))</f>
        <v/>
      </c>
      <c r="B392">
        <f>INDEX(resultados!$A$2:$ZZ$995, 386, MATCH($B$2, resultados!$A$1:$ZZ$1, 0))</f>
        <v/>
      </c>
      <c r="C392">
        <f>INDEX(resultados!$A$2:$ZZ$995, 386, MATCH($B$3, resultados!$A$1:$ZZ$1, 0))</f>
        <v/>
      </c>
    </row>
    <row r="393">
      <c r="A393">
        <f>INDEX(resultados!$A$2:$ZZ$995, 387, MATCH($B$1, resultados!$A$1:$ZZ$1, 0))</f>
        <v/>
      </c>
      <c r="B393">
        <f>INDEX(resultados!$A$2:$ZZ$995, 387, MATCH($B$2, resultados!$A$1:$ZZ$1, 0))</f>
        <v/>
      </c>
      <c r="C393">
        <f>INDEX(resultados!$A$2:$ZZ$995, 387, MATCH($B$3, resultados!$A$1:$ZZ$1, 0))</f>
        <v/>
      </c>
    </row>
    <row r="394">
      <c r="A394">
        <f>INDEX(resultados!$A$2:$ZZ$995, 388, MATCH($B$1, resultados!$A$1:$ZZ$1, 0))</f>
        <v/>
      </c>
      <c r="B394">
        <f>INDEX(resultados!$A$2:$ZZ$995, 388, MATCH($B$2, resultados!$A$1:$ZZ$1, 0))</f>
        <v/>
      </c>
      <c r="C394">
        <f>INDEX(resultados!$A$2:$ZZ$995, 388, MATCH($B$3, resultados!$A$1:$ZZ$1, 0))</f>
        <v/>
      </c>
    </row>
    <row r="395">
      <c r="A395">
        <f>INDEX(resultados!$A$2:$ZZ$995, 389, MATCH($B$1, resultados!$A$1:$ZZ$1, 0))</f>
        <v/>
      </c>
      <c r="B395">
        <f>INDEX(resultados!$A$2:$ZZ$995, 389, MATCH($B$2, resultados!$A$1:$ZZ$1, 0))</f>
        <v/>
      </c>
      <c r="C395">
        <f>INDEX(resultados!$A$2:$ZZ$995, 389, MATCH($B$3, resultados!$A$1:$ZZ$1, 0))</f>
        <v/>
      </c>
    </row>
    <row r="396">
      <c r="A396">
        <f>INDEX(resultados!$A$2:$ZZ$995, 390, MATCH($B$1, resultados!$A$1:$ZZ$1, 0))</f>
        <v/>
      </c>
      <c r="B396">
        <f>INDEX(resultados!$A$2:$ZZ$995, 390, MATCH($B$2, resultados!$A$1:$ZZ$1, 0))</f>
        <v/>
      </c>
      <c r="C396">
        <f>INDEX(resultados!$A$2:$ZZ$995, 390, MATCH($B$3, resultados!$A$1:$ZZ$1, 0))</f>
        <v/>
      </c>
    </row>
    <row r="397">
      <c r="A397">
        <f>INDEX(resultados!$A$2:$ZZ$995, 391, MATCH($B$1, resultados!$A$1:$ZZ$1, 0))</f>
        <v/>
      </c>
      <c r="B397">
        <f>INDEX(resultados!$A$2:$ZZ$995, 391, MATCH($B$2, resultados!$A$1:$ZZ$1, 0))</f>
        <v/>
      </c>
      <c r="C397">
        <f>INDEX(resultados!$A$2:$ZZ$995, 391, MATCH($B$3, resultados!$A$1:$ZZ$1, 0))</f>
        <v/>
      </c>
    </row>
    <row r="398">
      <c r="A398">
        <f>INDEX(resultados!$A$2:$ZZ$995, 392, MATCH($B$1, resultados!$A$1:$ZZ$1, 0))</f>
        <v/>
      </c>
      <c r="B398">
        <f>INDEX(resultados!$A$2:$ZZ$995, 392, MATCH($B$2, resultados!$A$1:$ZZ$1, 0))</f>
        <v/>
      </c>
      <c r="C398">
        <f>INDEX(resultados!$A$2:$ZZ$995, 392, MATCH($B$3, resultados!$A$1:$ZZ$1, 0))</f>
        <v/>
      </c>
    </row>
    <row r="399">
      <c r="A399">
        <f>INDEX(resultados!$A$2:$ZZ$995, 393, MATCH($B$1, resultados!$A$1:$ZZ$1, 0))</f>
        <v/>
      </c>
      <c r="B399">
        <f>INDEX(resultados!$A$2:$ZZ$995, 393, MATCH($B$2, resultados!$A$1:$ZZ$1, 0))</f>
        <v/>
      </c>
      <c r="C399">
        <f>INDEX(resultados!$A$2:$ZZ$995, 393, MATCH($B$3, resultados!$A$1:$ZZ$1, 0))</f>
        <v/>
      </c>
    </row>
    <row r="400">
      <c r="A400">
        <f>INDEX(resultados!$A$2:$ZZ$995, 394, MATCH($B$1, resultados!$A$1:$ZZ$1, 0))</f>
        <v/>
      </c>
      <c r="B400">
        <f>INDEX(resultados!$A$2:$ZZ$995, 394, MATCH($B$2, resultados!$A$1:$ZZ$1, 0))</f>
        <v/>
      </c>
      <c r="C400">
        <f>INDEX(resultados!$A$2:$ZZ$995, 394, MATCH($B$3, resultados!$A$1:$ZZ$1, 0))</f>
        <v/>
      </c>
    </row>
    <row r="401">
      <c r="A401">
        <f>INDEX(resultados!$A$2:$ZZ$995, 395, MATCH($B$1, resultados!$A$1:$ZZ$1, 0))</f>
        <v/>
      </c>
      <c r="B401">
        <f>INDEX(resultados!$A$2:$ZZ$995, 395, MATCH($B$2, resultados!$A$1:$ZZ$1, 0))</f>
        <v/>
      </c>
      <c r="C401">
        <f>INDEX(resultados!$A$2:$ZZ$995, 395, MATCH($B$3, resultados!$A$1:$ZZ$1, 0))</f>
        <v/>
      </c>
    </row>
    <row r="402">
      <c r="A402">
        <f>INDEX(resultados!$A$2:$ZZ$995, 396, MATCH($B$1, resultados!$A$1:$ZZ$1, 0))</f>
        <v/>
      </c>
      <c r="B402">
        <f>INDEX(resultados!$A$2:$ZZ$995, 396, MATCH($B$2, resultados!$A$1:$ZZ$1, 0))</f>
        <v/>
      </c>
      <c r="C402">
        <f>INDEX(resultados!$A$2:$ZZ$995, 396, MATCH($B$3, resultados!$A$1:$ZZ$1, 0))</f>
        <v/>
      </c>
    </row>
    <row r="403">
      <c r="A403">
        <f>INDEX(resultados!$A$2:$ZZ$995, 397, MATCH($B$1, resultados!$A$1:$ZZ$1, 0))</f>
        <v/>
      </c>
      <c r="B403">
        <f>INDEX(resultados!$A$2:$ZZ$995, 397, MATCH($B$2, resultados!$A$1:$ZZ$1, 0))</f>
        <v/>
      </c>
      <c r="C403">
        <f>INDEX(resultados!$A$2:$ZZ$995, 397, MATCH($B$3, resultados!$A$1:$ZZ$1, 0))</f>
        <v/>
      </c>
    </row>
    <row r="404">
      <c r="A404">
        <f>INDEX(resultados!$A$2:$ZZ$995, 398, MATCH($B$1, resultados!$A$1:$ZZ$1, 0))</f>
        <v/>
      </c>
      <c r="B404">
        <f>INDEX(resultados!$A$2:$ZZ$995, 398, MATCH($B$2, resultados!$A$1:$ZZ$1, 0))</f>
        <v/>
      </c>
      <c r="C404">
        <f>INDEX(resultados!$A$2:$ZZ$995, 398, MATCH($B$3, resultados!$A$1:$ZZ$1, 0))</f>
        <v/>
      </c>
    </row>
    <row r="405">
      <c r="A405">
        <f>INDEX(resultados!$A$2:$ZZ$995, 399, MATCH($B$1, resultados!$A$1:$ZZ$1, 0))</f>
        <v/>
      </c>
      <c r="B405">
        <f>INDEX(resultados!$A$2:$ZZ$995, 399, MATCH($B$2, resultados!$A$1:$ZZ$1, 0))</f>
        <v/>
      </c>
      <c r="C405">
        <f>INDEX(resultados!$A$2:$ZZ$995, 399, MATCH($B$3, resultados!$A$1:$ZZ$1, 0))</f>
        <v/>
      </c>
    </row>
    <row r="406">
      <c r="A406">
        <f>INDEX(resultados!$A$2:$ZZ$995, 400, MATCH($B$1, resultados!$A$1:$ZZ$1, 0))</f>
        <v/>
      </c>
      <c r="B406">
        <f>INDEX(resultados!$A$2:$ZZ$995, 400, MATCH($B$2, resultados!$A$1:$ZZ$1, 0))</f>
        <v/>
      </c>
      <c r="C406">
        <f>INDEX(resultados!$A$2:$ZZ$995, 400, MATCH($B$3, resultados!$A$1:$ZZ$1, 0))</f>
        <v/>
      </c>
    </row>
    <row r="407">
      <c r="A407">
        <f>INDEX(resultados!$A$2:$ZZ$995, 401, MATCH($B$1, resultados!$A$1:$ZZ$1, 0))</f>
        <v/>
      </c>
      <c r="B407">
        <f>INDEX(resultados!$A$2:$ZZ$995, 401, MATCH($B$2, resultados!$A$1:$ZZ$1, 0))</f>
        <v/>
      </c>
      <c r="C407">
        <f>INDEX(resultados!$A$2:$ZZ$995, 401, MATCH($B$3, resultados!$A$1:$ZZ$1, 0))</f>
        <v/>
      </c>
    </row>
    <row r="408">
      <c r="A408">
        <f>INDEX(resultados!$A$2:$ZZ$995, 402, MATCH($B$1, resultados!$A$1:$ZZ$1, 0))</f>
        <v/>
      </c>
      <c r="B408">
        <f>INDEX(resultados!$A$2:$ZZ$995, 402, MATCH($B$2, resultados!$A$1:$ZZ$1, 0))</f>
        <v/>
      </c>
      <c r="C408">
        <f>INDEX(resultados!$A$2:$ZZ$995, 402, MATCH($B$3, resultados!$A$1:$ZZ$1, 0))</f>
        <v/>
      </c>
    </row>
    <row r="409">
      <c r="A409">
        <f>INDEX(resultados!$A$2:$ZZ$995, 403, MATCH($B$1, resultados!$A$1:$ZZ$1, 0))</f>
        <v/>
      </c>
      <c r="B409">
        <f>INDEX(resultados!$A$2:$ZZ$995, 403, MATCH($B$2, resultados!$A$1:$ZZ$1, 0))</f>
        <v/>
      </c>
      <c r="C409">
        <f>INDEX(resultados!$A$2:$ZZ$995, 403, MATCH($B$3, resultados!$A$1:$ZZ$1, 0))</f>
        <v/>
      </c>
    </row>
    <row r="410">
      <c r="A410">
        <f>INDEX(resultados!$A$2:$ZZ$995, 404, MATCH($B$1, resultados!$A$1:$ZZ$1, 0))</f>
        <v/>
      </c>
      <c r="B410">
        <f>INDEX(resultados!$A$2:$ZZ$995, 404, MATCH($B$2, resultados!$A$1:$ZZ$1, 0))</f>
        <v/>
      </c>
      <c r="C410">
        <f>INDEX(resultados!$A$2:$ZZ$995, 404, MATCH($B$3, resultados!$A$1:$ZZ$1, 0))</f>
        <v/>
      </c>
    </row>
    <row r="411">
      <c r="A411">
        <f>INDEX(resultados!$A$2:$ZZ$995, 405, MATCH($B$1, resultados!$A$1:$ZZ$1, 0))</f>
        <v/>
      </c>
      <c r="B411">
        <f>INDEX(resultados!$A$2:$ZZ$995, 405, MATCH($B$2, resultados!$A$1:$ZZ$1, 0))</f>
        <v/>
      </c>
      <c r="C411">
        <f>INDEX(resultados!$A$2:$ZZ$995, 405, MATCH($B$3, resultados!$A$1:$ZZ$1, 0))</f>
        <v/>
      </c>
    </row>
    <row r="412">
      <c r="A412">
        <f>INDEX(resultados!$A$2:$ZZ$995, 406, MATCH($B$1, resultados!$A$1:$ZZ$1, 0))</f>
        <v/>
      </c>
      <c r="B412">
        <f>INDEX(resultados!$A$2:$ZZ$995, 406, MATCH($B$2, resultados!$A$1:$ZZ$1, 0))</f>
        <v/>
      </c>
      <c r="C412">
        <f>INDEX(resultados!$A$2:$ZZ$995, 406, MATCH($B$3, resultados!$A$1:$ZZ$1, 0))</f>
        <v/>
      </c>
    </row>
    <row r="413">
      <c r="A413">
        <f>INDEX(resultados!$A$2:$ZZ$995, 407, MATCH($B$1, resultados!$A$1:$ZZ$1, 0))</f>
        <v/>
      </c>
      <c r="B413">
        <f>INDEX(resultados!$A$2:$ZZ$995, 407, MATCH($B$2, resultados!$A$1:$ZZ$1, 0))</f>
        <v/>
      </c>
      <c r="C413">
        <f>INDEX(resultados!$A$2:$ZZ$995, 407, MATCH($B$3, resultados!$A$1:$ZZ$1, 0))</f>
        <v/>
      </c>
    </row>
    <row r="414">
      <c r="A414">
        <f>INDEX(resultados!$A$2:$ZZ$995, 408, MATCH($B$1, resultados!$A$1:$ZZ$1, 0))</f>
        <v/>
      </c>
      <c r="B414">
        <f>INDEX(resultados!$A$2:$ZZ$995, 408, MATCH($B$2, resultados!$A$1:$ZZ$1, 0))</f>
        <v/>
      </c>
      <c r="C414">
        <f>INDEX(resultados!$A$2:$ZZ$995, 408, MATCH($B$3, resultados!$A$1:$ZZ$1, 0))</f>
        <v/>
      </c>
    </row>
    <row r="415">
      <c r="A415">
        <f>INDEX(resultados!$A$2:$ZZ$995, 409, MATCH($B$1, resultados!$A$1:$ZZ$1, 0))</f>
        <v/>
      </c>
      <c r="B415">
        <f>INDEX(resultados!$A$2:$ZZ$995, 409, MATCH($B$2, resultados!$A$1:$ZZ$1, 0))</f>
        <v/>
      </c>
      <c r="C415">
        <f>INDEX(resultados!$A$2:$ZZ$995, 409, MATCH($B$3, resultados!$A$1:$ZZ$1, 0))</f>
        <v/>
      </c>
    </row>
    <row r="416">
      <c r="A416">
        <f>INDEX(resultados!$A$2:$ZZ$995, 410, MATCH($B$1, resultados!$A$1:$ZZ$1, 0))</f>
        <v/>
      </c>
      <c r="B416">
        <f>INDEX(resultados!$A$2:$ZZ$995, 410, MATCH($B$2, resultados!$A$1:$ZZ$1, 0))</f>
        <v/>
      </c>
      <c r="C416">
        <f>INDEX(resultados!$A$2:$ZZ$995, 410, MATCH($B$3, resultados!$A$1:$ZZ$1, 0))</f>
        <v/>
      </c>
    </row>
    <row r="417">
      <c r="A417">
        <f>INDEX(resultados!$A$2:$ZZ$995, 411, MATCH($B$1, resultados!$A$1:$ZZ$1, 0))</f>
        <v/>
      </c>
      <c r="B417">
        <f>INDEX(resultados!$A$2:$ZZ$995, 411, MATCH($B$2, resultados!$A$1:$ZZ$1, 0))</f>
        <v/>
      </c>
      <c r="C417">
        <f>INDEX(resultados!$A$2:$ZZ$995, 411, MATCH($B$3, resultados!$A$1:$ZZ$1, 0))</f>
        <v/>
      </c>
    </row>
    <row r="418">
      <c r="A418">
        <f>INDEX(resultados!$A$2:$ZZ$995, 412, MATCH($B$1, resultados!$A$1:$ZZ$1, 0))</f>
        <v/>
      </c>
      <c r="B418">
        <f>INDEX(resultados!$A$2:$ZZ$995, 412, MATCH($B$2, resultados!$A$1:$ZZ$1, 0))</f>
        <v/>
      </c>
      <c r="C418">
        <f>INDEX(resultados!$A$2:$ZZ$995, 412, MATCH($B$3, resultados!$A$1:$ZZ$1, 0))</f>
        <v/>
      </c>
    </row>
    <row r="419">
      <c r="A419">
        <f>INDEX(resultados!$A$2:$ZZ$995, 413, MATCH($B$1, resultados!$A$1:$ZZ$1, 0))</f>
        <v/>
      </c>
      <c r="B419">
        <f>INDEX(resultados!$A$2:$ZZ$995, 413, MATCH($B$2, resultados!$A$1:$ZZ$1, 0))</f>
        <v/>
      </c>
      <c r="C419">
        <f>INDEX(resultados!$A$2:$ZZ$995, 413, MATCH($B$3, resultados!$A$1:$ZZ$1, 0))</f>
        <v/>
      </c>
    </row>
    <row r="420">
      <c r="A420">
        <f>INDEX(resultados!$A$2:$ZZ$995, 414, MATCH($B$1, resultados!$A$1:$ZZ$1, 0))</f>
        <v/>
      </c>
      <c r="B420">
        <f>INDEX(resultados!$A$2:$ZZ$995, 414, MATCH($B$2, resultados!$A$1:$ZZ$1, 0))</f>
        <v/>
      </c>
      <c r="C420">
        <f>INDEX(resultados!$A$2:$ZZ$995, 414, MATCH($B$3, resultados!$A$1:$ZZ$1, 0))</f>
        <v/>
      </c>
    </row>
    <row r="421">
      <c r="A421">
        <f>INDEX(resultados!$A$2:$ZZ$995, 415, MATCH($B$1, resultados!$A$1:$ZZ$1, 0))</f>
        <v/>
      </c>
      <c r="B421">
        <f>INDEX(resultados!$A$2:$ZZ$995, 415, MATCH($B$2, resultados!$A$1:$ZZ$1, 0))</f>
        <v/>
      </c>
      <c r="C421">
        <f>INDEX(resultados!$A$2:$ZZ$995, 415, MATCH($B$3, resultados!$A$1:$ZZ$1, 0))</f>
        <v/>
      </c>
    </row>
    <row r="422">
      <c r="A422">
        <f>INDEX(resultados!$A$2:$ZZ$995, 416, MATCH($B$1, resultados!$A$1:$ZZ$1, 0))</f>
        <v/>
      </c>
      <c r="B422">
        <f>INDEX(resultados!$A$2:$ZZ$995, 416, MATCH($B$2, resultados!$A$1:$ZZ$1, 0))</f>
        <v/>
      </c>
      <c r="C422">
        <f>INDEX(resultados!$A$2:$ZZ$995, 416, MATCH($B$3, resultados!$A$1:$ZZ$1, 0))</f>
        <v/>
      </c>
    </row>
    <row r="423">
      <c r="A423">
        <f>INDEX(resultados!$A$2:$ZZ$995, 417, MATCH($B$1, resultados!$A$1:$ZZ$1, 0))</f>
        <v/>
      </c>
      <c r="B423">
        <f>INDEX(resultados!$A$2:$ZZ$995, 417, MATCH($B$2, resultados!$A$1:$ZZ$1, 0))</f>
        <v/>
      </c>
      <c r="C423">
        <f>INDEX(resultados!$A$2:$ZZ$995, 417, MATCH($B$3, resultados!$A$1:$ZZ$1, 0))</f>
        <v/>
      </c>
    </row>
    <row r="424">
      <c r="A424">
        <f>INDEX(resultados!$A$2:$ZZ$995, 418, MATCH($B$1, resultados!$A$1:$ZZ$1, 0))</f>
        <v/>
      </c>
      <c r="B424">
        <f>INDEX(resultados!$A$2:$ZZ$995, 418, MATCH($B$2, resultados!$A$1:$ZZ$1, 0))</f>
        <v/>
      </c>
      <c r="C424">
        <f>INDEX(resultados!$A$2:$ZZ$995, 418, MATCH($B$3, resultados!$A$1:$ZZ$1, 0))</f>
        <v/>
      </c>
    </row>
    <row r="425">
      <c r="A425">
        <f>INDEX(resultados!$A$2:$ZZ$995, 419, MATCH($B$1, resultados!$A$1:$ZZ$1, 0))</f>
        <v/>
      </c>
      <c r="B425">
        <f>INDEX(resultados!$A$2:$ZZ$995, 419, MATCH($B$2, resultados!$A$1:$ZZ$1, 0))</f>
        <v/>
      </c>
      <c r="C425">
        <f>INDEX(resultados!$A$2:$ZZ$995, 419, MATCH($B$3, resultados!$A$1:$ZZ$1, 0))</f>
        <v/>
      </c>
    </row>
    <row r="426">
      <c r="A426">
        <f>INDEX(resultados!$A$2:$ZZ$995, 420, MATCH($B$1, resultados!$A$1:$ZZ$1, 0))</f>
        <v/>
      </c>
      <c r="B426">
        <f>INDEX(resultados!$A$2:$ZZ$995, 420, MATCH($B$2, resultados!$A$1:$ZZ$1, 0))</f>
        <v/>
      </c>
      <c r="C426">
        <f>INDEX(resultados!$A$2:$ZZ$995, 420, MATCH($B$3, resultados!$A$1:$ZZ$1, 0))</f>
        <v/>
      </c>
    </row>
    <row r="427">
      <c r="A427">
        <f>INDEX(resultados!$A$2:$ZZ$995, 421, MATCH($B$1, resultados!$A$1:$ZZ$1, 0))</f>
        <v/>
      </c>
      <c r="B427">
        <f>INDEX(resultados!$A$2:$ZZ$995, 421, MATCH($B$2, resultados!$A$1:$ZZ$1, 0))</f>
        <v/>
      </c>
      <c r="C427">
        <f>INDEX(resultados!$A$2:$ZZ$995, 421, MATCH($B$3, resultados!$A$1:$ZZ$1, 0))</f>
        <v/>
      </c>
    </row>
    <row r="428">
      <c r="A428">
        <f>INDEX(resultados!$A$2:$ZZ$995, 422, MATCH($B$1, resultados!$A$1:$ZZ$1, 0))</f>
        <v/>
      </c>
      <c r="B428">
        <f>INDEX(resultados!$A$2:$ZZ$995, 422, MATCH($B$2, resultados!$A$1:$ZZ$1, 0))</f>
        <v/>
      </c>
      <c r="C428">
        <f>INDEX(resultados!$A$2:$ZZ$995, 422, MATCH($B$3, resultados!$A$1:$ZZ$1, 0))</f>
        <v/>
      </c>
    </row>
    <row r="429">
      <c r="A429">
        <f>INDEX(resultados!$A$2:$ZZ$995, 423, MATCH($B$1, resultados!$A$1:$ZZ$1, 0))</f>
        <v/>
      </c>
      <c r="B429">
        <f>INDEX(resultados!$A$2:$ZZ$995, 423, MATCH($B$2, resultados!$A$1:$ZZ$1, 0))</f>
        <v/>
      </c>
      <c r="C429">
        <f>INDEX(resultados!$A$2:$ZZ$995, 423, MATCH($B$3, resultados!$A$1:$ZZ$1, 0))</f>
        <v/>
      </c>
    </row>
    <row r="430">
      <c r="A430">
        <f>INDEX(resultados!$A$2:$ZZ$995, 424, MATCH($B$1, resultados!$A$1:$ZZ$1, 0))</f>
        <v/>
      </c>
      <c r="B430">
        <f>INDEX(resultados!$A$2:$ZZ$995, 424, MATCH($B$2, resultados!$A$1:$ZZ$1, 0))</f>
        <v/>
      </c>
      <c r="C430">
        <f>INDEX(resultados!$A$2:$ZZ$995, 424, MATCH($B$3, resultados!$A$1:$ZZ$1, 0))</f>
        <v/>
      </c>
    </row>
    <row r="431">
      <c r="A431">
        <f>INDEX(resultados!$A$2:$ZZ$995, 425, MATCH($B$1, resultados!$A$1:$ZZ$1, 0))</f>
        <v/>
      </c>
      <c r="B431">
        <f>INDEX(resultados!$A$2:$ZZ$995, 425, MATCH($B$2, resultados!$A$1:$ZZ$1, 0))</f>
        <v/>
      </c>
      <c r="C431">
        <f>INDEX(resultados!$A$2:$ZZ$995, 425, MATCH($B$3, resultados!$A$1:$ZZ$1, 0))</f>
        <v/>
      </c>
    </row>
    <row r="432">
      <c r="A432">
        <f>INDEX(resultados!$A$2:$ZZ$995, 426, MATCH($B$1, resultados!$A$1:$ZZ$1, 0))</f>
        <v/>
      </c>
      <c r="B432">
        <f>INDEX(resultados!$A$2:$ZZ$995, 426, MATCH($B$2, resultados!$A$1:$ZZ$1, 0))</f>
        <v/>
      </c>
      <c r="C432">
        <f>INDEX(resultados!$A$2:$ZZ$995, 426, MATCH($B$3, resultados!$A$1:$ZZ$1, 0))</f>
        <v/>
      </c>
    </row>
    <row r="433">
      <c r="A433">
        <f>INDEX(resultados!$A$2:$ZZ$995, 427, MATCH($B$1, resultados!$A$1:$ZZ$1, 0))</f>
        <v/>
      </c>
      <c r="B433">
        <f>INDEX(resultados!$A$2:$ZZ$995, 427, MATCH($B$2, resultados!$A$1:$ZZ$1, 0))</f>
        <v/>
      </c>
      <c r="C433">
        <f>INDEX(resultados!$A$2:$ZZ$995, 427, MATCH($B$3, resultados!$A$1:$ZZ$1, 0))</f>
        <v/>
      </c>
    </row>
    <row r="434">
      <c r="A434">
        <f>INDEX(resultados!$A$2:$ZZ$995, 428, MATCH($B$1, resultados!$A$1:$ZZ$1, 0))</f>
        <v/>
      </c>
      <c r="B434">
        <f>INDEX(resultados!$A$2:$ZZ$995, 428, MATCH($B$2, resultados!$A$1:$ZZ$1, 0))</f>
        <v/>
      </c>
      <c r="C434">
        <f>INDEX(resultados!$A$2:$ZZ$995, 428, MATCH($B$3, resultados!$A$1:$ZZ$1, 0))</f>
        <v/>
      </c>
    </row>
    <row r="435">
      <c r="A435">
        <f>INDEX(resultados!$A$2:$ZZ$995, 429, MATCH($B$1, resultados!$A$1:$ZZ$1, 0))</f>
        <v/>
      </c>
      <c r="B435">
        <f>INDEX(resultados!$A$2:$ZZ$995, 429, MATCH($B$2, resultados!$A$1:$ZZ$1, 0))</f>
        <v/>
      </c>
      <c r="C435">
        <f>INDEX(resultados!$A$2:$ZZ$995, 429, MATCH($B$3, resultados!$A$1:$ZZ$1, 0))</f>
        <v/>
      </c>
    </row>
    <row r="436">
      <c r="A436">
        <f>INDEX(resultados!$A$2:$ZZ$995, 430, MATCH($B$1, resultados!$A$1:$ZZ$1, 0))</f>
        <v/>
      </c>
      <c r="B436">
        <f>INDEX(resultados!$A$2:$ZZ$995, 430, MATCH($B$2, resultados!$A$1:$ZZ$1, 0))</f>
        <v/>
      </c>
      <c r="C436">
        <f>INDEX(resultados!$A$2:$ZZ$995, 430, MATCH($B$3, resultados!$A$1:$ZZ$1, 0))</f>
        <v/>
      </c>
    </row>
    <row r="437">
      <c r="A437">
        <f>INDEX(resultados!$A$2:$ZZ$995, 431, MATCH($B$1, resultados!$A$1:$ZZ$1, 0))</f>
        <v/>
      </c>
      <c r="B437">
        <f>INDEX(resultados!$A$2:$ZZ$995, 431, MATCH($B$2, resultados!$A$1:$ZZ$1, 0))</f>
        <v/>
      </c>
      <c r="C437">
        <f>INDEX(resultados!$A$2:$ZZ$995, 431, MATCH($B$3, resultados!$A$1:$ZZ$1, 0))</f>
        <v/>
      </c>
    </row>
    <row r="438">
      <c r="A438">
        <f>INDEX(resultados!$A$2:$ZZ$995, 432, MATCH($B$1, resultados!$A$1:$ZZ$1, 0))</f>
        <v/>
      </c>
      <c r="B438">
        <f>INDEX(resultados!$A$2:$ZZ$995, 432, MATCH($B$2, resultados!$A$1:$ZZ$1, 0))</f>
        <v/>
      </c>
      <c r="C438">
        <f>INDEX(resultados!$A$2:$ZZ$995, 432, MATCH($B$3, resultados!$A$1:$ZZ$1, 0))</f>
        <v/>
      </c>
    </row>
    <row r="439">
      <c r="A439">
        <f>INDEX(resultados!$A$2:$ZZ$995, 433, MATCH($B$1, resultados!$A$1:$ZZ$1, 0))</f>
        <v/>
      </c>
      <c r="B439">
        <f>INDEX(resultados!$A$2:$ZZ$995, 433, MATCH($B$2, resultados!$A$1:$ZZ$1, 0))</f>
        <v/>
      </c>
      <c r="C439">
        <f>INDEX(resultados!$A$2:$ZZ$995, 433, MATCH($B$3, resultados!$A$1:$ZZ$1, 0))</f>
        <v/>
      </c>
    </row>
    <row r="440">
      <c r="A440">
        <f>INDEX(resultados!$A$2:$ZZ$995, 434, MATCH($B$1, resultados!$A$1:$ZZ$1, 0))</f>
        <v/>
      </c>
      <c r="B440">
        <f>INDEX(resultados!$A$2:$ZZ$995, 434, MATCH($B$2, resultados!$A$1:$ZZ$1, 0))</f>
        <v/>
      </c>
      <c r="C440">
        <f>INDEX(resultados!$A$2:$ZZ$995, 434, MATCH($B$3, resultados!$A$1:$ZZ$1, 0))</f>
        <v/>
      </c>
    </row>
    <row r="441">
      <c r="A441">
        <f>INDEX(resultados!$A$2:$ZZ$995, 435, MATCH($B$1, resultados!$A$1:$ZZ$1, 0))</f>
        <v/>
      </c>
      <c r="B441">
        <f>INDEX(resultados!$A$2:$ZZ$995, 435, MATCH($B$2, resultados!$A$1:$ZZ$1, 0))</f>
        <v/>
      </c>
      <c r="C441">
        <f>INDEX(resultados!$A$2:$ZZ$995, 435, MATCH($B$3, resultados!$A$1:$ZZ$1, 0))</f>
        <v/>
      </c>
    </row>
    <row r="442">
      <c r="A442">
        <f>INDEX(resultados!$A$2:$ZZ$995, 436, MATCH($B$1, resultados!$A$1:$ZZ$1, 0))</f>
        <v/>
      </c>
      <c r="B442">
        <f>INDEX(resultados!$A$2:$ZZ$995, 436, MATCH($B$2, resultados!$A$1:$ZZ$1, 0))</f>
        <v/>
      </c>
      <c r="C442">
        <f>INDEX(resultados!$A$2:$ZZ$995, 436, MATCH($B$3, resultados!$A$1:$ZZ$1, 0))</f>
        <v/>
      </c>
    </row>
    <row r="443">
      <c r="A443">
        <f>INDEX(resultados!$A$2:$ZZ$995, 437, MATCH($B$1, resultados!$A$1:$ZZ$1, 0))</f>
        <v/>
      </c>
      <c r="B443">
        <f>INDEX(resultados!$A$2:$ZZ$995, 437, MATCH($B$2, resultados!$A$1:$ZZ$1, 0))</f>
        <v/>
      </c>
      <c r="C443">
        <f>INDEX(resultados!$A$2:$ZZ$995, 437, MATCH($B$3, resultados!$A$1:$ZZ$1, 0))</f>
        <v/>
      </c>
    </row>
    <row r="444">
      <c r="A444">
        <f>INDEX(resultados!$A$2:$ZZ$995, 438, MATCH($B$1, resultados!$A$1:$ZZ$1, 0))</f>
        <v/>
      </c>
      <c r="B444">
        <f>INDEX(resultados!$A$2:$ZZ$995, 438, MATCH($B$2, resultados!$A$1:$ZZ$1, 0))</f>
        <v/>
      </c>
      <c r="C444">
        <f>INDEX(resultados!$A$2:$ZZ$995, 438, MATCH($B$3, resultados!$A$1:$ZZ$1, 0))</f>
        <v/>
      </c>
    </row>
    <row r="445">
      <c r="A445">
        <f>INDEX(resultados!$A$2:$ZZ$995, 439, MATCH($B$1, resultados!$A$1:$ZZ$1, 0))</f>
        <v/>
      </c>
      <c r="B445">
        <f>INDEX(resultados!$A$2:$ZZ$995, 439, MATCH($B$2, resultados!$A$1:$ZZ$1, 0))</f>
        <v/>
      </c>
      <c r="C445">
        <f>INDEX(resultados!$A$2:$ZZ$995, 439, MATCH($B$3, resultados!$A$1:$ZZ$1, 0))</f>
        <v/>
      </c>
    </row>
    <row r="446">
      <c r="A446">
        <f>INDEX(resultados!$A$2:$ZZ$995, 440, MATCH($B$1, resultados!$A$1:$ZZ$1, 0))</f>
        <v/>
      </c>
      <c r="B446">
        <f>INDEX(resultados!$A$2:$ZZ$995, 440, MATCH($B$2, resultados!$A$1:$ZZ$1, 0))</f>
        <v/>
      </c>
      <c r="C446">
        <f>INDEX(resultados!$A$2:$ZZ$995, 440, MATCH($B$3, resultados!$A$1:$ZZ$1, 0))</f>
        <v/>
      </c>
    </row>
    <row r="447">
      <c r="A447">
        <f>INDEX(resultados!$A$2:$ZZ$995, 441, MATCH($B$1, resultados!$A$1:$ZZ$1, 0))</f>
        <v/>
      </c>
      <c r="B447">
        <f>INDEX(resultados!$A$2:$ZZ$995, 441, MATCH($B$2, resultados!$A$1:$ZZ$1, 0))</f>
        <v/>
      </c>
      <c r="C447">
        <f>INDEX(resultados!$A$2:$ZZ$995, 441, MATCH($B$3, resultados!$A$1:$ZZ$1, 0))</f>
        <v/>
      </c>
    </row>
    <row r="448">
      <c r="A448">
        <f>INDEX(resultados!$A$2:$ZZ$995, 442, MATCH($B$1, resultados!$A$1:$ZZ$1, 0))</f>
        <v/>
      </c>
      <c r="B448">
        <f>INDEX(resultados!$A$2:$ZZ$995, 442, MATCH($B$2, resultados!$A$1:$ZZ$1, 0))</f>
        <v/>
      </c>
      <c r="C448">
        <f>INDEX(resultados!$A$2:$ZZ$995, 442, MATCH($B$3, resultados!$A$1:$ZZ$1, 0))</f>
        <v/>
      </c>
    </row>
    <row r="449">
      <c r="A449">
        <f>INDEX(resultados!$A$2:$ZZ$995, 443, MATCH($B$1, resultados!$A$1:$ZZ$1, 0))</f>
        <v/>
      </c>
      <c r="B449">
        <f>INDEX(resultados!$A$2:$ZZ$995, 443, MATCH($B$2, resultados!$A$1:$ZZ$1, 0))</f>
        <v/>
      </c>
      <c r="C449">
        <f>INDEX(resultados!$A$2:$ZZ$995, 443, MATCH($B$3, resultados!$A$1:$ZZ$1, 0))</f>
        <v/>
      </c>
    </row>
    <row r="450">
      <c r="A450">
        <f>INDEX(resultados!$A$2:$ZZ$995, 444, MATCH($B$1, resultados!$A$1:$ZZ$1, 0))</f>
        <v/>
      </c>
      <c r="B450">
        <f>INDEX(resultados!$A$2:$ZZ$995, 444, MATCH($B$2, resultados!$A$1:$ZZ$1, 0))</f>
        <v/>
      </c>
      <c r="C450">
        <f>INDEX(resultados!$A$2:$ZZ$995, 444, MATCH($B$3, resultados!$A$1:$ZZ$1, 0))</f>
        <v/>
      </c>
    </row>
    <row r="451">
      <c r="A451">
        <f>INDEX(resultados!$A$2:$ZZ$995, 445, MATCH($B$1, resultados!$A$1:$ZZ$1, 0))</f>
        <v/>
      </c>
      <c r="B451">
        <f>INDEX(resultados!$A$2:$ZZ$995, 445, MATCH($B$2, resultados!$A$1:$ZZ$1, 0))</f>
        <v/>
      </c>
      <c r="C451">
        <f>INDEX(resultados!$A$2:$ZZ$995, 445, MATCH($B$3, resultados!$A$1:$ZZ$1, 0))</f>
        <v/>
      </c>
    </row>
    <row r="452">
      <c r="A452">
        <f>INDEX(resultados!$A$2:$ZZ$995, 446, MATCH($B$1, resultados!$A$1:$ZZ$1, 0))</f>
        <v/>
      </c>
      <c r="B452">
        <f>INDEX(resultados!$A$2:$ZZ$995, 446, MATCH($B$2, resultados!$A$1:$ZZ$1, 0))</f>
        <v/>
      </c>
      <c r="C452">
        <f>INDEX(resultados!$A$2:$ZZ$995, 446, MATCH($B$3, resultados!$A$1:$ZZ$1, 0))</f>
        <v/>
      </c>
    </row>
    <row r="453">
      <c r="A453">
        <f>INDEX(resultados!$A$2:$ZZ$995, 447, MATCH($B$1, resultados!$A$1:$ZZ$1, 0))</f>
        <v/>
      </c>
      <c r="B453">
        <f>INDEX(resultados!$A$2:$ZZ$995, 447, MATCH($B$2, resultados!$A$1:$ZZ$1, 0))</f>
        <v/>
      </c>
      <c r="C453">
        <f>INDEX(resultados!$A$2:$ZZ$995, 447, MATCH($B$3, resultados!$A$1:$ZZ$1, 0))</f>
        <v/>
      </c>
    </row>
    <row r="454">
      <c r="A454">
        <f>INDEX(resultados!$A$2:$ZZ$995, 448, MATCH($B$1, resultados!$A$1:$ZZ$1, 0))</f>
        <v/>
      </c>
      <c r="B454">
        <f>INDEX(resultados!$A$2:$ZZ$995, 448, MATCH($B$2, resultados!$A$1:$ZZ$1, 0))</f>
        <v/>
      </c>
      <c r="C454">
        <f>INDEX(resultados!$A$2:$ZZ$995, 448, MATCH($B$3, resultados!$A$1:$ZZ$1, 0))</f>
        <v/>
      </c>
    </row>
    <row r="455">
      <c r="A455">
        <f>INDEX(resultados!$A$2:$ZZ$995, 449, MATCH($B$1, resultados!$A$1:$ZZ$1, 0))</f>
        <v/>
      </c>
      <c r="B455">
        <f>INDEX(resultados!$A$2:$ZZ$995, 449, MATCH($B$2, resultados!$A$1:$ZZ$1, 0))</f>
        <v/>
      </c>
      <c r="C455">
        <f>INDEX(resultados!$A$2:$ZZ$995, 449, MATCH($B$3, resultados!$A$1:$ZZ$1, 0))</f>
        <v/>
      </c>
    </row>
    <row r="456">
      <c r="A456">
        <f>INDEX(resultados!$A$2:$ZZ$995, 450, MATCH($B$1, resultados!$A$1:$ZZ$1, 0))</f>
        <v/>
      </c>
      <c r="B456">
        <f>INDEX(resultados!$A$2:$ZZ$995, 450, MATCH($B$2, resultados!$A$1:$ZZ$1, 0))</f>
        <v/>
      </c>
      <c r="C456">
        <f>INDEX(resultados!$A$2:$ZZ$995, 450, MATCH($B$3, resultados!$A$1:$ZZ$1, 0))</f>
        <v/>
      </c>
    </row>
    <row r="457">
      <c r="A457">
        <f>INDEX(resultados!$A$2:$ZZ$995, 451, MATCH($B$1, resultados!$A$1:$ZZ$1, 0))</f>
        <v/>
      </c>
      <c r="B457">
        <f>INDEX(resultados!$A$2:$ZZ$995, 451, MATCH($B$2, resultados!$A$1:$ZZ$1, 0))</f>
        <v/>
      </c>
      <c r="C457">
        <f>INDEX(resultados!$A$2:$ZZ$995, 451, MATCH($B$3, resultados!$A$1:$ZZ$1, 0))</f>
        <v/>
      </c>
    </row>
    <row r="458">
      <c r="A458">
        <f>INDEX(resultados!$A$2:$ZZ$995, 452, MATCH($B$1, resultados!$A$1:$ZZ$1, 0))</f>
        <v/>
      </c>
      <c r="B458">
        <f>INDEX(resultados!$A$2:$ZZ$995, 452, MATCH($B$2, resultados!$A$1:$ZZ$1, 0))</f>
        <v/>
      </c>
      <c r="C458">
        <f>INDEX(resultados!$A$2:$ZZ$995, 452, MATCH($B$3, resultados!$A$1:$ZZ$1, 0))</f>
        <v/>
      </c>
    </row>
    <row r="459">
      <c r="A459">
        <f>INDEX(resultados!$A$2:$ZZ$995, 453, MATCH($B$1, resultados!$A$1:$ZZ$1, 0))</f>
        <v/>
      </c>
      <c r="B459">
        <f>INDEX(resultados!$A$2:$ZZ$995, 453, MATCH($B$2, resultados!$A$1:$ZZ$1, 0))</f>
        <v/>
      </c>
      <c r="C459">
        <f>INDEX(resultados!$A$2:$ZZ$995, 453, MATCH($B$3, resultados!$A$1:$ZZ$1, 0))</f>
        <v/>
      </c>
    </row>
    <row r="460">
      <c r="A460">
        <f>INDEX(resultados!$A$2:$ZZ$995, 454, MATCH($B$1, resultados!$A$1:$ZZ$1, 0))</f>
        <v/>
      </c>
      <c r="B460">
        <f>INDEX(resultados!$A$2:$ZZ$995, 454, MATCH($B$2, resultados!$A$1:$ZZ$1, 0))</f>
        <v/>
      </c>
      <c r="C460">
        <f>INDEX(resultados!$A$2:$ZZ$995, 454, MATCH($B$3, resultados!$A$1:$ZZ$1, 0))</f>
        <v/>
      </c>
    </row>
    <row r="461">
      <c r="A461">
        <f>INDEX(resultados!$A$2:$ZZ$995, 455, MATCH($B$1, resultados!$A$1:$ZZ$1, 0))</f>
        <v/>
      </c>
      <c r="B461">
        <f>INDEX(resultados!$A$2:$ZZ$995, 455, MATCH($B$2, resultados!$A$1:$ZZ$1, 0))</f>
        <v/>
      </c>
      <c r="C461">
        <f>INDEX(resultados!$A$2:$ZZ$995, 455, MATCH($B$3, resultados!$A$1:$ZZ$1, 0))</f>
        <v/>
      </c>
    </row>
    <row r="462">
      <c r="A462">
        <f>INDEX(resultados!$A$2:$ZZ$995, 456, MATCH($B$1, resultados!$A$1:$ZZ$1, 0))</f>
        <v/>
      </c>
      <c r="B462">
        <f>INDEX(resultados!$A$2:$ZZ$995, 456, MATCH($B$2, resultados!$A$1:$ZZ$1, 0))</f>
        <v/>
      </c>
      <c r="C462">
        <f>INDEX(resultados!$A$2:$ZZ$995, 456, MATCH($B$3, resultados!$A$1:$ZZ$1, 0))</f>
        <v/>
      </c>
    </row>
    <row r="463">
      <c r="A463">
        <f>INDEX(resultados!$A$2:$ZZ$995, 457, MATCH($B$1, resultados!$A$1:$ZZ$1, 0))</f>
        <v/>
      </c>
      <c r="B463">
        <f>INDEX(resultados!$A$2:$ZZ$995, 457, MATCH($B$2, resultados!$A$1:$ZZ$1, 0))</f>
        <v/>
      </c>
      <c r="C463">
        <f>INDEX(resultados!$A$2:$ZZ$995, 457, MATCH($B$3, resultados!$A$1:$ZZ$1, 0))</f>
        <v/>
      </c>
    </row>
    <row r="464">
      <c r="A464">
        <f>INDEX(resultados!$A$2:$ZZ$995, 458, MATCH($B$1, resultados!$A$1:$ZZ$1, 0))</f>
        <v/>
      </c>
      <c r="B464">
        <f>INDEX(resultados!$A$2:$ZZ$995, 458, MATCH($B$2, resultados!$A$1:$ZZ$1, 0))</f>
        <v/>
      </c>
      <c r="C464">
        <f>INDEX(resultados!$A$2:$ZZ$995, 458, MATCH($B$3, resultados!$A$1:$ZZ$1, 0))</f>
        <v/>
      </c>
    </row>
    <row r="465">
      <c r="A465">
        <f>INDEX(resultados!$A$2:$ZZ$995, 459, MATCH($B$1, resultados!$A$1:$ZZ$1, 0))</f>
        <v/>
      </c>
      <c r="B465">
        <f>INDEX(resultados!$A$2:$ZZ$995, 459, MATCH($B$2, resultados!$A$1:$ZZ$1, 0))</f>
        <v/>
      </c>
      <c r="C465">
        <f>INDEX(resultados!$A$2:$ZZ$995, 459, MATCH($B$3, resultados!$A$1:$ZZ$1, 0))</f>
        <v/>
      </c>
    </row>
    <row r="466">
      <c r="A466">
        <f>INDEX(resultados!$A$2:$ZZ$995, 460, MATCH($B$1, resultados!$A$1:$ZZ$1, 0))</f>
        <v/>
      </c>
      <c r="B466">
        <f>INDEX(resultados!$A$2:$ZZ$995, 460, MATCH($B$2, resultados!$A$1:$ZZ$1, 0))</f>
        <v/>
      </c>
      <c r="C466">
        <f>INDEX(resultados!$A$2:$ZZ$995, 460, MATCH($B$3, resultados!$A$1:$ZZ$1, 0))</f>
        <v/>
      </c>
    </row>
    <row r="467">
      <c r="A467">
        <f>INDEX(resultados!$A$2:$ZZ$995, 461, MATCH($B$1, resultados!$A$1:$ZZ$1, 0))</f>
        <v/>
      </c>
      <c r="B467">
        <f>INDEX(resultados!$A$2:$ZZ$995, 461, MATCH($B$2, resultados!$A$1:$ZZ$1, 0))</f>
        <v/>
      </c>
      <c r="C467">
        <f>INDEX(resultados!$A$2:$ZZ$995, 461, MATCH($B$3, resultados!$A$1:$ZZ$1, 0))</f>
        <v/>
      </c>
    </row>
    <row r="468">
      <c r="A468">
        <f>INDEX(resultados!$A$2:$ZZ$995, 462, MATCH($B$1, resultados!$A$1:$ZZ$1, 0))</f>
        <v/>
      </c>
      <c r="B468">
        <f>INDEX(resultados!$A$2:$ZZ$995, 462, MATCH($B$2, resultados!$A$1:$ZZ$1, 0))</f>
        <v/>
      </c>
      <c r="C468">
        <f>INDEX(resultados!$A$2:$ZZ$995, 462, MATCH($B$3, resultados!$A$1:$ZZ$1, 0))</f>
        <v/>
      </c>
    </row>
    <row r="469">
      <c r="A469">
        <f>INDEX(resultados!$A$2:$ZZ$995, 463, MATCH($B$1, resultados!$A$1:$ZZ$1, 0))</f>
        <v/>
      </c>
      <c r="B469">
        <f>INDEX(resultados!$A$2:$ZZ$995, 463, MATCH($B$2, resultados!$A$1:$ZZ$1, 0))</f>
        <v/>
      </c>
      <c r="C469">
        <f>INDEX(resultados!$A$2:$ZZ$995, 463, MATCH($B$3, resultados!$A$1:$ZZ$1, 0))</f>
        <v/>
      </c>
    </row>
    <row r="470">
      <c r="A470">
        <f>INDEX(resultados!$A$2:$ZZ$995, 464, MATCH($B$1, resultados!$A$1:$ZZ$1, 0))</f>
        <v/>
      </c>
      <c r="B470">
        <f>INDEX(resultados!$A$2:$ZZ$995, 464, MATCH($B$2, resultados!$A$1:$ZZ$1, 0))</f>
        <v/>
      </c>
      <c r="C470">
        <f>INDEX(resultados!$A$2:$ZZ$995, 464, MATCH($B$3, resultados!$A$1:$ZZ$1, 0))</f>
        <v/>
      </c>
    </row>
    <row r="471">
      <c r="A471">
        <f>INDEX(resultados!$A$2:$ZZ$995, 465, MATCH($B$1, resultados!$A$1:$ZZ$1, 0))</f>
        <v/>
      </c>
      <c r="B471">
        <f>INDEX(resultados!$A$2:$ZZ$995, 465, MATCH($B$2, resultados!$A$1:$ZZ$1, 0))</f>
        <v/>
      </c>
      <c r="C471">
        <f>INDEX(resultados!$A$2:$ZZ$995, 465, MATCH($B$3, resultados!$A$1:$ZZ$1, 0))</f>
        <v/>
      </c>
    </row>
    <row r="472">
      <c r="A472">
        <f>INDEX(resultados!$A$2:$ZZ$995, 466, MATCH($B$1, resultados!$A$1:$ZZ$1, 0))</f>
        <v/>
      </c>
      <c r="B472">
        <f>INDEX(resultados!$A$2:$ZZ$995, 466, MATCH($B$2, resultados!$A$1:$ZZ$1, 0))</f>
        <v/>
      </c>
      <c r="C472">
        <f>INDEX(resultados!$A$2:$ZZ$995, 466, MATCH($B$3, resultados!$A$1:$ZZ$1, 0))</f>
        <v/>
      </c>
    </row>
    <row r="473">
      <c r="A473">
        <f>INDEX(resultados!$A$2:$ZZ$995, 467, MATCH($B$1, resultados!$A$1:$ZZ$1, 0))</f>
        <v/>
      </c>
      <c r="B473">
        <f>INDEX(resultados!$A$2:$ZZ$995, 467, MATCH($B$2, resultados!$A$1:$ZZ$1, 0))</f>
        <v/>
      </c>
      <c r="C473">
        <f>INDEX(resultados!$A$2:$ZZ$995, 467, MATCH($B$3, resultados!$A$1:$ZZ$1, 0))</f>
        <v/>
      </c>
    </row>
    <row r="474">
      <c r="A474">
        <f>INDEX(resultados!$A$2:$ZZ$995, 468, MATCH($B$1, resultados!$A$1:$ZZ$1, 0))</f>
        <v/>
      </c>
      <c r="B474">
        <f>INDEX(resultados!$A$2:$ZZ$995, 468, MATCH($B$2, resultados!$A$1:$ZZ$1, 0))</f>
        <v/>
      </c>
      <c r="C474">
        <f>INDEX(resultados!$A$2:$ZZ$995, 468, MATCH($B$3, resultados!$A$1:$ZZ$1, 0))</f>
        <v/>
      </c>
    </row>
    <row r="475">
      <c r="A475">
        <f>INDEX(resultados!$A$2:$ZZ$995, 469, MATCH($B$1, resultados!$A$1:$ZZ$1, 0))</f>
        <v/>
      </c>
      <c r="B475">
        <f>INDEX(resultados!$A$2:$ZZ$995, 469, MATCH($B$2, resultados!$A$1:$ZZ$1, 0))</f>
        <v/>
      </c>
      <c r="C475">
        <f>INDEX(resultados!$A$2:$ZZ$995, 469, MATCH($B$3, resultados!$A$1:$ZZ$1, 0))</f>
        <v/>
      </c>
    </row>
    <row r="476">
      <c r="A476">
        <f>INDEX(resultados!$A$2:$ZZ$995, 470, MATCH($B$1, resultados!$A$1:$ZZ$1, 0))</f>
        <v/>
      </c>
      <c r="B476">
        <f>INDEX(resultados!$A$2:$ZZ$995, 470, MATCH($B$2, resultados!$A$1:$ZZ$1, 0))</f>
        <v/>
      </c>
      <c r="C476">
        <f>INDEX(resultados!$A$2:$ZZ$995, 470, MATCH($B$3, resultados!$A$1:$ZZ$1, 0))</f>
        <v/>
      </c>
    </row>
    <row r="477">
      <c r="A477">
        <f>INDEX(resultados!$A$2:$ZZ$995, 471, MATCH($B$1, resultados!$A$1:$ZZ$1, 0))</f>
        <v/>
      </c>
      <c r="B477">
        <f>INDEX(resultados!$A$2:$ZZ$995, 471, MATCH($B$2, resultados!$A$1:$ZZ$1, 0))</f>
        <v/>
      </c>
      <c r="C477">
        <f>INDEX(resultados!$A$2:$ZZ$995, 471, MATCH($B$3, resultados!$A$1:$ZZ$1, 0))</f>
        <v/>
      </c>
    </row>
    <row r="478">
      <c r="A478">
        <f>INDEX(resultados!$A$2:$ZZ$995, 472, MATCH($B$1, resultados!$A$1:$ZZ$1, 0))</f>
        <v/>
      </c>
      <c r="B478">
        <f>INDEX(resultados!$A$2:$ZZ$995, 472, MATCH($B$2, resultados!$A$1:$ZZ$1, 0))</f>
        <v/>
      </c>
      <c r="C478">
        <f>INDEX(resultados!$A$2:$ZZ$995, 472, MATCH($B$3, resultados!$A$1:$ZZ$1, 0))</f>
        <v/>
      </c>
    </row>
    <row r="479">
      <c r="A479">
        <f>INDEX(resultados!$A$2:$ZZ$995, 473, MATCH($B$1, resultados!$A$1:$ZZ$1, 0))</f>
        <v/>
      </c>
      <c r="B479">
        <f>INDEX(resultados!$A$2:$ZZ$995, 473, MATCH($B$2, resultados!$A$1:$ZZ$1, 0))</f>
        <v/>
      </c>
      <c r="C479">
        <f>INDEX(resultados!$A$2:$ZZ$995, 473, MATCH($B$3, resultados!$A$1:$ZZ$1, 0))</f>
        <v/>
      </c>
    </row>
    <row r="480">
      <c r="A480">
        <f>INDEX(resultados!$A$2:$ZZ$995, 474, MATCH($B$1, resultados!$A$1:$ZZ$1, 0))</f>
        <v/>
      </c>
      <c r="B480">
        <f>INDEX(resultados!$A$2:$ZZ$995, 474, MATCH($B$2, resultados!$A$1:$ZZ$1, 0))</f>
        <v/>
      </c>
      <c r="C480">
        <f>INDEX(resultados!$A$2:$ZZ$995, 474, MATCH($B$3, resultados!$A$1:$ZZ$1, 0))</f>
        <v/>
      </c>
    </row>
    <row r="481">
      <c r="A481">
        <f>INDEX(resultados!$A$2:$ZZ$995, 475, MATCH($B$1, resultados!$A$1:$ZZ$1, 0))</f>
        <v/>
      </c>
      <c r="B481">
        <f>INDEX(resultados!$A$2:$ZZ$995, 475, MATCH($B$2, resultados!$A$1:$ZZ$1, 0))</f>
        <v/>
      </c>
      <c r="C481">
        <f>INDEX(resultados!$A$2:$ZZ$995, 475, MATCH($B$3, resultados!$A$1:$ZZ$1, 0))</f>
        <v/>
      </c>
    </row>
    <row r="482">
      <c r="A482">
        <f>INDEX(resultados!$A$2:$ZZ$995, 476, MATCH($B$1, resultados!$A$1:$ZZ$1, 0))</f>
        <v/>
      </c>
      <c r="B482">
        <f>INDEX(resultados!$A$2:$ZZ$995, 476, MATCH($B$2, resultados!$A$1:$ZZ$1, 0))</f>
        <v/>
      </c>
      <c r="C482">
        <f>INDEX(resultados!$A$2:$ZZ$995, 476, MATCH($B$3, resultados!$A$1:$ZZ$1, 0))</f>
        <v/>
      </c>
    </row>
    <row r="483">
      <c r="A483">
        <f>INDEX(resultados!$A$2:$ZZ$995, 477, MATCH($B$1, resultados!$A$1:$ZZ$1, 0))</f>
        <v/>
      </c>
      <c r="B483">
        <f>INDEX(resultados!$A$2:$ZZ$995, 477, MATCH($B$2, resultados!$A$1:$ZZ$1, 0))</f>
        <v/>
      </c>
      <c r="C483">
        <f>INDEX(resultados!$A$2:$ZZ$995, 477, MATCH($B$3, resultados!$A$1:$ZZ$1, 0))</f>
        <v/>
      </c>
    </row>
    <row r="484">
      <c r="A484">
        <f>INDEX(resultados!$A$2:$ZZ$995, 478, MATCH($B$1, resultados!$A$1:$ZZ$1, 0))</f>
        <v/>
      </c>
      <c r="B484">
        <f>INDEX(resultados!$A$2:$ZZ$995, 478, MATCH($B$2, resultados!$A$1:$ZZ$1, 0))</f>
        <v/>
      </c>
      <c r="C484">
        <f>INDEX(resultados!$A$2:$ZZ$995, 478, MATCH($B$3, resultados!$A$1:$ZZ$1, 0))</f>
        <v/>
      </c>
    </row>
    <row r="485">
      <c r="A485">
        <f>INDEX(resultados!$A$2:$ZZ$995, 479, MATCH($B$1, resultados!$A$1:$ZZ$1, 0))</f>
        <v/>
      </c>
      <c r="B485">
        <f>INDEX(resultados!$A$2:$ZZ$995, 479, MATCH($B$2, resultados!$A$1:$ZZ$1, 0))</f>
        <v/>
      </c>
      <c r="C485">
        <f>INDEX(resultados!$A$2:$ZZ$995, 479, MATCH($B$3, resultados!$A$1:$ZZ$1, 0))</f>
        <v/>
      </c>
    </row>
    <row r="486">
      <c r="A486">
        <f>INDEX(resultados!$A$2:$ZZ$995, 480, MATCH($B$1, resultados!$A$1:$ZZ$1, 0))</f>
        <v/>
      </c>
      <c r="B486">
        <f>INDEX(resultados!$A$2:$ZZ$995, 480, MATCH($B$2, resultados!$A$1:$ZZ$1, 0))</f>
        <v/>
      </c>
      <c r="C486">
        <f>INDEX(resultados!$A$2:$ZZ$995, 480, MATCH($B$3, resultados!$A$1:$ZZ$1, 0))</f>
        <v/>
      </c>
    </row>
    <row r="487">
      <c r="A487">
        <f>INDEX(resultados!$A$2:$ZZ$995, 481, MATCH($B$1, resultados!$A$1:$ZZ$1, 0))</f>
        <v/>
      </c>
      <c r="B487">
        <f>INDEX(resultados!$A$2:$ZZ$995, 481, MATCH($B$2, resultados!$A$1:$ZZ$1, 0))</f>
        <v/>
      </c>
      <c r="C487">
        <f>INDEX(resultados!$A$2:$ZZ$995, 481, MATCH($B$3, resultados!$A$1:$ZZ$1, 0))</f>
        <v/>
      </c>
    </row>
    <row r="488">
      <c r="A488">
        <f>INDEX(resultados!$A$2:$ZZ$995, 482, MATCH($B$1, resultados!$A$1:$ZZ$1, 0))</f>
        <v/>
      </c>
      <c r="B488">
        <f>INDEX(resultados!$A$2:$ZZ$995, 482, MATCH($B$2, resultados!$A$1:$ZZ$1, 0))</f>
        <v/>
      </c>
      <c r="C488">
        <f>INDEX(resultados!$A$2:$ZZ$995, 482, MATCH($B$3, resultados!$A$1:$ZZ$1, 0))</f>
        <v/>
      </c>
    </row>
    <row r="489">
      <c r="A489">
        <f>INDEX(resultados!$A$2:$ZZ$995, 483, MATCH($B$1, resultados!$A$1:$ZZ$1, 0))</f>
        <v/>
      </c>
      <c r="B489">
        <f>INDEX(resultados!$A$2:$ZZ$995, 483, MATCH($B$2, resultados!$A$1:$ZZ$1, 0))</f>
        <v/>
      </c>
      <c r="C489">
        <f>INDEX(resultados!$A$2:$ZZ$995, 483, MATCH($B$3, resultados!$A$1:$ZZ$1, 0))</f>
        <v/>
      </c>
    </row>
    <row r="490">
      <c r="A490">
        <f>INDEX(resultados!$A$2:$ZZ$995, 484, MATCH($B$1, resultados!$A$1:$ZZ$1, 0))</f>
        <v/>
      </c>
      <c r="B490">
        <f>INDEX(resultados!$A$2:$ZZ$995, 484, MATCH($B$2, resultados!$A$1:$ZZ$1, 0))</f>
        <v/>
      </c>
      <c r="C490">
        <f>INDEX(resultados!$A$2:$ZZ$995, 484, MATCH($B$3, resultados!$A$1:$ZZ$1, 0))</f>
        <v/>
      </c>
    </row>
    <row r="491">
      <c r="A491">
        <f>INDEX(resultados!$A$2:$ZZ$995, 485, MATCH($B$1, resultados!$A$1:$ZZ$1, 0))</f>
        <v/>
      </c>
      <c r="B491">
        <f>INDEX(resultados!$A$2:$ZZ$995, 485, MATCH($B$2, resultados!$A$1:$ZZ$1, 0))</f>
        <v/>
      </c>
      <c r="C491">
        <f>INDEX(resultados!$A$2:$ZZ$995, 485, MATCH($B$3, resultados!$A$1:$ZZ$1, 0))</f>
        <v/>
      </c>
    </row>
    <row r="492">
      <c r="A492">
        <f>INDEX(resultados!$A$2:$ZZ$995, 486, MATCH($B$1, resultados!$A$1:$ZZ$1, 0))</f>
        <v/>
      </c>
      <c r="B492">
        <f>INDEX(resultados!$A$2:$ZZ$995, 486, MATCH($B$2, resultados!$A$1:$ZZ$1, 0))</f>
        <v/>
      </c>
      <c r="C492">
        <f>INDEX(resultados!$A$2:$ZZ$995, 486, MATCH($B$3, resultados!$A$1:$ZZ$1, 0))</f>
        <v/>
      </c>
    </row>
    <row r="493">
      <c r="A493">
        <f>INDEX(resultados!$A$2:$ZZ$995, 487, MATCH($B$1, resultados!$A$1:$ZZ$1, 0))</f>
        <v/>
      </c>
      <c r="B493">
        <f>INDEX(resultados!$A$2:$ZZ$995, 487, MATCH($B$2, resultados!$A$1:$ZZ$1, 0))</f>
        <v/>
      </c>
      <c r="C493">
        <f>INDEX(resultados!$A$2:$ZZ$995, 487, MATCH($B$3, resultados!$A$1:$ZZ$1, 0))</f>
        <v/>
      </c>
    </row>
    <row r="494">
      <c r="A494">
        <f>INDEX(resultados!$A$2:$ZZ$995, 488, MATCH($B$1, resultados!$A$1:$ZZ$1, 0))</f>
        <v/>
      </c>
      <c r="B494">
        <f>INDEX(resultados!$A$2:$ZZ$995, 488, MATCH($B$2, resultados!$A$1:$ZZ$1, 0))</f>
        <v/>
      </c>
      <c r="C494">
        <f>INDEX(resultados!$A$2:$ZZ$995, 488, MATCH($B$3, resultados!$A$1:$ZZ$1, 0))</f>
        <v/>
      </c>
    </row>
    <row r="495">
      <c r="A495">
        <f>INDEX(resultados!$A$2:$ZZ$995, 489, MATCH($B$1, resultados!$A$1:$ZZ$1, 0))</f>
        <v/>
      </c>
      <c r="B495">
        <f>INDEX(resultados!$A$2:$ZZ$995, 489, MATCH($B$2, resultados!$A$1:$ZZ$1, 0))</f>
        <v/>
      </c>
      <c r="C495">
        <f>INDEX(resultados!$A$2:$ZZ$995, 489, MATCH($B$3, resultados!$A$1:$ZZ$1, 0))</f>
        <v/>
      </c>
    </row>
    <row r="496">
      <c r="A496">
        <f>INDEX(resultados!$A$2:$ZZ$995, 490, MATCH($B$1, resultados!$A$1:$ZZ$1, 0))</f>
        <v/>
      </c>
      <c r="B496">
        <f>INDEX(resultados!$A$2:$ZZ$995, 490, MATCH($B$2, resultados!$A$1:$ZZ$1, 0))</f>
        <v/>
      </c>
      <c r="C496">
        <f>INDEX(resultados!$A$2:$ZZ$995, 490, MATCH($B$3, resultados!$A$1:$ZZ$1, 0))</f>
        <v/>
      </c>
    </row>
    <row r="497">
      <c r="A497">
        <f>INDEX(resultados!$A$2:$ZZ$995, 491, MATCH($B$1, resultados!$A$1:$ZZ$1, 0))</f>
        <v/>
      </c>
      <c r="B497">
        <f>INDEX(resultados!$A$2:$ZZ$995, 491, MATCH($B$2, resultados!$A$1:$ZZ$1, 0))</f>
        <v/>
      </c>
      <c r="C497">
        <f>INDEX(resultados!$A$2:$ZZ$995, 491, MATCH($B$3, resultados!$A$1:$ZZ$1, 0))</f>
        <v/>
      </c>
    </row>
    <row r="498">
      <c r="A498">
        <f>INDEX(resultados!$A$2:$ZZ$995, 492, MATCH($B$1, resultados!$A$1:$ZZ$1, 0))</f>
        <v/>
      </c>
      <c r="B498">
        <f>INDEX(resultados!$A$2:$ZZ$995, 492, MATCH($B$2, resultados!$A$1:$ZZ$1, 0))</f>
        <v/>
      </c>
      <c r="C498">
        <f>INDEX(resultados!$A$2:$ZZ$995, 492, MATCH($B$3, resultados!$A$1:$ZZ$1, 0))</f>
        <v/>
      </c>
    </row>
    <row r="499">
      <c r="A499">
        <f>INDEX(resultados!$A$2:$ZZ$995, 493, MATCH($B$1, resultados!$A$1:$ZZ$1, 0))</f>
        <v/>
      </c>
      <c r="B499">
        <f>INDEX(resultados!$A$2:$ZZ$995, 493, MATCH($B$2, resultados!$A$1:$ZZ$1, 0))</f>
        <v/>
      </c>
      <c r="C499">
        <f>INDEX(resultados!$A$2:$ZZ$995, 493, MATCH($B$3, resultados!$A$1:$ZZ$1, 0))</f>
        <v/>
      </c>
    </row>
    <row r="500">
      <c r="A500">
        <f>INDEX(resultados!$A$2:$ZZ$995, 494, MATCH($B$1, resultados!$A$1:$ZZ$1, 0))</f>
        <v/>
      </c>
      <c r="B500">
        <f>INDEX(resultados!$A$2:$ZZ$995, 494, MATCH($B$2, resultados!$A$1:$ZZ$1, 0))</f>
        <v/>
      </c>
      <c r="C500">
        <f>INDEX(resultados!$A$2:$ZZ$995, 494, MATCH($B$3, resultados!$A$1:$ZZ$1, 0))</f>
        <v/>
      </c>
    </row>
    <row r="501">
      <c r="A501">
        <f>INDEX(resultados!$A$2:$ZZ$995, 495, MATCH($B$1, resultados!$A$1:$ZZ$1, 0))</f>
        <v/>
      </c>
      <c r="B501">
        <f>INDEX(resultados!$A$2:$ZZ$995, 495, MATCH($B$2, resultados!$A$1:$ZZ$1, 0))</f>
        <v/>
      </c>
      <c r="C501">
        <f>INDEX(resultados!$A$2:$ZZ$995, 495, MATCH($B$3, resultados!$A$1:$ZZ$1, 0))</f>
        <v/>
      </c>
    </row>
    <row r="502">
      <c r="A502">
        <f>INDEX(resultados!$A$2:$ZZ$995, 496, MATCH($B$1, resultados!$A$1:$ZZ$1, 0))</f>
        <v/>
      </c>
      <c r="B502">
        <f>INDEX(resultados!$A$2:$ZZ$995, 496, MATCH($B$2, resultados!$A$1:$ZZ$1, 0))</f>
        <v/>
      </c>
      <c r="C502">
        <f>INDEX(resultados!$A$2:$ZZ$995, 496, MATCH($B$3, resultados!$A$1:$ZZ$1, 0))</f>
        <v/>
      </c>
    </row>
    <row r="503">
      <c r="A503">
        <f>INDEX(resultados!$A$2:$ZZ$995, 497, MATCH($B$1, resultados!$A$1:$ZZ$1, 0))</f>
        <v/>
      </c>
      <c r="B503">
        <f>INDEX(resultados!$A$2:$ZZ$995, 497, MATCH($B$2, resultados!$A$1:$ZZ$1, 0))</f>
        <v/>
      </c>
      <c r="C503">
        <f>INDEX(resultados!$A$2:$ZZ$995, 497, MATCH($B$3, resultados!$A$1:$ZZ$1, 0))</f>
        <v/>
      </c>
    </row>
    <row r="504">
      <c r="A504">
        <f>INDEX(resultados!$A$2:$ZZ$995, 498, MATCH($B$1, resultados!$A$1:$ZZ$1, 0))</f>
        <v/>
      </c>
      <c r="B504">
        <f>INDEX(resultados!$A$2:$ZZ$995, 498, MATCH($B$2, resultados!$A$1:$ZZ$1, 0))</f>
        <v/>
      </c>
      <c r="C504">
        <f>INDEX(resultados!$A$2:$ZZ$995, 498, MATCH($B$3, resultados!$A$1:$ZZ$1, 0))</f>
        <v/>
      </c>
    </row>
    <row r="505">
      <c r="A505">
        <f>INDEX(resultados!$A$2:$ZZ$995, 499, MATCH($B$1, resultados!$A$1:$ZZ$1, 0))</f>
        <v/>
      </c>
      <c r="B505">
        <f>INDEX(resultados!$A$2:$ZZ$995, 499, MATCH($B$2, resultados!$A$1:$ZZ$1, 0))</f>
        <v/>
      </c>
      <c r="C505">
        <f>INDEX(resultados!$A$2:$ZZ$995, 499, MATCH($B$3, resultados!$A$1:$ZZ$1, 0))</f>
        <v/>
      </c>
    </row>
    <row r="506">
      <c r="A506">
        <f>INDEX(resultados!$A$2:$ZZ$995, 500, MATCH($B$1, resultados!$A$1:$ZZ$1, 0))</f>
        <v/>
      </c>
      <c r="B506">
        <f>INDEX(resultados!$A$2:$ZZ$995, 500, MATCH($B$2, resultados!$A$1:$ZZ$1, 0))</f>
        <v/>
      </c>
      <c r="C506">
        <f>INDEX(resultados!$A$2:$ZZ$995, 500, MATCH($B$3, resultados!$A$1:$ZZ$1, 0))</f>
        <v/>
      </c>
    </row>
    <row r="507">
      <c r="A507">
        <f>INDEX(resultados!$A$2:$ZZ$995, 501, MATCH($B$1, resultados!$A$1:$ZZ$1, 0))</f>
        <v/>
      </c>
      <c r="B507">
        <f>INDEX(resultados!$A$2:$ZZ$995, 501, MATCH($B$2, resultados!$A$1:$ZZ$1, 0))</f>
        <v/>
      </c>
      <c r="C507">
        <f>INDEX(resultados!$A$2:$ZZ$995, 501, MATCH($B$3, resultados!$A$1:$ZZ$1, 0))</f>
        <v/>
      </c>
    </row>
    <row r="508">
      <c r="A508">
        <f>INDEX(resultados!$A$2:$ZZ$995, 502, MATCH($B$1, resultados!$A$1:$ZZ$1, 0))</f>
        <v/>
      </c>
      <c r="B508">
        <f>INDEX(resultados!$A$2:$ZZ$995, 502, MATCH($B$2, resultados!$A$1:$ZZ$1, 0))</f>
        <v/>
      </c>
      <c r="C508">
        <f>INDEX(resultados!$A$2:$ZZ$995, 502, MATCH($B$3, resultados!$A$1:$ZZ$1, 0))</f>
        <v/>
      </c>
    </row>
    <row r="509">
      <c r="A509">
        <f>INDEX(resultados!$A$2:$ZZ$995, 503, MATCH($B$1, resultados!$A$1:$ZZ$1, 0))</f>
        <v/>
      </c>
      <c r="B509">
        <f>INDEX(resultados!$A$2:$ZZ$995, 503, MATCH($B$2, resultados!$A$1:$ZZ$1, 0))</f>
        <v/>
      </c>
      <c r="C509">
        <f>INDEX(resultados!$A$2:$ZZ$995, 503, MATCH($B$3, resultados!$A$1:$ZZ$1, 0))</f>
        <v/>
      </c>
    </row>
    <row r="510">
      <c r="A510">
        <f>INDEX(resultados!$A$2:$ZZ$995, 504, MATCH($B$1, resultados!$A$1:$ZZ$1, 0))</f>
        <v/>
      </c>
      <c r="B510">
        <f>INDEX(resultados!$A$2:$ZZ$995, 504, MATCH($B$2, resultados!$A$1:$ZZ$1, 0))</f>
        <v/>
      </c>
      <c r="C510">
        <f>INDEX(resultados!$A$2:$ZZ$995, 504, MATCH($B$3, resultados!$A$1:$ZZ$1, 0))</f>
        <v/>
      </c>
    </row>
    <row r="511">
      <c r="A511">
        <f>INDEX(resultados!$A$2:$ZZ$995, 505, MATCH($B$1, resultados!$A$1:$ZZ$1, 0))</f>
        <v/>
      </c>
      <c r="B511">
        <f>INDEX(resultados!$A$2:$ZZ$995, 505, MATCH($B$2, resultados!$A$1:$ZZ$1, 0))</f>
        <v/>
      </c>
      <c r="C511">
        <f>INDEX(resultados!$A$2:$ZZ$995, 505, MATCH($B$3, resultados!$A$1:$ZZ$1, 0))</f>
        <v/>
      </c>
    </row>
    <row r="512">
      <c r="A512">
        <f>INDEX(resultados!$A$2:$ZZ$995, 506, MATCH($B$1, resultados!$A$1:$ZZ$1, 0))</f>
        <v/>
      </c>
      <c r="B512">
        <f>INDEX(resultados!$A$2:$ZZ$995, 506, MATCH($B$2, resultados!$A$1:$ZZ$1, 0))</f>
        <v/>
      </c>
      <c r="C512">
        <f>INDEX(resultados!$A$2:$ZZ$995, 506, MATCH($B$3, resultados!$A$1:$ZZ$1, 0))</f>
        <v/>
      </c>
    </row>
    <row r="513">
      <c r="A513">
        <f>INDEX(resultados!$A$2:$ZZ$995, 507, MATCH($B$1, resultados!$A$1:$ZZ$1, 0))</f>
        <v/>
      </c>
      <c r="B513">
        <f>INDEX(resultados!$A$2:$ZZ$995, 507, MATCH($B$2, resultados!$A$1:$ZZ$1, 0))</f>
        <v/>
      </c>
      <c r="C513">
        <f>INDEX(resultados!$A$2:$ZZ$995, 507, MATCH($B$3, resultados!$A$1:$ZZ$1, 0))</f>
        <v/>
      </c>
    </row>
    <row r="514">
      <c r="A514">
        <f>INDEX(resultados!$A$2:$ZZ$995, 508, MATCH($B$1, resultados!$A$1:$ZZ$1, 0))</f>
        <v/>
      </c>
      <c r="B514">
        <f>INDEX(resultados!$A$2:$ZZ$995, 508, MATCH($B$2, resultados!$A$1:$ZZ$1, 0))</f>
        <v/>
      </c>
      <c r="C514">
        <f>INDEX(resultados!$A$2:$ZZ$995, 508, MATCH($B$3, resultados!$A$1:$ZZ$1, 0))</f>
        <v/>
      </c>
    </row>
    <row r="515">
      <c r="A515">
        <f>INDEX(resultados!$A$2:$ZZ$995, 509, MATCH($B$1, resultados!$A$1:$ZZ$1, 0))</f>
        <v/>
      </c>
      <c r="B515">
        <f>INDEX(resultados!$A$2:$ZZ$995, 509, MATCH($B$2, resultados!$A$1:$ZZ$1, 0))</f>
        <v/>
      </c>
      <c r="C515">
        <f>INDEX(resultados!$A$2:$ZZ$995, 509, MATCH($B$3, resultados!$A$1:$ZZ$1, 0))</f>
        <v/>
      </c>
    </row>
    <row r="516">
      <c r="A516">
        <f>INDEX(resultados!$A$2:$ZZ$995, 510, MATCH($B$1, resultados!$A$1:$ZZ$1, 0))</f>
        <v/>
      </c>
      <c r="B516">
        <f>INDEX(resultados!$A$2:$ZZ$995, 510, MATCH($B$2, resultados!$A$1:$ZZ$1, 0))</f>
        <v/>
      </c>
      <c r="C516">
        <f>INDEX(resultados!$A$2:$ZZ$995, 510, MATCH($B$3, resultados!$A$1:$ZZ$1, 0))</f>
        <v/>
      </c>
    </row>
    <row r="517">
      <c r="A517">
        <f>INDEX(resultados!$A$2:$ZZ$995, 511, MATCH($B$1, resultados!$A$1:$ZZ$1, 0))</f>
        <v/>
      </c>
      <c r="B517">
        <f>INDEX(resultados!$A$2:$ZZ$995, 511, MATCH($B$2, resultados!$A$1:$ZZ$1, 0))</f>
        <v/>
      </c>
      <c r="C517">
        <f>INDEX(resultados!$A$2:$ZZ$995, 511, MATCH($B$3, resultados!$A$1:$ZZ$1, 0))</f>
        <v/>
      </c>
    </row>
    <row r="518">
      <c r="A518">
        <f>INDEX(resultados!$A$2:$ZZ$995, 512, MATCH($B$1, resultados!$A$1:$ZZ$1, 0))</f>
        <v/>
      </c>
      <c r="B518">
        <f>INDEX(resultados!$A$2:$ZZ$995, 512, MATCH($B$2, resultados!$A$1:$ZZ$1, 0))</f>
        <v/>
      </c>
      <c r="C518">
        <f>INDEX(resultados!$A$2:$ZZ$995, 512, MATCH($B$3, resultados!$A$1:$ZZ$1, 0))</f>
        <v/>
      </c>
    </row>
    <row r="519">
      <c r="A519">
        <f>INDEX(resultados!$A$2:$ZZ$995, 513, MATCH($B$1, resultados!$A$1:$ZZ$1, 0))</f>
        <v/>
      </c>
      <c r="B519">
        <f>INDEX(resultados!$A$2:$ZZ$995, 513, MATCH($B$2, resultados!$A$1:$ZZ$1, 0))</f>
        <v/>
      </c>
      <c r="C519">
        <f>INDEX(resultados!$A$2:$ZZ$995, 513, MATCH($B$3, resultados!$A$1:$ZZ$1, 0))</f>
        <v/>
      </c>
    </row>
    <row r="520">
      <c r="A520">
        <f>INDEX(resultados!$A$2:$ZZ$995, 514, MATCH($B$1, resultados!$A$1:$ZZ$1, 0))</f>
        <v/>
      </c>
      <c r="B520">
        <f>INDEX(resultados!$A$2:$ZZ$995, 514, MATCH($B$2, resultados!$A$1:$ZZ$1, 0))</f>
        <v/>
      </c>
      <c r="C520">
        <f>INDEX(resultados!$A$2:$ZZ$995, 514, MATCH($B$3, resultados!$A$1:$ZZ$1, 0))</f>
        <v/>
      </c>
    </row>
    <row r="521">
      <c r="A521">
        <f>INDEX(resultados!$A$2:$ZZ$995, 515, MATCH($B$1, resultados!$A$1:$ZZ$1, 0))</f>
        <v/>
      </c>
      <c r="B521">
        <f>INDEX(resultados!$A$2:$ZZ$995, 515, MATCH($B$2, resultados!$A$1:$ZZ$1, 0))</f>
        <v/>
      </c>
      <c r="C521">
        <f>INDEX(resultados!$A$2:$ZZ$995, 515, MATCH($B$3, resultados!$A$1:$ZZ$1, 0))</f>
        <v/>
      </c>
    </row>
    <row r="522">
      <c r="A522">
        <f>INDEX(resultados!$A$2:$ZZ$995, 516, MATCH($B$1, resultados!$A$1:$ZZ$1, 0))</f>
        <v/>
      </c>
      <c r="B522">
        <f>INDEX(resultados!$A$2:$ZZ$995, 516, MATCH($B$2, resultados!$A$1:$ZZ$1, 0))</f>
        <v/>
      </c>
      <c r="C522">
        <f>INDEX(resultados!$A$2:$ZZ$995, 516, MATCH($B$3, resultados!$A$1:$ZZ$1, 0))</f>
        <v/>
      </c>
    </row>
    <row r="523">
      <c r="A523">
        <f>INDEX(resultados!$A$2:$ZZ$995, 517, MATCH($B$1, resultados!$A$1:$ZZ$1, 0))</f>
        <v/>
      </c>
      <c r="B523">
        <f>INDEX(resultados!$A$2:$ZZ$995, 517, MATCH($B$2, resultados!$A$1:$ZZ$1, 0))</f>
        <v/>
      </c>
      <c r="C523">
        <f>INDEX(resultados!$A$2:$ZZ$995, 517, MATCH($B$3, resultados!$A$1:$ZZ$1, 0))</f>
        <v/>
      </c>
    </row>
    <row r="524">
      <c r="A524">
        <f>INDEX(resultados!$A$2:$ZZ$995, 518, MATCH($B$1, resultados!$A$1:$ZZ$1, 0))</f>
        <v/>
      </c>
      <c r="B524">
        <f>INDEX(resultados!$A$2:$ZZ$995, 518, MATCH($B$2, resultados!$A$1:$ZZ$1, 0))</f>
        <v/>
      </c>
      <c r="C524">
        <f>INDEX(resultados!$A$2:$ZZ$995, 518, MATCH($B$3, resultados!$A$1:$ZZ$1, 0))</f>
        <v/>
      </c>
    </row>
    <row r="525">
      <c r="A525">
        <f>INDEX(resultados!$A$2:$ZZ$995, 519, MATCH($B$1, resultados!$A$1:$ZZ$1, 0))</f>
        <v/>
      </c>
      <c r="B525">
        <f>INDEX(resultados!$A$2:$ZZ$995, 519, MATCH($B$2, resultados!$A$1:$ZZ$1, 0))</f>
        <v/>
      </c>
      <c r="C525">
        <f>INDEX(resultados!$A$2:$ZZ$995, 519, MATCH($B$3, resultados!$A$1:$ZZ$1, 0))</f>
        <v/>
      </c>
    </row>
    <row r="526">
      <c r="A526">
        <f>INDEX(resultados!$A$2:$ZZ$995, 520, MATCH($B$1, resultados!$A$1:$ZZ$1, 0))</f>
        <v/>
      </c>
      <c r="B526">
        <f>INDEX(resultados!$A$2:$ZZ$995, 520, MATCH($B$2, resultados!$A$1:$ZZ$1, 0))</f>
        <v/>
      </c>
      <c r="C526">
        <f>INDEX(resultados!$A$2:$ZZ$995, 520, MATCH($B$3, resultados!$A$1:$ZZ$1, 0))</f>
        <v/>
      </c>
    </row>
    <row r="527">
      <c r="A527">
        <f>INDEX(resultados!$A$2:$ZZ$995, 521, MATCH($B$1, resultados!$A$1:$ZZ$1, 0))</f>
        <v/>
      </c>
      <c r="B527">
        <f>INDEX(resultados!$A$2:$ZZ$995, 521, MATCH($B$2, resultados!$A$1:$ZZ$1, 0))</f>
        <v/>
      </c>
      <c r="C527">
        <f>INDEX(resultados!$A$2:$ZZ$995, 521, MATCH($B$3, resultados!$A$1:$ZZ$1, 0))</f>
        <v/>
      </c>
    </row>
    <row r="528">
      <c r="A528">
        <f>INDEX(resultados!$A$2:$ZZ$995, 522, MATCH($B$1, resultados!$A$1:$ZZ$1, 0))</f>
        <v/>
      </c>
      <c r="B528">
        <f>INDEX(resultados!$A$2:$ZZ$995, 522, MATCH($B$2, resultados!$A$1:$ZZ$1, 0))</f>
        <v/>
      </c>
      <c r="C528">
        <f>INDEX(resultados!$A$2:$ZZ$995, 522, MATCH($B$3, resultados!$A$1:$ZZ$1, 0))</f>
        <v/>
      </c>
    </row>
    <row r="529">
      <c r="A529">
        <f>INDEX(resultados!$A$2:$ZZ$995, 523, MATCH($B$1, resultados!$A$1:$ZZ$1, 0))</f>
        <v/>
      </c>
      <c r="B529">
        <f>INDEX(resultados!$A$2:$ZZ$995, 523, MATCH($B$2, resultados!$A$1:$ZZ$1, 0))</f>
        <v/>
      </c>
      <c r="C529">
        <f>INDEX(resultados!$A$2:$ZZ$995, 523, MATCH($B$3, resultados!$A$1:$ZZ$1, 0))</f>
        <v/>
      </c>
    </row>
    <row r="530">
      <c r="A530">
        <f>INDEX(resultados!$A$2:$ZZ$995, 524, MATCH($B$1, resultados!$A$1:$ZZ$1, 0))</f>
        <v/>
      </c>
      <c r="B530">
        <f>INDEX(resultados!$A$2:$ZZ$995, 524, MATCH($B$2, resultados!$A$1:$ZZ$1, 0))</f>
        <v/>
      </c>
      <c r="C530">
        <f>INDEX(resultados!$A$2:$ZZ$995, 524, MATCH($B$3, resultados!$A$1:$ZZ$1, 0))</f>
        <v/>
      </c>
    </row>
    <row r="531">
      <c r="A531">
        <f>INDEX(resultados!$A$2:$ZZ$995, 525, MATCH($B$1, resultados!$A$1:$ZZ$1, 0))</f>
        <v/>
      </c>
      <c r="B531">
        <f>INDEX(resultados!$A$2:$ZZ$995, 525, MATCH($B$2, resultados!$A$1:$ZZ$1, 0))</f>
        <v/>
      </c>
      <c r="C531">
        <f>INDEX(resultados!$A$2:$ZZ$995, 525, MATCH($B$3, resultados!$A$1:$ZZ$1, 0))</f>
        <v/>
      </c>
    </row>
    <row r="532">
      <c r="A532">
        <f>INDEX(resultados!$A$2:$ZZ$995, 526, MATCH($B$1, resultados!$A$1:$ZZ$1, 0))</f>
        <v/>
      </c>
      <c r="B532">
        <f>INDEX(resultados!$A$2:$ZZ$995, 526, MATCH($B$2, resultados!$A$1:$ZZ$1, 0))</f>
        <v/>
      </c>
      <c r="C532">
        <f>INDEX(resultados!$A$2:$ZZ$995, 526, MATCH($B$3, resultados!$A$1:$ZZ$1, 0))</f>
        <v/>
      </c>
    </row>
    <row r="533">
      <c r="A533">
        <f>INDEX(resultados!$A$2:$ZZ$995, 527, MATCH($B$1, resultados!$A$1:$ZZ$1, 0))</f>
        <v/>
      </c>
      <c r="B533">
        <f>INDEX(resultados!$A$2:$ZZ$995, 527, MATCH($B$2, resultados!$A$1:$ZZ$1, 0))</f>
        <v/>
      </c>
      <c r="C533">
        <f>INDEX(resultados!$A$2:$ZZ$995, 527, MATCH($B$3, resultados!$A$1:$ZZ$1, 0))</f>
        <v/>
      </c>
    </row>
    <row r="534">
      <c r="A534">
        <f>INDEX(resultados!$A$2:$ZZ$995, 528, MATCH($B$1, resultados!$A$1:$ZZ$1, 0))</f>
        <v/>
      </c>
      <c r="B534">
        <f>INDEX(resultados!$A$2:$ZZ$995, 528, MATCH($B$2, resultados!$A$1:$ZZ$1, 0))</f>
        <v/>
      </c>
      <c r="C534">
        <f>INDEX(resultados!$A$2:$ZZ$995, 528, MATCH($B$3, resultados!$A$1:$ZZ$1, 0))</f>
        <v/>
      </c>
    </row>
    <row r="535">
      <c r="A535">
        <f>INDEX(resultados!$A$2:$ZZ$995, 529, MATCH($B$1, resultados!$A$1:$ZZ$1, 0))</f>
        <v/>
      </c>
      <c r="B535">
        <f>INDEX(resultados!$A$2:$ZZ$995, 529, MATCH($B$2, resultados!$A$1:$ZZ$1, 0))</f>
        <v/>
      </c>
      <c r="C535">
        <f>INDEX(resultados!$A$2:$ZZ$995, 529, MATCH($B$3, resultados!$A$1:$ZZ$1, 0))</f>
        <v/>
      </c>
    </row>
    <row r="536">
      <c r="A536">
        <f>INDEX(resultados!$A$2:$ZZ$995, 530, MATCH($B$1, resultados!$A$1:$ZZ$1, 0))</f>
        <v/>
      </c>
      <c r="B536">
        <f>INDEX(resultados!$A$2:$ZZ$995, 530, MATCH($B$2, resultados!$A$1:$ZZ$1, 0))</f>
        <v/>
      </c>
      <c r="C536">
        <f>INDEX(resultados!$A$2:$ZZ$995, 530, MATCH($B$3, resultados!$A$1:$ZZ$1, 0))</f>
        <v/>
      </c>
    </row>
    <row r="537">
      <c r="A537">
        <f>INDEX(resultados!$A$2:$ZZ$995, 531, MATCH($B$1, resultados!$A$1:$ZZ$1, 0))</f>
        <v/>
      </c>
      <c r="B537">
        <f>INDEX(resultados!$A$2:$ZZ$995, 531, MATCH($B$2, resultados!$A$1:$ZZ$1, 0))</f>
        <v/>
      </c>
      <c r="C537">
        <f>INDEX(resultados!$A$2:$ZZ$995, 531, MATCH($B$3, resultados!$A$1:$ZZ$1, 0))</f>
        <v/>
      </c>
    </row>
    <row r="538">
      <c r="A538">
        <f>INDEX(resultados!$A$2:$ZZ$995, 532, MATCH($B$1, resultados!$A$1:$ZZ$1, 0))</f>
        <v/>
      </c>
      <c r="B538">
        <f>INDEX(resultados!$A$2:$ZZ$995, 532, MATCH($B$2, resultados!$A$1:$ZZ$1, 0))</f>
        <v/>
      </c>
      <c r="C538">
        <f>INDEX(resultados!$A$2:$ZZ$995, 532, MATCH($B$3, resultados!$A$1:$ZZ$1, 0))</f>
        <v/>
      </c>
    </row>
    <row r="539">
      <c r="A539">
        <f>INDEX(resultados!$A$2:$ZZ$995, 533, MATCH($B$1, resultados!$A$1:$ZZ$1, 0))</f>
        <v/>
      </c>
      <c r="B539">
        <f>INDEX(resultados!$A$2:$ZZ$995, 533, MATCH($B$2, resultados!$A$1:$ZZ$1, 0))</f>
        <v/>
      </c>
      <c r="C539">
        <f>INDEX(resultados!$A$2:$ZZ$995, 533, MATCH($B$3, resultados!$A$1:$ZZ$1, 0))</f>
        <v/>
      </c>
    </row>
    <row r="540">
      <c r="A540">
        <f>INDEX(resultados!$A$2:$ZZ$995, 534, MATCH($B$1, resultados!$A$1:$ZZ$1, 0))</f>
        <v/>
      </c>
      <c r="B540">
        <f>INDEX(resultados!$A$2:$ZZ$995, 534, MATCH($B$2, resultados!$A$1:$ZZ$1, 0))</f>
        <v/>
      </c>
      <c r="C540">
        <f>INDEX(resultados!$A$2:$ZZ$995, 534, MATCH($B$3, resultados!$A$1:$ZZ$1, 0))</f>
        <v/>
      </c>
    </row>
    <row r="541">
      <c r="A541">
        <f>INDEX(resultados!$A$2:$ZZ$995, 535, MATCH($B$1, resultados!$A$1:$ZZ$1, 0))</f>
        <v/>
      </c>
      <c r="B541">
        <f>INDEX(resultados!$A$2:$ZZ$995, 535, MATCH($B$2, resultados!$A$1:$ZZ$1, 0))</f>
        <v/>
      </c>
      <c r="C541">
        <f>INDEX(resultados!$A$2:$ZZ$995, 535, MATCH($B$3, resultados!$A$1:$ZZ$1, 0))</f>
        <v/>
      </c>
    </row>
    <row r="542">
      <c r="A542">
        <f>INDEX(resultados!$A$2:$ZZ$995, 536, MATCH($B$1, resultados!$A$1:$ZZ$1, 0))</f>
        <v/>
      </c>
      <c r="B542">
        <f>INDEX(resultados!$A$2:$ZZ$995, 536, MATCH($B$2, resultados!$A$1:$ZZ$1, 0))</f>
        <v/>
      </c>
      <c r="C542">
        <f>INDEX(resultados!$A$2:$ZZ$995, 536, MATCH($B$3, resultados!$A$1:$ZZ$1, 0))</f>
        <v/>
      </c>
    </row>
    <row r="543">
      <c r="A543">
        <f>INDEX(resultados!$A$2:$ZZ$995, 537, MATCH($B$1, resultados!$A$1:$ZZ$1, 0))</f>
        <v/>
      </c>
      <c r="B543">
        <f>INDEX(resultados!$A$2:$ZZ$995, 537, MATCH($B$2, resultados!$A$1:$ZZ$1, 0))</f>
        <v/>
      </c>
      <c r="C543">
        <f>INDEX(resultados!$A$2:$ZZ$995, 537, MATCH($B$3, resultados!$A$1:$ZZ$1, 0))</f>
        <v/>
      </c>
    </row>
    <row r="544">
      <c r="A544">
        <f>INDEX(resultados!$A$2:$ZZ$995, 538, MATCH($B$1, resultados!$A$1:$ZZ$1, 0))</f>
        <v/>
      </c>
      <c r="B544">
        <f>INDEX(resultados!$A$2:$ZZ$995, 538, MATCH($B$2, resultados!$A$1:$ZZ$1, 0))</f>
        <v/>
      </c>
      <c r="C544">
        <f>INDEX(resultados!$A$2:$ZZ$995, 538, MATCH($B$3, resultados!$A$1:$ZZ$1, 0))</f>
        <v/>
      </c>
    </row>
    <row r="545">
      <c r="A545">
        <f>INDEX(resultados!$A$2:$ZZ$995, 539, MATCH($B$1, resultados!$A$1:$ZZ$1, 0))</f>
        <v/>
      </c>
      <c r="B545">
        <f>INDEX(resultados!$A$2:$ZZ$995, 539, MATCH($B$2, resultados!$A$1:$ZZ$1, 0))</f>
        <v/>
      </c>
      <c r="C545">
        <f>INDEX(resultados!$A$2:$ZZ$995, 539, MATCH($B$3, resultados!$A$1:$ZZ$1, 0))</f>
        <v/>
      </c>
    </row>
    <row r="546">
      <c r="A546">
        <f>INDEX(resultados!$A$2:$ZZ$995, 540, MATCH($B$1, resultados!$A$1:$ZZ$1, 0))</f>
        <v/>
      </c>
      <c r="B546">
        <f>INDEX(resultados!$A$2:$ZZ$995, 540, MATCH($B$2, resultados!$A$1:$ZZ$1, 0))</f>
        <v/>
      </c>
      <c r="C546">
        <f>INDEX(resultados!$A$2:$ZZ$995, 540, MATCH($B$3, resultados!$A$1:$ZZ$1, 0))</f>
        <v/>
      </c>
    </row>
    <row r="547">
      <c r="A547">
        <f>INDEX(resultados!$A$2:$ZZ$995, 541, MATCH($B$1, resultados!$A$1:$ZZ$1, 0))</f>
        <v/>
      </c>
      <c r="B547">
        <f>INDEX(resultados!$A$2:$ZZ$995, 541, MATCH($B$2, resultados!$A$1:$ZZ$1, 0))</f>
        <v/>
      </c>
      <c r="C547">
        <f>INDEX(resultados!$A$2:$ZZ$995, 541, MATCH($B$3, resultados!$A$1:$ZZ$1, 0))</f>
        <v/>
      </c>
    </row>
    <row r="548">
      <c r="A548">
        <f>INDEX(resultados!$A$2:$ZZ$995, 542, MATCH($B$1, resultados!$A$1:$ZZ$1, 0))</f>
        <v/>
      </c>
      <c r="B548">
        <f>INDEX(resultados!$A$2:$ZZ$995, 542, MATCH($B$2, resultados!$A$1:$ZZ$1, 0))</f>
        <v/>
      </c>
      <c r="C548">
        <f>INDEX(resultados!$A$2:$ZZ$995, 542, MATCH($B$3, resultados!$A$1:$ZZ$1, 0))</f>
        <v/>
      </c>
    </row>
    <row r="549">
      <c r="A549">
        <f>INDEX(resultados!$A$2:$ZZ$995, 543, MATCH($B$1, resultados!$A$1:$ZZ$1, 0))</f>
        <v/>
      </c>
      <c r="B549">
        <f>INDEX(resultados!$A$2:$ZZ$995, 543, MATCH($B$2, resultados!$A$1:$ZZ$1, 0))</f>
        <v/>
      </c>
      <c r="C549">
        <f>INDEX(resultados!$A$2:$ZZ$995, 543, MATCH($B$3, resultados!$A$1:$ZZ$1, 0))</f>
        <v/>
      </c>
    </row>
    <row r="550">
      <c r="A550">
        <f>INDEX(resultados!$A$2:$ZZ$995, 544, MATCH($B$1, resultados!$A$1:$ZZ$1, 0))</f>
        <v/>
      </c>
      <c r="B550">
        <f>INDEX(resultados!$A$2:$ZZ$995, 544, MATCH($B$2, resultados!$A$1:$ZZ$1, 0))</f>
        <v/>
      </c>
      <c r="C550">
        <f>INDEX(resultados!$A$2:$ZZ$995, 544, MATCH($B$3, resultados!$A$1:$ZZ$1, 0))</f>
        <v/>
      </c>
    </row>
    <row r="551">
      <c r="A551">
        <f>INDEX(resultados!$A$2:$ZZ$995, 545, MATCH($B$1, resultados!$A$1:$ZZ$1, 0))</f>
        <v/>
      </c>
      <c r="B551">
        <f>INDEX(resultados!$A$2:$ZZ$995, 545, MATCH($B$2, resultados!$A$1:$ZZ$1, 0))</f>
        <v/>
      </c>
      <c r="C551">
        <f>INDEX(resultados!$A$2:$ZZ$995, 545, MATCH($B$3, resultados!$A$1:$ZZ$1, 0))</f>
        <v/>
      </c>
    </row>
    <row r="552">
      <c r="A552">
        <f>INDEX(resultados!$A$2:$ZZ$995, 546, MATCH($B$1, resultados!$A$1:$ZZ$1, 0))</f>
        <v/>
      </c>
      <c r="B552">
        <f>INDEX(resultados!$A$2:$ZZ$995, 546, MATCH($B$2, resultados!$A$1:$ZZ$1, 0))</f>
        <v/>
      </c>
      <c r="C552">
        <f>INDEX(resultados!$A$2:$ZZ$995, 546, MATCH($B$3, resultados!$A$1:$ZZ$1, 0))</f>
        <v/>
      </c>
    </row>
    <row r="553">
      <c r="A553">
        <f>INDEX(resultados!$A$2:$ZZ$995, 547, MATCH($B$1, resultados!$A$1:$ZZ$1, 0))</f>
        <v/>
      </c>
      <c r="B553">
        <f>INDEX(resultados!$A$2:$ZZ$995, 547, MATCH($B$2, resultados!$A$1:$ZZ$1, 0))</f>
        <v/>
      </c>
      <c r="C553">
        <f>INDEX(resultados!$A$2:$ZZ$995, 547, MATCH($B$3, resultados!$A$1:$ZZ$1, 0))</f>
        <v/>
      </c>
    </row>
    <row r="554">
      <c r="A554">
        <f>INDEX(resultados!$A$2:$ZZ$995, 548, MATCH($B$1, resultados!$A$1:$ZZ$1, 0))</f>
        <v/>
      </c>
      <c r="B554">
        <f>INDEX(resultados!$A$2:$ZZ$995, 548, MATCH($B$2, resultados!$A$1:$ZZ$1, 0))</f>
        <v/>
      </c>
      <c r="C554">
        <f>INDEX(resultados!$A$2:$ZZ$995, 548, MATCH($B$3, resultados!$A$1:$ZZ$1, 0))</f>
        <v/>
      </c>
    </row>
    <row r="555">
      <c r="A555">
        <f>INDEX(resultados!$A$2:$ZZ$995, 549, MATCH($B$1, resultados!$A$1:$ZZ$1, 0))</f>
        <v/>
      </c>
      <c r="B555">
        <f>INDEX(resultados!$A$2:$ZZ$995, 549, MATCH($B$2, resultados!$A$1:$ZZ$1, 0))</f>
        <v/>
      </c>
      <c r="C555">
        <f>INDEX(resultados!$A$2:$ZZ$995, 549, MATCH($B$3, resultados!$A$1:$ZZ$1, 0))</f>
        <v/>
      </c>
    </row>
    <row r="556">
      <c r="A556">
        <f>INDEX(resultados!$A$2:$ZZ$995, 550, MATCH($B$1, resultados!$A$1:$ZZ$1, 0))</f>
        <v/>
      </c>
      <c r="B556">
        <f>INDEX(resultados!$A$2:$ZZ$995, 550, MATCH($B$2, resultados!$A$1:$ZZ$1, 0))</f>
        <v/>
      </c>
      <c r="C556">
        <f>INDEX(resultados!$A$2:$ZZ$995, 550, MATCH($B$3, resultados!$A$1:$ZZ$1, 0))</f>
        <v/>
      </c>
    </row>
    <row r="557">
      <c r="A557">
        <f>INDEX(resultados!$A$2:$ZZ$995, 551, MATCH($B$1, resultados!$A$1:$ZZ$1, 0))</f>
        <v/>
      </c>
      <c r="B557">
        <f>INDEX(resultados!$A$2:$ZZ$995, 551, MATCH($B$2, resultados!$A$1:$ZZ$1, 0))</f>
        <v/>
      </c>
      <c r="C557">
        <f>INDEX(resultados!$A$2:$ZZ$995, 551, MATCH($B$3, resultados!$A$1:$ZZ$1, 0))</f>
        <v/>
      </c>
    </row>
    <row r="558">
      <c r="A558">
        <f>INDEX(resultados!$A$2:$ZZ$995, 552, MATCH($B$1, resultados!$A$1:$ZZ$1, 0))</f>
        <v/>
      </c>
      <c r="B558">
        <f>INDEX(resultados!$A$2:$ZZ$995, 552, MATCH($B$2, resultados!$A$1:$ZZ$1, 0))</f>
        <v/>
      </c>
      <c r="C558">
        <f>INDEX(resultados!$A$2:$ZZ$995, 552, MATCH($B$3, resultados!$A$1:$ZZ$1, 0))</f>
        <v/>
      </c>
    </row>
    <row r="559">
      <c r="A559">
        <f>INDEX(resultados!$A$2:$ZZ$995, 553, MATCH($B$1, resultados!$A$1:$ZZ$1, 0))</f>
        <v/>
      </c>
      <c r="B559">
        <f>INDEX(resultados!$A$2:$ZZ$995, 553, MATCH($B$2, resultados!$A$1:$ZZ$1, 0))</f>
        <v/>
      </c>
      <c r="C559">
        <f>INDEX(resultados!$A$2:$ZZ$995, 553, MATCH($B$3, resultados!$A$1:$ZZ$1, 0))</f>
        <v/>
      </c>
    </row>
    <row r="560">
      <c r="A560">
        <f>INDEX(resultados!$A$2:$ZZ$995, 554, MATCH($B$1, resultados!$A$1:$ZZ$1, 0))</f>
        <v/>
      </c>
      <c r="B560">
        <f>INDEX(resultados!$A$2:$ZZ$995, 554, MATCH($B$2, resultados!$A$1:$ZZ$1, 0))</f>
        <v/>
      </c>
      <c r="C560">
        <f>INDEX(resultados!$A$2:$ZZ$995, 554, MATCH($B$3, resultados!$A$1:$ZZ$1, 0))</f>
        <v/>
      </c>
    </row>
    <row r="561">
      <c r="A561">
        <f>INDEX(resultados!$A$2:$ZZ$995, 555, MATCH($B$1, resultados!$A$1:$ZZ$1, 0))</f>
        <v/>
      </c>
      <c r="B561">
        <f>INDEX(resultados!$A$2:$ZZ$995, 555, MATCH($B$2, resultados!$A$1:$ZZ$1, 0))</f>
        <v/>
      </c>
      <c r="C561">
        <f>INDEX(resultados!$A$2:$ZZ$995, 555, MATCH($B$3, resultados!$A$1:$ZZ$1, 0))</f>
        <v/>
      </c>
    </row>
    <row r="562">
      <c r="A562">
        <f>INDEX(resultados!$A$2:$ZZ$995, 556, MATCH($B$1, resultados!$A$1:$ZZ$1, 0))</f>
        <v/>
      </c>
      <c r="B562">
        <f>INDEX(resultados!$A$2:$ZZ$995, 556, MATCH($B$2, resultados!$A$1:$ZZ$1, 0))</f>
        <v/>
      </c>
      <c r="C562">
        <f>INDEX(resultados!$A$2:$ZZ$995, 556, MATCH($B$3, resultados!$A$1:$ZZ$1, 0))</f>
        <v/>
      </c>
    </row>
    <row r="563">
      <c r="A563">
        <f>INDEX(resultados!$A$2:$ZZ$995, 557, MATCH($B$1, resultados!$A$1:$ZZ$1, 0))</f>
        <v/>
      </c>
      <c r="B563">
        <f>INDEX(resultados!$A$2:$ZZ$995, 557, MATCH($B$2, resultados!$A$1:$ZZ$1, 0))</f>
        <v/>
      </c>
      <c r="C563">
        <f>INDEX(resultados!$A$2:$ZZ$995, 557, MATCH($B$3, resultados!$A$1:$ZZ$1, 0))</f>
        <v/>
      </c>
    </row>
    <row r="564">
      <c r="A564">
        <f>INDEX(resultados!$A$2:$ZZ$995, 558, MATCH($B$1, resultados!$A$1:$ZZ$1, 0))</f>
        <v/>
      </c>
      <c r="B564">
        <f>INDEX(resultados!$A$2:$ZZ$995, 558, MATCH($B$2, resultados!$A$1:$ZZ$1, 0))</f>
        <v/>
      </c>
      <c r="C564">
        <f>INDEX(resultados!$A$2:$ZZ$995, 558, MATCH($B$3, resultados!$A$1:$ZZ$1, 0))</f>
        <v/>
      </c>
    </row>
    <row r="565">
      <c r="A565">
        <f>INDEX(resultados!$A$2:$ZZ$995, 559, MATCH($B$1, resultados!$A$1:$ZZ$1, 0))</f>
        <v/>
      </c>
      <c r="B565">
        <f>INDEX(resultados!$A$2:$ZZ$995, 559, MATCH($B$2, resultados!$A$1:$ZZ$1, 0))</f>
        <v/>
      </c>
      <c r="C565">
        <f>INDEX(resultados!$A$2:$ZZ$995, 559, MATCH($B$3, resultados!$A$1:$ZZ$1, 0))</f>
        <v/>
      </c>
    </row>
    <row r="566">
      <c r="A566">
        <f>INDEX(resultados!$A$2:$ZZ$995, 560, MATCH($B$1, resultados!$A$1:$ZZ$1, 0))</f>
        <v/>
      </c>
      <c r="B566">
        <f>INDEX(resultados!$A$2:$ZZ$995, 560, MATCH($B$2, resultados!$A$1:$ZZ$1, 0))</f>
        <v/>
      </c>
      <c r="C566">
        <f>INDEX(resultados!$A$2:$ZZ$995, 560, MATCH($B$3, resultados!$A$1:$ZZ$1, 0))</f>
        <v/>
      </c>
    </row>
    <row r="567">
      <c r="A567">
        <f>INDEX(resultados!$A$2:$ZZ$995, 561, MATCH($B$1, resultados!$A$1:$ZZ$1, 0))</f>
        <v/>
      </c>
      <c r="B567">
        <f>INDEX(resultados!$A$2:$ZZ$995, 561, MATCH($B$2, resultados!$A$1:$ZZ$1, 0))</f>
        <v/>
      </c>
      <c r="C567">
        <f>INDEX(resultados!$A$2:$ZZ$995, 561, MATCH($B$3, resultados!$A$1:$ZZ$1, 0))</f>
        <v/>
      </c>
    </row>
    <row r="568">
      <c r="A568">
        <f>INDEX(resultados!$A$2:$ZZ$995, 562, MATCH($B$1, resultados!$A$1:$ZZ$1, 0))</f>
        <v/>
      </c>
      <c r="B568">
        <f>INDEX(resultados!$A$2:$ZZ$995, 562, MATCH($B$2, resultados!$A$1:$ZZ$1, 0))</f>
        <v/>
      </c>
      <c r="C568">
        <f>INDEX(resultados!$A$2:$ZZ$995, 562, MATCH($B$3, resultados!$A$1:$ZZ$1, 0))</f>
        <v/>
      </c>
    </row>
    <row r="569">
      <c r="A569">
        <f>INDEX(resultados!$A$2:$ZZ$995, 563, MATCH($B$1, resultados!$A$1:$ZZ$1, 0))</f>
        <v/>
      </c>
      <c r="B569">
        <f>INDEX(resultados!$A$2:$ZZ$995, 563, MATCH($B$2, resultados!$A$1:$ZZ$1, 0))</f>
        <v/>
      </c>
      <c r="C569">
        <f>INDEX(resultados!$A$2:$ZZ$995, 563, MATCH($B$3, resultados!$A$1:$ZZ$1, 0))</f>
        <v/>
      </c>
    </row>
    <row r="570">
      <c r="A570">
        <f>INDEX(resultados!$A$2:$ZZ$995, 564, MATCH($B$1, resultados!$A$1:$ZZ$1, 0))</f>
        <v/>
      </c>
      <c r="B570">
        <f>INDEX(resultados!$A$2:$ZZ$995, 564, MATCH($B$2, resultados!$A$1:$ZZ$1, 0))</f>
        <v/>
      </c>
      <c r="C570">
        <f>INDEX(resultados!$A$2:$ZZ$995, 564, MATCH($B$3, resultados!$A$1:$ZZ$1, 0))</f>
        <v/>
      </c>
    </row>
    <row r="571">
      <c r="A571">
        <f>INDEX(resultados!$A$2:$ZZ$995, 565, MATCH($B$1, resultados!$A$1:$ZZ$1, 0))</f>
        <v/>
      </c>
      <c r="B571">
        <f>INDEX(resultados!$A$2:$ZZ$995, 565, MATCH($B$2, resultados!$A$1:$ZZ$1, 0))</f>
        <v/>
      </c>
      <c r="C571">
        <f>INDEX(resultados!$A$2:$ZZ$995, 565, MATCH($B$3, resultados!$A$1:$ZZ$1, 0))</f>
        <v/>
      </c>
    </row>
    <row r="572">
      <c r="A572">
        <f>INDEX(resultados!$A$2:$ZZ$995, 566, MATCH($B$1, resultados!$A$1:$ZZ$1, 0))</f>
        <v/>
      </c>
      <c r="B572">
        <f>INDEX(resultados!$A$2:$ZZ$995, 566, MATCH($B$2, resultados!$A$1:$ZZ$1, 0))</f>
        <v/>
      </c>
      <c r="C572">
        <f>INDEX(resultados!$A$2:$ZZ$995, 566, MATCH($B$3, resultados!$A$1:$ZZ$1, 0))</f>
        <v/>
      </c>
    </row>
    <row r="573">
      <c r="A573">
        <f>INDEX(resultados!$A$2:$ZZ$995, 567, MATCH($B$1, resultados!$A$1:$ZZ$1, 0))</f>
        <v/>
      </c>
      <c r="B573">
        <f>INDEX(resultados!$A$2:$ZZ$995, 567, MATCH($B$2, resultados!$A$1:$ZZ$1, 0))</f>
        <v/>
      </c>
      <c r="C573">
        <f>INDEX(resultados!$A$2:$ZZ$995, 567, MATCH($B$3, resultados!$A$1:$ZZ$1, 0))</f>
        <v/>
      </c>
    </row>
    <row r="574">
      <c r="A574">
        <f>INDEX(resultados!$A$2:$ZZ$995, 568, MATCH($B$1, resultados!$A$1:$ZZ$1, 0))</f>
        <v/>
      </c>
      <c r="B574">
        <f>INDEX(resultados!$A$2:$ZZ$995, 568, MATCH($B$2, resultados!$A$1:$ZZ$1, 0))</f>
        <v/>
      </c>
      <c r="C574">
        <f>INDEX(resultados!$A$2:$ZZ$995, 568, MATCH($B$3, resultados!$A$1:$ZZ$1, 0))</f>
        <v/>
      </c>
    </row>
    <row r="575">
      <c r="A575">
        <f>INDEX(resultados!$A$2:$ZZ$995, 569, MATCH($B$1, resultados!$A$1:$ZZ$1, 0))</f>
        <v/>
      </c>
      <c r="B575">
        <f>INDEX(resultados!$A$2:$ZZ$995, 569, MATCH($B$2, resultados!$A$1:$ZZ$1, 0))</f>
        <v/>
      </c>
      <c r="C575">
        <f>INDEX(resultados!$A$2:$ZZ$995, 569, MATCH($B$3, resultados!$A$1:$ZZ$1, 0))</f>
        <v/>
      </c>
    </row>
    <row r="576">
      <c r="A576">
        <f>INDEX(resultados!$A$2:$ZZ$995, 570, MATCH($B$1, resultados!$A$1:$ZZ$1, 0))</f>
        <v/>
      </c>
      <c r="B576">
        <f>INDEX(resultados!$A$2:$ZZ$995, 570, MATCH($B$2, resultados!$A$1:$ZZ$1, 0))</f>
        <v/>
      </c>
      <c r="C576">
        <f>INDEX(resultados!$A$2:$ZZ$995, 570, MATCH($B$3, resultados!$A$1:$ZZ$1, 0))</f>
        <v/>
      </c>
    </row>
    <row r="577">
      <c r="A577">
        <f>INDEX(resultados!$A$2:$ZZ$995, 571, MATCH($B$1, resultados!$A$1:$ZZ$1, 0))</f>
        <v/>
      </c>
      <c r="B577">
        <f>INDEX(resultados!$A$2:$ZZ$995, 571, MATCH($B$2, resultados!$A$1:$ZZ$1, 0))</f>
        <v/>
      </c>
      <c r="C577">
        <f>INDEX(resultados!$A$2:$ZZ$995, 571, MATCH($B$3, resultados!$A$1:$ZZ$1, 0))</f>
        <v/>
      </c>
    </row>
    <row r="578">
      <c r="A578">
        <f>INDEX(resultados!$A$2:$ZZ$995, 572, MATCH($B$1, resultados!$A$1:$ZZ$1, 0))</f>
        <v/>
      </c>
      <c r="B578">
        <f>INDEX(resultados!$A$2:$ZZ$995, 572, MATCH($B$2, resultados!$A$1:$ZZ$1, 0))</f>
        <v/>
      </c>
      <c r="C578">
        <f>INDEX(resultados!$A$2:$ZZ$995, 572, MATCH($B$3, resultados!$A$1:$ZZ$1, 0))</f>
        <v/>
      </c>
    </row>
    <row r="579">
      <c r="A579">
        <f>INDEX(resultados!$A$2:$ZZ$995, 573, MATCH($B$1, resultados!$A$1:$ZZ$1, 0))</f>
        <v/>
      </c>
      <c r="B579">
        <f>INDEX(resultados!$A$2:$ZZ$995, 573, MATCH($B$2, resultados!$A$1:$ZZ$1, 0))</f>
        <v/>
      </c>
      <c r="C579">
        <f>INDEX(resultados!$A$2:$ZZ$995, 573, MATCH($B$3, resultados!$A$1:$ZZ$1, 0))</f>
        <v/>
      </c>
    </row>
    <row r="580">
      <c r="A580">
        <f>INDEX(resultados!$A$2:$ZZ$995, 574, MATCH($B$1, resultados!$A$1:$ZZ$1, 0))</f>
        <v/>
      </c>
      <c r="B580">
        <f>INDEX(resultados!$A$2:$ZZ$995, 574, MATCH($B$2, resultados!$A$1:$ZZ$1, 0))</f>
        <v/>
      </c>
      <c r="C580">
        <f>INDEX(resultados!$A$2:$ZZ$995, 574, MATCH($B$3, resultados!$A$1:$ZZ$1, 0))</f>
        <v/>
      </c>
    </row>
    <row r="581">
      <c r="A581">
        <f>INDEX(resultados!$A$2:$ZZ$995, 575, MATCH($B$1, resultados!$A$1:$ZZ$1, 0))</f>
        <v/>
      </c>
      <c r="B581">
        <f>INDEX(resultados!$A$2:$ZZ$995, 575, MATCH($B$2, resultados!$A$1:$ZZ$1, 0))</f>
        <v/>
      </c>
      <c r="C581">
        <f>INDEX(resultados!$A$2:$ZZ$995, 575, MATCH($B$3, resultados!$A$1:$ZZ$1, 0))</f>
        <v/>
      </c>
    </row>
    <row r="582">
      <c r="A582">
        <f>INDEX(resultados!$A$2:$ZZ$995, 576, MATCH($B$1, resultados!$A$1:$ZZ$1, 0))</f>
        <v/>
      </c>
      <c r="B582">
        <f>INDEX(resultados!$A$2:$ZZ$995, 576, MATCH($B$2, resultados!$A$1:$ZZ$1, 0))</f>
        <v/>
      </c>
      <c r="C582">
        <f>INDEX(resultados!$A$2:$ZZ$995, 576, MATCH($B$3, resultados!$A$1:$ZZ$1, 0))</f>
        <v/>
      </c>
    </row>
    <row r="583">
      <c r="A583">
        <f>INDEX(resultados!$A$2:$ZZ$995, 577, MATCH($B$1, resultados!$A$1:$ZZ$1, 0))</f>
        <v/>
      </c>
      <c r="B583">
        <f>INDEX(resultados!$A$2:$ZZ$995, 577, MATCH($B$2, resultados!$A$1:$ZZ$1, 0))</f>
        <v/>
      </c>
      <c r="C583">
        <f>INDEX(resultados!$A$2:$ZZ$995, 577, MATCH($B$3, resultados!$A$1:$ZZ$1, 0))</f>
        <v/>
      </c>
    </row>
    <row r="584">
      <c r="A584">
        <f>INDEX(resultados!$A$2:$ZZ$995, 578, MATCH($B$1, resultados!$A$1:$ZZ$1, 0))</f>
        <v/>
      </c>
      <c r="B584">
        <f>INDEX(resultados!$A$2:$ZZ$995, 578, MATCH($B$2, resultados!$A$1:$ZZ$1, 0))</f>
        <v/>
      </c>
      <c r="C584">
        <f>INDEX(resultados!$A$2:$ZZ$995, 578, MATCH($B$3, resultados!$A$1:$ZZ$1, 0))</f>
        <v/>
      </c>
    </row>
    <row r="585">
      <c r="A585">
        <f>INDEX(resultados!$A$2:$ZZ$995, 579, MATCH($B$1, resultados!$A$1:$ZZ$1, 0))</f>
        <v/>
      </c>
      <c r="B585">
        <f>INDEX(resultados!$A$2:$ZZ$995, 579, MATCH($B$2, resultados!$A$1:$ZZ$1, 0))</f>
        <v/>
      </c>
      <c r="C585">
        <f>INDEX(resultados!$A$2:$ZZ$995, 579, MATCH($B$3, resultados!$A$1:$ZZ$1, 0))</f>
        <v/>
      </c>
    </row>
    <row r="586">
      <c r="A586">
        <f>INDEX(resultados!$A$2:$ZZ$995, 580, MATCH($B$1, resultados!$A$1:$ZZ$1, 0))</f>
        <v/>
      </c>
      <c r="B586">
        <f>INDEX(resultados!$A$2:$ZZ$995, 580, MATCH($B$2, resultados!$A$1:$ZZ$1, 0))</f>
        <v/>
      </c>
      <c r="C586">
        <f>INDEX(resultados!$A$2:$ZZ$995, 580, MATCH($B$3, resultados!$A$1:$ZZ$1, 0))</f>
        <v/>
      </c>
    </row>
    <row r="587">
      <c r="A587">
        <f>INDEX(resultados!$A$2:$ZZ$995, 581, MATCH($B$1, resultados!$A$1:$ZZ$1, 0))</f>
        <v/>
      </c>
      <c r="B587">
        <f>INDEX(resultados!$A$2:$ZZ$995, 581, MATCH($B$2, resultados!$A$1:$ZZ$1, 0))</f>
        <v/>
      </c>
      <c r="C587">
        <f>INDEX(resultados!$A$2:$ZZ$995, 581, MATCH($B$3, resultados!$A$1:$ZZ$1, 0))</f>
        <v/>
      </c>
    </row>
    <row r="588">
      <c r="A588">
        <f>INDEX(resultados!$A$2:$ZZ$995, 582, MATCH($B$1, resultados!$A$1:$ZZ$1, 0))</f>
        <v/>
      </c>
      <c r="B588">
        <f>INDEX(resultados!$A$2:$ZZ$995, 582, MATCH($B$2, resultados!$A$1:$ZZ$1, 0))</f>
        <v/>
      </c>
      <c r="C588">
        <f>INDEX(resultados!$A$2:$ZZ$995, 582, MATCH($B$3, resultados!$A$1:$ZZ$1, 0))</f>
        <v/>
      </c>
    </row>
    <row r="589">
      <c r="A589">
        <f>INDEX(resultados!$A$2:$ZZ$995, 583, MATCH($B$1, resultados!$A$1:$ZZ$1, 0))</f>
        <v/>
      </c>
      <c r="B589">
        <f>INDEX(resultados!$A$2:$ZZ$995, 583, MATCH($B$2, resultados!$A$1:$ZZ$1, 0))</f>
        <v/>
      </c>
      <c r="C589">
        <f>INDEX(resultados!$A$2:$ZZ$995, 583, MATCH($B$3, resultados!$A$1:$ZZ$1, 0))</f>
        <v/>
      </c>
    </row>
    <row r="590">
      <c r="A590">
        <f>INDEX(resultados!$A$2:$ZZ$995, 584, MATCH($B$1, resultados!$A$1:$ZZ$1, 0))</f>
        <v/>
      </c>
      <c r="B590">
        <f>INDEX(resultados!$A$2:$ZZ$995, 584, MATCH($B$2, resultados!$A$1:$ZZ$1, 0))</f>
        <v/>
      </c>
      <c r="C590">
        <f>INDEX(resultados!$A$2:$ZZ$995, 584, MATCH($B$3, resultados!$A$1:$ZZ$1, 0))</f>
        <v/>
      </c>
    </row>
    <row r="591">
      <c r="A591">
        <f>INDEX(resultados!$A$2:$ZZ$995, 585, MATCH($B$1, resultados!$A$1:$ZZ$1, 0))</f>
        <v/>
      </c>
      <c r="B591">
        <f>INDEX(resultados!$A$2:$ZZ$995, 585, MATCH($B$2, resultados!$A$1:$ZZ$1, 0))</f>
        <v/>
      </c>
      <c r="C591">
        <f>INDEX(resultados!$A$2:$ZZ$995, 585, MATCH($B$3, resultados!$A$1:$ZZ$1, 0))</f>
        <v/>
      </c>
    </row>
    <row r="592">
      <c r="A592">
        <f>INDEX(resultados!$A$2:$ZZ$995, 586, MATCH($B$1, resultados!$A$1:$ZZ$1, 0))</f>
        <v/>
      </c>
      <c r="B592">
        <f>INDEX(resultados!$A$2:$ZZ$995, 586, MATCH($B$2, resultados!$A$1:$ZZ$1, 0))</f>
        <v/>
      </c>
      <c r="C592">
        <f>INDEX(resultados!$A$2:$ZZ$995, 586, MATCH($B$3, resultados!$A$1:$ZZ$1, 0))</f>
        <v/>
      </c>
    </row>
    <row r="593">
      <c r="A593">
        <f>INDEX(resultados!$A$2:$ZZ$995, 587, MATCH($B$1, resultados!$A$1:$ZZ$1, 0))</f>
        <v/>
      </c>
      <c r="B593">
        <f>INDEX(resultados!$A$2:$ZZ$995, 587, MATCH($B$2, resultados!$A$1:$ZZ$1, 0))</f>
        <v/>
      </c>
      <c r="C593">
        <f>INDEX(resultados!$A$2:$ZZ$995, 587, MATCH($B$3, resultados!$A$1:$ZZ$1, 0))</f>
        <v/>
      </c>
    </row>
    <row r="594">
      <c r="A594">
        <f>INDEX(resultados!$A$2:$ZZ$995, 588, MATCH($B$1, resultados!$A$1:$ZZ$1, 0))</f>
        <v/>
      </c>
      <c r="B594">
        <f>INDEX(resultados!$A$2:$ZZ$995, 588, MATCH($B$2, resultados!$A$1:$ZZ$1, 0))</f>
        <v/>
      </c>
      <c r="C594">
        <f>INDEX(resultados!$A$2:$ZZ$995, 588, MATCH($B$3, resultados!$A$1:$ZZ$1, 0))</f>
        <v/>
      </c>
    </row>
    <row r="595">
      <c r="A595">
        <f>INDEX(resultados!$A$2:$ZZ$995, 589, MATCH($B$1, resultados!$A$1:$ZZ$1, 0))</f>
        <v/>
      </c>
      <c r="B595">
        <f>INDEX(resultados!$A$2:$ZZ$995, 589, MATCH($B$2, resultados!$A$1:$ZZ$1, 0))</f>
        <v/>
      </c>
      <c r="C595">
        <f>INDEX(resultados!$A$2:$ZZ$995, 589, MATCH($B$3, resultados!$A$1:$ZZ$1, 0))</f>
        <v/>
      </c>
    </row>
    <row r="596">
      <c r="A596">
        <f>INDEX(resultados!$A$2:$ZZ$995, 590, MATCH($B$1, resultados!$A$1:$ZZ$1, 0))</f>
        <v/>
      </c>
      <c r="B596">
        <f>INDEX(resultados!$A$2:$ZZ$995, 590, MATCH($B$2, resultados!$A$1:$ZZ$1, 0))</f>
        <v/>
      </c>
      <c r="C596">
        <f>INDEX(resultados!$A$2:$ZZ$995, 590, MATCH($B$3, resultados!$A$1:$ZZ$1, 0))</f>
        <v/>
      </c>
    </row>
    <row r="597">
      <c r="A597">
        <f>INDEX(resultados!$A$2:$ZZ$995, 591, MATCH($B$1, resultados!$A$1:$ZZ$1, 0))</f>
        <v/>
      </c>
      <c r="B597">
        <f>INDEX(resultados!$A$2:$ZZ$995, 591, MATCH($B$2, resultados!$A$1:$ZZ$1, 0))</f>
        <v/>
      </c>
      <c r="C597">
        <f>INDEX(resultados!$A$2:$ZZ$995, 591, MATCH($B$3, resultados!$A$1:$ZZ$1, 0))</f>
        <v/>
      </c>
    </row>
    <row r="598">
      <c r="A598">
        <f>INDEX(resultados!$A$2:$ZZ$995, 592, MATCH($B$1, resultados!$A$1:$ZZ$1, 0))</f>
        <v/>
      </c>
      <c r="B598">
        <f>INDEX(resultados!$A$2:$ZZ$995, 592, MATCH($B$2, resultados!$A$1:$ZZ$1, 0))</f>
        <v/>
      </c>
      <c r="C598">
        <f>INDEX(resultados!$A$2:$ZZ$995, 592, MATCH($B$3, resultados!$A$1:$ZZ$1, 0))</f>
        <v/>
      </c>
    </row>
    <row r="599">
      <c r="A599">
        <f>INDEX(resultados!$A$2:$ZZ$995, 593, MATCH($B$1, resultados!$A$1:$ZZ$1, 0))</f>
        <v/>
      </c>
      <c r="B599">
        <f>INDEX(resultados!$A$2:$ZZ$995, 593, MATCH($B$2, resultados!$A$1:$ZZ$1, 0))</f>
        <v/>
      </c>
      <c r="C599">
        <f>INDEX(resultados!$A$2:$ZZ$995, 593, MATCH($B$3, resultados!$A$1:$ZZ$1, 0))</f>
        <v/>
      </c>
    </row>
    <row r="600">
      <c r="A600">
        <f>INDEX(resultados!$A$2:$ZZ$995, 594, MATCH($B$1, resultados!$A$1:$ZZ$1, 0))</f>
        <v/>
      </c>
      <c r="B600">
        <f>INDEX(resultados!$A$2:$ZZ$995, 594, MATCH($B$2, resultados!$A$1:$ZZ$1, 0))</f>
        <v/>
      </c>
      <c r="C600">
        <f>INDEX(resultados!$A$2:$ZZ$995, 594, MATCH($B$3, resultados!$A$1:$ZZ$1, 0))</f>
        <v/>
      </c>
    </row>
    <row r="601">
      <c r="A601">
        <f>INDEX(resultados!$A$2:$ZZ$995, 595, MATCH($B$1, resultados!$A$1:$ZZ$1, 0))</f>
        <v/>
      </c>
      <c r="B601">
        <f>INDEX(resultados!$A$2:$ZZ$995, 595, MATCH($B$2, resultados!$A$1:$ZZ$1, 0))</f>
        <v/>
      </c>
      <c r="C601">
        <f>INDEX(resultados!$A$2:$ZZ$995, 595, MATCH($B$3, resultados!$A$1:$ZZ$1, 0))</f>
        <v/>
      </c>
    </row>
    <row r="602">
      <c r="A602">
        <f>INDEX(resultados!$A$2:$ZZ$995, 596, MATCH($B$1, resultados!$A$1:$ZZ$1, 0))</f>
        <v/>
      </c>
      <c r="B602">
        <f>INDEX(resultados!$A$2:$ZZ$995, 596, MATCH($B$2, resultados!$A$1:$ZZ$1, 0))</f>
        <v/>
      </c>
      <c r="C602">
        <f>INDEX(resultados!$A$2:$ZZ$995, 596, MATCH($B$3, resultados!$A$1:$ZZ$1, 0))</f>
        <v/>
      </c>
    </row>
    <row r="603">
      <c r="A603">
        <f>INDEX(resultados!$A$2:$ZZ$995, 597, MATCH($B$1, resultados!$A$1:$ZZ$1, 0))</f>
        <v/>
      </c>
      <c r="B603">
        <f>INDEX(resultados!$A$2:$ZZ$995, 597, MATCH($B$2, resultados!$A$1:$ZZ$1, 0))</f>
        <v/>
      </c>
      <c r="C603">
        <f>INDEX(resultados!$A$2:$ZZ$995, 597, MATCH($B$3, resultados!$A$1:$ZZ$1, 0))</f>
        <v/>
      </c>
    </row>
    <row r="604">
      <c r="A604">
        <f>INDEX(resultados!$A$2:$ZZ$995, 598, MATCH($B$1, resultados!$A$1:$ZZ$1, 0))</f>
        <v/>
      </c>
      <c r="B604">
        <f>INDEX(resultados!$A$2:$ZZ$995, 598, MATCH($B$2, resultados!$A$1:$ZZ$1, 0))</f>
        <v/>
      </c>
      <c r="C604">
        <f>INDEX(resultados!$A$2:$ZZ$995, 598, MATCH($B$3, resultados!$A$1:$ZZ$1, 0))</f>
        <v/>
      </c>
    </row>
    <row r="605">
      <c r="A605">
        <f>INDEX(resultados!$A$2:$ZZ$995, 599, MATCH($B$1, resultados!$A$1:$ZZ$1, 0))</f>
        <v/>
      </c>
      <c r="B605">
        <f>INDEX(resultados!$A$2:$ZZ$995, 599, MATCH($B$2, resultados!$A$1:$ZZ$1, 0))</f>
        <v/>
      </c>
      <c r="C605">
        <f>INDEX(resultados!$A$2:$ZZ$995, 599, MATCH($B$3, resultados!$A$1:$ZZ$1, 0))</f>
        <v/>
      </c>
    </row>
    <row r="606">
      <c r="A606">
        <f>INDEX(resultados!$A$2:$ZZ$995, 600, MATCH($B$1, resultados!$A$1:$ZZ$1, 0))</f>
        <v/>
      </c>
      <c r="B606">
        <f>INDEX(resultados!$A$2:$ZZ$995, 600, MATCH($B$2, resultados!$A$1:$ZZ$1, 0))</f>
        <v/>
      </c>
      <c r="C606">
        <f>INDEX(resultados!$A$2:$ZZ$995, 600, MATCH($B$3, resultados!$A$1:$ZZ$1, 0))</f>
        <v/>
      </c>
    </row>
    <row r="607">
      <c r="A607">
        <f>INDEX(resultados!$A$2:$ZZ$995, 601, MATCH($B$1, resultados!$A$1:$ZZ$1, 0))</f>
        <v/>
      </c>
      <c r="B607">
        <f>INDEX(resultados!$A$2:$ZZ$995, 601, MATCH($B$2, resultados!$A$1:$ZZ$1, 0))</f>
        <v/>
      </c>
      <c r="C607">
        <f>INDEX(resultados!$A$2:$ZZ$995, 601, MATCH($B$3, resultados!$A$1:$ZZ$1, 0))</f>
        <v/>
      </c>
    </row>
    <row r="608">
      <c r="A608">
        <f>INDEX(resultados!$A$2:$ZZ$995, 602, MATCH($B$1, resultados!$A$1:$ZZ$1, 0))</f>
        <v/>
      </c>
      <c r="B608">
        <f>INDEX(resultados!$A$2:$ZZ$995, 602, MATCH($B$2, resultados!$A$1:$ZZ$1, 0))</f>
        <v/>
      </c>
      <c r="C608">
        <f>INDEX(resultados!$A$2:$ZZ$995, 602, MATCH($B$3, resultados!$A$1:$ZZ$1, 0))</f>
        <v/>
      </c>
    </row>
    <row r="609">
      <c r="A609">
        <f>INDEX(resultados!$A$2:$ZZ$995, 603, MATCH($B$1, resultados!$A$1:$ZZ$1, 0))</f>
        <v/>
      </c>
      <c r="B609">
        <f>INDEX(resultados!$A$2:$ZZ$995, 603, MATCH($B$2, resultados!$A$1:$ZZ$1, 0))</f>
        <v/>
      </c>
      <c r="C609">
        <f>INDEX(resultados!$A$2:$ZZ$995, 603, MATCH($B$3, resultados!$A$1:$ZZ$1, 0))</f>
        <v/>
      </c>
    </row>
    <row r="610">
      <c r="A610">
        <f>INDEX(resultados!$A$2:$ZZ$995, 604, MATCH($B$1, resultados!$A$1:$ZZ$1, 0))</f>
        <v/>
      </c>
      <c r="B610">
        <f>INDEX(resultados!$A$2:$ZZ$995, 604, MATCH($B$2, resultados!$A$1:$ZZ$1, 0))</f>
        <v/>
      </c>
      <c r="C610">
        <f>INDEX(resultados!$A$2:$ZZ$995, 604, MATCH($B$3, resultados!$A$1:$ZZ$1, 0))</f>
        <v/>
      </c>
    </row>
    <row r="611">
      <c r="A611">
        <f>INDEX(resultados!$A$2:$ZZ$995, 605, MATCH($B$1, resultados!$A$1:$ZZ$1, 0))</f>
        <v/>
      </c>
      <c r="B611">
        <f>INDEX(resultados!$A$2:$ZZ$995, 605, MATCH($B$2, resultados!$A$1:$ZZ$1, 0))</f>
        <v/>
      </c>
      <c r="C611">
        <f>INDEX(resultados!$A$2:$ZZ$995, 605, MATCH($B$3, resultados!$A$1:$ZZ$1, 0))</f>
        <v/>
      </c>
    </row>
    <row r="612">
      <c r="A612">
        <f>INDEX(resultados!$A$2:$ZZ$995, 606, MATCH($B$1, resultados!$A$1:$ZZ$1, 0))</f>
        <v/>
      </c>
      <c r="B612">
        <f>INDEX(resultados!$A$2:$ZZ$995, 606, MATCH($B$2, resultados!$A$1:$ZZ$1, 0))</f>
        <v/>
      </c>
      <c r="C612">
        <f>INDEX(resultados!$A$2:$ZZ$995, 606, MATCH($B$3, resultados!$A$1:$ZZ$1, 0))</f>
        <v/>
      </c>
    </row>
    <row r="613">
      <c r="A613">
        <f>INDEX(resultados!$A$2:$ZZ$995, 607, MATCH($B$1, resultados!$A$1:$ZZ$1, 0))</f>
        <v/>
      </c>
      <c r="B613">
        <f>INDEX(resultados!$A$2:$ZZ$995, 607, MATCH($B$2, resultados!$A$1:$ZZ$1, 0))</f>
        <v/>
      </c>
      <c r="C613">
        <f>INDEX(resultados!$A$2:$ZZ$995, 607, MATCH($B$3, resultados!$A$1:$ZZ$1, 0))</f>
        <v/>
      </c>
    </row>
    <row r="614">
      <c r="A614">
        <f>INDEX(resultados!$A$2:$ZZ$995, 608, MATCH($B$1, resultados!$A$1:$ZZ$1, 0))</f>
        <v/>
      </c>
      <c r="B614">
        <f>INDEX(resultados!$A$2:$ZZ$995, 608, MATCH($B$2, resultados!$A$1:$ZZ$1, 0))</f>
        <v/>
      </c>
      <c r="C614">
        <f>INDEX(resultados!$A$2:$ZZ$995, 608, MATCH($B$3, resultados!$A$1:$ZZ$1, 0))</f>
        <v/>
      </c>
    </row>
    <row r="615">
      <c r="A615">
        <f>INDEX(resultados!$A$2:$ZZ$995, 609, MATCH($B$1, resultados!$A$1:$ZZ$1, 0))</f>
        <v/>
      </c>
      <c r="B615">
        <f>INDEX(resultados!$A$2:$ZZ$995, 609, MATCH($B$2, resultados!$A$1:$ZZ$1, 0))</f>
        <v/>
      </c>
      <c r="C615">
        <f>INDEX(resultados!$A$2:$ZZ$995, 609, MATCH($B$3, resultados!$A$1:$ZZ$1, 0))</f>
        <v/>
      </c>
    </row>
    <row r="616">
      <c r="A616">
        <f>INDEX(resultados!$A$2:$ZZ$995, 610, MATCH($B$1, resultados!$A$1:$ZZ$1, 0))</f>
        <v/>
      </c>
      <c r="B616">
        <f>INDEX(resultados!$A$2:$ZZ$995, 610, MATCH($B$2, resultados!$A$1:$ZZ$1, 0))</f>
        <v/>
      </c>
      <c r="C616">
        <f>INDEX(resultados!$A$2:$ZZ$995, 610, MATCH($B$3, resultados!$A$1:$ZZ$1, 0))</f>
        <v/>
      </c>
    </row>
    <row r="617">
      <c r="A617">
        <f>INDEX(resultados!$A$2:$ZZ$995, 611, MATCH($B$1, resultados!$A$1:$ZZ$1, 0))</f>
        <v/>
      </c>
      <c r="B617">
        <f>INDEX(resultados!$A$2:$ZZ$995, 611, MATCH($B$2, resultados!$A$1:$ZZ$1, 0))</f>
        <v/>
      </c>
      <c r="C617">
        <f>INDEX(resultados!$A$2:$ZZ$995, 611, MATCH($B$3, resultados!$A$1:$ZZ$1, 0))</f>
        <v/>
      </c>
    </row>
    <row r="618">
      <c r="A618">
        <f>INDEX(resultados!$A$2:$ZZ$995, 612, MATCH($B$1, resultados!$A$1:$ZZ$1, 0))</f>
        <v/>
      </c>
      <c r="B618">
        <f>INDEX(resultados!$A$2:$ZZ$995, 612, MATCH($B$2, resultados!$A$1:$ZZ$1, 0))</f>
        <v/>
      </c>
      <c r="C618">
        <f>INDEX(resultados!$A$2:$ZZ$995, 612, MATCH($B$3, resultados!$A$1:$ZZ$1, 0))</f>
        <v/>
      </c>
    </row>
    <row r="619">
      <c r="A619">
        <f>INDEX(resultados!$A$2:$ZZ$995, 613, MATCH($B$1, resultados!$A$1:$ZZ$1, 0))</f>
        <v/>
      </c>
      <c r="B619">
        <f>INDEX(resultados!$A$2:$ZZ$995, 613, MATCH($B$2, resultados!$A$1:$ZZ$1, 0))</f>
        <v/>
      </c>
      <c r="C619">
        <f>INDEX(resultados!$A$2:$ZZ$995, 613, MATCH($B$3, resultados!$A$1:$ZZ$1, 0))</f>
        <v/>
      </c>
    </row>
    <row r="620">
      <c r="A620">
        <f>INDEX(resultados!$A$2:$ZZ$995, 614, MATCH($B$1, resultados!$A$1:$ZZ$1, 0))</f>
        <v/>
      </c>
      <c r="B620">
        <f>INDEX(resultados!$A$2:$ZZ$995, 614, MATCH($B$2, resultados!$A$1:$ZZ$1, 0))</f>
        <v/>
      </c>
      <c r="C620">
        <f>INDEX(resultados!$A$2:$ZZ$995, 614, MATCH($B$3, resultados!$A$1:$ZZ$1, 0))</f>
        <v/>
      </c>
    </row>
    <row r="621">
      <c r="A621">
        <f>INDEX(resultados!$A$2:$ZZ$995, 615, MATCH($B$1, resultados!$A$1:$ZZ$1, 0))</f>
        <v/>
      </c>
      <c r="B621">
        <f>INDEX(resultados!$A$2:$ZZ$995, 615, MATCH($B$2, resultados!$A$1:$ZZ$1, 0))</f>
        <v/>
      </c>
      <c r="C621">
        <f>INDEX(resultados!$A$2:$ZZ$995, 615, MATCH($B$3, resultados!$A$1:$ZZ$1, 0))</f>
        <v/>
      </c>
    </row>
    <row r="622">
      <c r="A622">
        <f>INDEX(resultados!$A$2:$ZZ$995, 616, MATCH($B$1, resultados!$A$1:$ZZ$1, 0))</f>
        <v/>
      </c>
      <c r="B622">
        <f>INDEX(resultados!$A$2:$ZZ$995, 616, MATCH($B$2, resultados!$A$1:$ZZ$1, 0))</f>
        <v/>
      </c>
      <c r="C622">
        <f>INDEX(resultados!$A$2:$ZZ$995, 616, MATCH($B$3, resultados!$A$1:$ZZ$1, 0))</f>
        <v/>
      </c>
    </row>
    <row r="623">
      <c r="A623">
        <f>INDEX(resultados!$A$2:$ZZ$995, 617, MATCH($B$1, resultados!$A$1:$ZZ$1, 0))</f>
        <v/>
      </c>
      <c r="B623">
        <f>INDEX(resultados!$A$2:$ZZ$995, 617, MATCH($B$2, resultados!$A$1:$ZZ$1, 0))</f>
        <v/>
      </c>
      <c r="C623">
        <f>INDEX(resultados!$A$2:$ZZ$995, 617, MATCH($B$3, resultados!$A$1:$ZZ$1, 0))</f>
        <v/>
      </c>
    </row>
    <row r="624">
      <c r="A624">
        <f>INDEX(resultados!$A$2:$ZZ$995, 618, MATCH($B$1, resultados!$A$1:$ZZ$1, 0))</f>
        <v/>
      </c>
      <c r="B624">
        <f>INDEX(resultados!$A$2:$ZZ$995, 618, MATCH($B$2, resultados!$A$1:$ZZ$1, 0))</f>
        <v/>
      </c>
      <c r="C624">
        <f>INDEX(resultados!$A$2:$ZZ$995, 618, MATCH($B$3, resultados!$A$1:$ZZ$1, 0))</f>
        <v/>
      </c>
    </row>
    <row r="625">
      <c r="A625">
        <f>INDEX(resultados!$A$2:$ZZ$995, 619, MATCH($B$1, resultados!$A$1:$ZZ$1, 0))</f>
        <v/>
      </c>
      <c r="B625">
        <f>INDEX(resultados!$A$2:$ZZ$995, 619, MATCH($B$2, resultados!$A$1:$ZZ$1, 0))</f>
        <v/>
      </c>
      <c r="C625">
        <f>INDEX(resultados!$A$2:$ZZ$995, 619, MATCH($B$3, resultados!$A$1:$ZZ$1, 0))</f>
        <v/>
      </c>
    </row>
    <row r="626">
      <c r="A626">
        <f>INDEX(resultados!$A$2:$ZZ$995, 620, MATCH($B$1, resultados!$A$1:$ZZ$1, 0))</f>
        <v/>
      </c>
      <c r="B626">
        <f>INDEX(resultados!$A$2:$ZZ$995, 620, MATCH($B$2, resultados!$A$1:$ZZ$1, 0))</f>
        <v/>
      </c>
      <c r="C626">
        <f>INDEX(resultados!$A$2:$ZZ$995, 620, MATCH($B$3, resultados!$A$1:$ZZ$1, 0))</f>
        <v/>
      </c>
    </row>
    <row r="627">
      <c r="A627">
        <f>INDEX(resultados!$A$2:$ZZ$995, 621, MATCH($B$1, resultados!$A$1:$ZZ$1, 0))</f>
        <v/>
      </c>
      <c r="B627">
        <f>INDEX(resultados!$A$2:$ZZ$995, 621, MATCH($B$2, resultados!$A$1:$ZZ$1, 0))</f>
        <v/>
      </c>
      <c r="C627">
        <f>INDEX(resultados!$A$2:$ZZ$995, 621, MATCH($B$3, resultados!$A$1:$ZZ$1, 0))</f>
        <v/>
      </c>
    </row>
    <row r="628">
      <c r="A628">
        <f>INDEX(resultados!$A$2:$ZZ$995, 622, MATCH($B$1, resultados!$A$1:$ZZ$1, 0))</f>
        <v/>
      </c>
      <c r="B628">
        <f>INDEX(resultados!$A$2:$ZZ$995, 622, MATCH($B$2, resultados!$A$1:$ZZ$1, 0))</f>
        <v/>
      </c>
      <c r="C628">
        <f>INDEX(resultados!$A$2:$ZZ$995, 622, MATCH($B$3, resultados!$A$1:$ZZ$1, 0))</f>
        <v/>
      </c>
    </row>
    <row r="629">
      <c r="A629">
        <f>INDEX(resultados!$A$2:$ZZ$995, 623, MATCH($B$1, resultados!$A$1:$ZZ$1, 0))</f>
        <v/>
      </c>
      <c r="B629">
        <f>INDEX(resultados!$A$2:$ZZ$995, 623, MATCH($B$2, resultados!$A$1:$ZZ$1, 0))</f>
        <v/>
      </c>
      <c r="C629">
        <f>INDEX(resultados!$A$2:$ZZ$995, 623, MATCH($B$3, resultados!$A$1:$ZZ$1, 0))</f>
        <v/>
      </c>
    </row>
    <row r="630">
      <c r="A630">
        <f>INDEX(resultados!$A$2:$ZZ$995, 624, MATCH($B$1, resultados!$A$1:$ZZ$1, 0))</f>
        <v/>
      </c>
      <c r="B630">
        <f>INDEX(resultados!$A$2:$ZZ$995, 624, MATCH($B$2, resultados!$A$1:$ZZ$1, 0))</f>
        <v/>
      </c>
      <c r="C630">
        <f>INDEX(resultados!$A$2:$ZZ$995, 624, MATCH($B$3, resultados!$A$1:$ZZ$1, 0))</f>
        <v/>
      </c>
    </row>
    <row r="631">
      <c r="A631">
        <f>INDEX(resultados!$A$2:$ZZ$995, 625, MATCH($B$1, resultados!$A$1:$ZZ$1, 0))</f>
        <v/>
      </c>
      <c r="B631">
        <f>INDEX(resultados!$A$2:$ZZ$995, 625, MATCH($B$2, resultados!$A$1:$ZZ$1, 0))</f>
        <v/>
      </c>
      <c r="C631">
        <f>INDEX(resultados!$A$2:$ZZ$995, 625, MATCH($B$3, resultados!$A$1:$ZZ$1, 0))</f>
        <v/>
      </c>
    </row>
    <row r="632">
      <c r="A632">
        <f>INDEX(resultados!$A$2:$ZZ$995, 626, MATCH($B$1, resultados!$A$1:$ZZ$1, 0))</f>
        <v/>
      </c>
      <c r="B632">
        <f>INDEX(resultados!$A$2:$ZZ$995, 626, MATCH($B$2, resultados!$A$1:$ZZ$1, 0))</f>
        <v/>
      </c>
      <c r="C632">
        <f>INDEX(resultados!$A$2:$ZZ$995, 626, MATCH($B$3, resultados!$A$1:$ZZ$1, 0))</f>
        <v/>
      </c>
    </row>
    <row r="633">
      <c r="A633">
        <f>INDEX(resultados!$A$2:$ZZ$995, 627, MATCH($B$1, resultados!$A$1:$ZZ$1, 0))</f>
        <v/>
      </c>
      <c r="B633">
        <f>INDEX(resultados!$A$2:$ZZ$995, 627, MATCH($B$2, resultados!$A$1:$ZZ$1, 0))</f>
        <v/>
      </c>
      <c r="C633">
        <f>INDEX(resultados!$A$2:$ZZ$995, 627, MATCH($B$3, resultados!$A$1:$ZZ$1, 0))</f>
        <v/>
      </c>
    </row>
    <row r="634">
      <c r="A634">
        <f>INDEX(resultados!$A$2:$ZZ$995, 628, MATCH($B$1, resultados!$A$1:$ZZ$1, 0))</f>
        <v/>
      </c>
      <c r="B634">
        <f>INDEX(resultados!$A$2:$ZZ$995, 628, MATCH($B$2, resultados!$A$1:$ZZ$1, 0))</f>
        <v/>
      </c>
      <c r="C634">
        <f>INDEX(resultados!$A$2:$ZZ$995, 628, MATCH($B$3, resultados!$A$1:$ZZ$1, 0))</f>
        <v/>
      </c>
    </row>
    <row r="635">
      <c r="A635">
        <f>INDEX(resultados!$A$2:$ZZ$995, 629, MATCH($B$1, resultados!$A$1:$ZZ$1, 0))</f>
        <v/>
      </c>
      <c r="B635">
        <f>INDEX(resultados!$A$2:$ZZ$995, 629, MATCH($B$2, resultados!$A$1:$ZZ$1, 0))</f>
        <v/>
      </c>
      <c r="C635">
        <f>INDEX(resultados!$A$2:$ZZ$995, 629, MATCH($B$3, resultados!$A$1:$ZZ$1, 0))</f>
        <v/>
      </c>
    </row>
    <row r="636">
      <c r="A636">
        <f>INDEX(resultados!$A$2:$ZZ$995, 630, MATCH($B$1, resultados!$A$1:$ZZ$1, 0))</f>
        <v/>
      </c>
      <c r="B636">
        <f>INDEX(resultados!$A$2:$ZZ$995, 630, MATCH($B$2, resultados!$A$1:$ZZ$1, 0))</f>
        <v/>
      </c>
      <c r="C636">
        <f>INDEX(resultados!$A$2:$ZZ$995, 630, MATCH($B$3, resultados!$A$1:$ZZ$1, 0))</f>
        <v/>
      </c>
    </row>
    <row r="637">
      <c r="A637">
        <f>INDEX(resultados!$A$2:$ZZ$995, 631, MATCH($B$1, resultados!$A$1:$ZZ$1, 0))</f>
        <v/>
      </c>
      <c r="B637">
        <f>INDEX(resultados!$A$2:$ZZ$995, 631, MATCH($B$2, resultados!$A$1:$ZZ$1, 0))</f>
        <v/>
      </c>
      <c r="C637">
        <f>INDEX(resultados!$A$2:$ZZ$995, 631, MATCH($B$3, resultados!$A$1:$ZZ$1, 0))</f>
        <v/>
      </c>
    </row>
    <row r="638">
      <c r="A638">
        <f>INDEX(resultados!$A$2:$ZZ$995, 632, MATCH($B$1, resultados!$A$1:$ZZ$1, 0))</f>
        <v/>
      </c>
      <c r="B638">
        <f>INDEX(resultados!$A$2:$ZZ$995, 632, MATCH($B$2, resultados!$A$1:$ZZ$1, 0))</f>
        <v/>
      </c>
      <c r="C638">
        <f>INDEX(resultados!$A$2:$ZZ$995, 632, MATCH($B$3, resultados!$A$1:$ZZ$1, 0))</f>
        <v/>
      </c>
    </row>
    <row r="639">
      <c r="A639">
        <f>INDEX(resultados!$A$2:$ZZ$995, 633, MATCH($B$1, resultados!$A$1:$ZZ$1, 0))</f>
        <v/>
      </c>
      <c r="B639">
        <f>INDEX(resultados!$A$2:$ZZ$995, 633, MATCH($B$2, resultados!$A$1:$ZZ$1, 0))</f>
        <v/>
      </c>
      <c r="C639">
        <f>INDEX(resultados!$A$2:$ZZ$995, 633, MATCH($B$3, resultados!$A$1:$ZZ$1, 0))</f>
        <v/>
      </c>
    </row>
    <row r="640">
      <c r="A640">
        <f>INDEX(resultados!$A$2:$ZZ$995, 634, MATCH($B$1, resultados!$A$1:$ZZ$1, 0))</f>
        <v/>
      </c>
      <c r="B640">
        <f>INDEX(resultados!$A$2:$ZZ$995, 634, MATCH($B$2, resultados!$A$1:$ZZ$1, 0))</f>
        <v/>
      </c>
      <c r="C640">
        <f>INDEX(resultados!$A$2:$ZZ$995, 634, MATCH($B$3, resultados!$A$1:$ZZ$1, 0))</f>
        <v/>
      </c>
    </row>
    <row r="641">
      <c r="A641">
        <f>INDEX(resultados!$A$2:$ZZ$995, 635, MATCH($B$1, resultados!$A$1:$ZZ$1, 0))</f>
        <v/>
      </c>
      <c r="B641">
        <f>INDEX(resultados!$A$2:$ZZ$995, 635, MATCH($B$2, resultados!$A$1:$ZZ$1, 0))</f>
        <v/>
      </c>
      <c r="C641">
        <f>INDEX(resultados!$A$2:$ZZ$995, 635, MATCH($B$3, resultados!$A$1:$ZZ$1, 0))</f>
        <v/>
      </c>
    </row>
    <row r="642">
      <c r="A642">
        <f>INDEX(resultados!$A$2:$ZZ$995, 636, MATCH($B$1, resultados!$A$1:$ZZ$1, 0))</f>
        <v/>
      </c>
      <c r="B642">
        <f>INDEX(resultados!$A$2:$ZZ$995, 636, MATCH($B$2, resultados!$A$1:$ZZ$1, 0))</f>
        <v/>
      </c>
      <c r="C642">
        <f>INDEX(resultados!$A$2:$ZZ$995, 636, MATCH($B$3, resultados!$A$1:$ZZ$1, 0))</f>
        <v/>
      </c>
    </row>
    <row r="643">
      <c r="A643">
        <f>INDEX(resultados!$A$2:$ZZ$995, 637, MATCH($B$1, resultados!$A$1:$ZZ$1, 0))</f>
        <v/>
      </c>
      <c r="B643">
        <f>INDEX(resultados!$A$2:$ZZ$995, 637, MATCH($B$2, resultados!$A$1:$ZZ$1, 0))</f>
        <v/>
      </c>
      <c r="C643">
        <f>INDEX(resultados!$A$2:$ZZ$995, 637, MATCH($B$3, resultados!$A$1:$ZZ$1, 0))</f>
        <v/>
      </c>
    </row>
    <row r="644">
      <c r="A644">
        <f>INDEX(resultados!$A$2:$ZZ$995, 638, MATCH($B$1, resultados!$A$1:$ZZ$1, 0))</f>
        <v/>
      </c>
      <c r="B644">
        <f>INDEX(resultados!$A$2:$ZZ$995, 638, MATCH($B$2, resultados!$A$1:$ZZ$1, 0))</f>
        <v/>
      </c>
      <c r="C644">
        <f>INDEX(resultados!$A$2:$ZZ$995, 638, MATCH($B$3, resultados!$A$1:$ZZ$1, 0))</f>
        <v/>
      </c>
    </row>
    <row r="645">
      <c r="A645">
        <f>INDEX(resultados!$A$2:$ZZ$995, 639, MATCH($B$1, resultados!$A$1:$ZZ$1, 0))</f>
        <v/>
      </c>
      <c r="B645">
        <f>INDEX(resultados!$A$2:$ZZ$995, 639, MATCH($B$2, resultados!$A$1:$ZZ$1, 0))</f>
        <v/>
      </c>
      <c r="C645">
        <f>INDEX(resultados!$A$2:$ZZ$995, 639, MATCH($B$3, resultados!$A$1:$ZZ$1, 0))</f>
        <v/>
      </c>
    </row>
    <row r="646">
      <c r="A646">
        <f>INDEX(resultados!$A$2:$ZZ$995, 640, MATCH($B$1, resultados!$A$1:$ZZ$1, 0))</f>
        <v/>
      </c>
      <c r="B646">
        <f>INDEX(resultados!$A$2:$ZZ$995, 640, MATCH($B$2, resultados!$A$1:$ZZ$1, 0))</f>
        <v/>
      </c>
      <c r="C646">
        <f>INDEX(resultados!$A$2:$ZZ$995, 640, MATCH($B$3, resultados!$A$1:$ZZ$1, 0))</f>
        <v/>
      </c>
    </row>
    <row r="647">
      <c r="A647">
        <f>INDEX(resultados!$A$2:$ZZ$995, 641, MATCH($B$1, resultados!$A$1:$ZZ$1, 0))</f>
        <v/>
      </c>
      <c r="B647">
        <f>INDEX(resultados!$A$2:$ZZ$995, 641, MATCH($B$2, resultados!$A$1:$ZZ$1, 0))</f>
        <v/>
      </c>
      <c r="C647">
        <f>INDEX(resultados!$A$2:$ZZ$995, 641, MATCH($B$3, resultados!$A$1:$ZZ$1, 0))</f>
        <v/>
      </c>
    </row>
    <row r="648">
      <c r="A648">
        <f>INDEX(resultados!$A$2:$ZZ$995, 642, MATCH($B$1, resultados!$A$1:$ZZ$1, 0))</f>
        <v/>
      </c>
      <c r="B648">
        <f>INDEX(resultados!$A$2:$ZZ$995, 642, MATCH($B$2, resultados!$A$1:$ZZ$1, 0))</f>
        <v/>
      </c>
      <c r="C648">
        <f>INDEX(resultados!$A$2:$ZZ$995, 642, MATCH($B$3, resultados!$A$1:$ZZ$1, 0))</f>
        <v/>
      </c>
    </row>
    <row r="649">
      <c r="A649">
        <f>INDEX(resultados!$A$2:$ZZ$995, 643, MATCH($B$1, resultados!$A$1:$ZZ$1, 0))</f>
        <v/>
      </c>
      <c r="B649">
        <f>INDEX(resultados!$A$2:$ZZ$995, 643, MATCH($B$2, resultados!$A$1:$ZZ$1, 0))</f>
        <v/>
      </c>
      <c r="C649">
        <f>INDEX(resultados!$A$2:$ZZ$995, 643, MATCH($B$3, resultados!$A$1:$ZZ$1, 0))</f>
        <v/>
      </c>
    </row>
    <row r="650">
      <c r="A650">
        <f>INDEX(resultados!$A$2:$ZZ$995, 644, MATCH($B$1, resultados!$A$1:$ZZ$1, 0))</f>
        <v/>
      </c>
      <c r="B650">
        <f>INDEX(resultados!$A$2:$ZZ$995, 644, MATCH($B$2, resultados!$A$1:$ZZ$1, 0))</f>
        <v/>
      </c>
      <c r="C650">
        <f>INDEX(resultados!$A$2:$ZZ$995, 644, MATCH($B$3, resultados!$A$1:$ZZ$1, 0))</f>
        <v/>
      </c>
    </row>
    <row r="651">
      <c r="A651">
        <f>INDEX(resultados!$A$2:$ZZ$995, 645, MATCH($B$1, resultados!$A$1:$ZZ$1, 0))</f>
        <v/>
      </c>
      <c r="B651">
        <f>INDEX(resultados!$A$2:$ZZ$995, 645, MATCH($B$2, resultados!$A$1:$ZZ$1, 0))</f>
        <v/>
      </c>
      <c r="C651">
        <f>INDEX(resultados!$A$2:$ZZ$995, 645, MATCH($B$3, resultados!$A$1:$ZZ$1, 0))</f>
        <v/>
      </c>
    </row>
    <row r="652">
      <c r="A652">
        <f>INDEX(resultados!$A$2:$ZZ$995, 646, MATCH($B$1, resultados!$A$1:$ZZ$1, 0))</f>
        <v/>
      </c>
      <c r="B652">
        <f>INDEX(resultados!$A$2:$ZZ$995, 646, MATCH($B$2, resultados!$A$1:$ZZ$1, 0))</f>
        <v/>
      </c>
      <c r="C652">
        <f>INDEX(resultados!$A$2:$ZZ$995, 646, MATCH($B$3, resultados!$A$1:$ZZ$1, 0))</f>
        <v/>
      </c>
    </row>
    <row r="653">
      <c r="A653">
        <f>INDEX(resultados!$A$2:$ZZ$995, 647, MATCH($B$1, resultados!$A$1:$ZZ$1, 0))</f>
        <v/>
      </c>
      <c r="B653">
        <f>INDEX(resultados!$A$2:$ZZ$995, 647, MATCH($B$2, resultados!$A$1:$ZZ$1, 0))</f>
        <v/>
      </c>
      <c r="C653">
        <f>INDEX(resultados!$A$2:$ZZ$995, 647, MATCH($B$3, resultados!$A$1:$ZZ$1, 0))</f>
        <v/>
      </c>
    </row>
    <row r="654">
      <c r="A654">
        <f>INDEX(resultados!$A$2:$ZZ$995, 648, MATCH($B$1, resultados!$A$1:$ZZ$1, 0))</f>
        <v/>
      </c>
      <c r="B654">
        <f>INDEX(resultados!$A$2:$ZZ$995, 648, MATCH($B$2, resultados!$A$1:$ZZ$1, 0))</f>
        <v/>
      </c>
      <c r="C654">
        <f>INDEX(resultados!$A$2:$ZZ$995, 648, MATCH($B$3, resultados!$A$1:$ZZ$1, 0))</f>
        <v/>
      </c>
    </row>
    <row r="655">
      <c r="A655">
        <f>INDEX(resultados!$A$2:$ZZ$995, 649, MATCH($B$1, resultados!$A$1:$ZZ$1, 0))</f>
        <v/>
      </c>
      <c r="B655">
        <f>INDEX(resultados!$A$2:$ZZ$995, 649, MATCH($B$2, resultados!$A$1:$ZZ$1, 0))</f>
        <v/>
      </c>
      <c r="C655">
        <f>INDEX(resultados!$A$2:$ZZ$995, 649, MATCH($B$3, resultados!$A$1:$ZZ$1, 0))</f>
        <v/>
      </c>
    </row>
    <row r="656">
      <c r="A656">
        <f>INDEX(resultados!$A$2:$ZZ$995, 650, MATCH($B$1, resultados!$A$1:$ZZ$1, 0))</f>
        <v/>
      </c>
      <c r="B656">
        <f>INDEX(resultados!$A$2:$ZZ$995, 650, MATCH($B$2, resultados!$A$1:$ZZ$1, 0))</f>
        <v/>
      </c>
      <c r="C656">
        <f>INDEX(resultados!$A$2:$ZZ$995, 650, MATCH($B$3, resultados!$A$1:$ZZ$1, 0))</f>
        <v/>
      </c>
    </row>
    <row r="657">
      <c r="A657">
        <f>INDEX(resultados!$A$2:$ZZ$995, 651, MATCH($B$1, resultados!$A$1:$ZZ$1, 0))</f>
        <v/>
      </c>
      <c r="B657">
        <f>INDEX(resultados!$A$2:$ZZ$995, 651, MATCH($B$2, resultados!$A$1:$ZZ$1, 0))</f>
        <v/>
      </c>
      <c r="C657">
        <f>INDEX(resultados!$A$2:$ZZ$995, 651, MATCH($B$3, resultados!$A$1:$ZZ$1, 0))</f>
        <v/>
      </c>
    </row>
    <row r="658">
      <c r="A658">
        <f>INDEX(resultados!$A$2:$ZZ$995, 652, MATCH($B$1, resultados!$A$1:$ZZ$1, 0))</f>
        <v/>
      </c>
      <c r="B658">
        <f>INDEX(resultados!$A$2:$ZZ$995, 652, MATCH($B$2, resultados!$A$1:$ZZ$1, 0))</f>
        <v/>
      </c>
      <c r="C658">
        <f>INDEX(resultados!$A$2:$ZZ$995, 652, MATCH($B$3, resultados!$A$1:$ZZ$1, 0))</f>
        <v/>
      </c>
    </row>
    <row r="659">
      <c r="A659">
        <f>INDEX(resultados!$A$2:$ZZ$995, 653, MATCH($B$1, resultados!$A$1:$ZZ$1, 0))</f>
        <v/>
      </c>
      <c r="B659">
        <f>INDEX(resultados!$A$2:$ZZ$995, 653, MATCH($B$2, resultados!$A$1:$ZZ$1, 0))</f>
        <v/>
      </c>
      <c r="C659">
        <f>INDEX(resultados!$A$2:$ZZ$995, 653, MATCH($B$3, resultados!$A$1:$ZZ$1, 0))</f>
        <v/>
      </c>
    </row>
    <row r="660">
      <c r="A660">
        <f>INDEX(resultados!$A$2:$ZZ$995, 654, MATCH($B$1, resultados!$A$1:$ZZ$1, 0))</f>
        <v/>
      </c>
      <c r="B660">
        <f>INDEX(resultados!$A$2:$ZZ$995, 654, MATCH($B$2, resultados!$A$1:$ZZ$1, 0))</f>
        <v/>
      </c>
      <c r="C660">
        <f>INDEX(resultados!$A$2:$ZZ$995, 654, MATCH($B$3, resultados!$A$1:$ZZ$1, 0))</f>
        <v/>
      </c>
    </row>
    <row r="661">
      <c r="A661">
        <f>INDEX(resultados!$A$2:$ZZ$995, 655, MATCH($B$1, resultados!$A$1:$ZZ$1, 0))</f>
        <v/>
      </c>
      <c r="B661">
        <f>INDEX(resultados!$A$2:$ZZ$995, 655, MATCH($B$2, resultados!$A$1:$ZZ$1, 0))</f>
        <v/>
      </c>
      <c r="C661">
        <f>INDEX(resultados!$A$2:$ZZ$995, 655, MATCH($B$3, resultados!$A$1:$ZZ$1, 0))</f>
        <v/>
      </c>
    </row>
    <row r="662">
      <c r="A662">
        <f>INDEX(resultados!$A$2:$ZZ$995, 656, MATCH($B$1, resultados!$A$1:$ZZ$1, 0))</f>
        <v/>
      </c>
      <c r="B662">
        <f>INDEX(resultados!$A$2:$ZZ$995, 656, MATCH($B$2, resultados!$A$1:$ZZ$1, 0))</f>
        <v/>
      </c>
      <c r="C662">
        <f>INDEX(resultados!$A$2:$ZZ$995, 656, MATCH($B$3, resultados!$A$1:$ZZ$1, 0))</f>
        <v/>
      </c>
    </row>
    <row r="663">
      <c r="A663">
        <f>INDEX(resultados!$A$2:$ZZ$995, 657, MATCH($B$1, resultados!$A$1:$ZZ$1, 0))</f>
        <v/>
      </c>
      <c r="B663">
        <f>INDEX(resultados!$A$2:$ZZ$995, 657, MATCH($B$2, resultados!$A$1:$ZZ$1, 0))</f>
        <v/>
      </c>
      <c r="C663">
        <f>INDEX(resultados!$A$2:$ZZ$995, 657, MATCH($B$3, resultados!$A$1:$ZZ$1, 0))</f>
        <v/>
      </c>
    </row>
    <row r="664">
      <c r="A664">
        <f>INDEX(resultados!$A$2:$ZZ$995, 658, MATCH($B$1, resultados!$A$1:$ZZ$1, 0))</f>
        <v/>
      </c>
      <c r="B664">
        <f>INDEX(resultados!$A$2:$ZZ$995, 658, MATCH($B$2, resultados!$A$1:$ZZ$1, 0))</f>
        <v/>
      </c>
      <c r="C664">
        <f>INDEX(resultados!$A$2:$ZZ$995, 658, MATCH($B$3, resultados!$A$1:$ZZ$1, 0))</f>
        <v/>
      </c>
    </row>
    <row r="665">
      <c r="A665">
        <f>INDEX(resultados!$A$2:$ZZ$995, 659, MATCH($B$1, resultados!$A$1:$ZZ$1, 0))</f>
        <v/>
      </c>
      <c r="B665">
        <f>INDEX(resultados!$A$2:$ZZ$995, 659, MATCH($B$2, resultados!$A$1:$ZZ$1, 0))</f>
        <v/>
      </c>
      <c r="C665">
        <f>INDEX(resultados!$A$2:$ZZ$995, 659, MATCH($B$3, resultados!$A$1:$ZZ$1, 0))</f>
        <v/>
      </c>
    </row>
    <row r="666">
      <c r="A666">
        <f>INDEX(resultados!$A$2:$ZZ$995, 660, MATCH($B$1, resultados!$A$1:$ZZ$1, 0))</f>
        <v/>
      </c>
      <c r="B666">
        <f>INDEX(resultados!$A$2:$ZZ$995, 660, MATCH($B$2, resultados!$A$1:$ZZ$1, 0))</f>
        <v/>
      </c>
      <c r="C666">
        <f>INDEX(resultados!$A$2:$ZZ$995, 660, MATCH($B$3, resultados!$A$1:$ZZ$1, 0))</f>
        <v/>
      </c>
    </row>
    <row r="667">
      <c r="A667">
        <f>INDEX(resultados!$A$2:$ZZ$995, 661, MATCH($B$1, resultados!$A$1:$ZZ$1, 0))</f>
        <v/>
      </c>
      <c r="B667">
        <f>INDEX(resultados!$A$2:$ZZ$995, 661, MATCH($B$2, resultados!$A$1:$ZZ$1, 0))</f>
        <v/>
      </c>
      <c r="C667">
        <f>INDEX(resultados!$A$2:$ZZ$995, 661, MATCH($B$3, resultados!$A$1:$ZZ$1, 0))</f>
        <v/>
      </c>
    </row>
    <row r="668">
      <c r="A668">
        <f>INDEX(resultados!$A$2:$ZZ$995, 662, MATCH($B$1, resultados!$A$1:$ZZ$1, 0))</f>
        <v/>
      </c>
      <c r="B668">
        <f>INDEX(resultados!$A$2:$ZZ$995, 662, MATCH($B$2, resultados!$A$1:$ZZ$1, 0))</f>
        <v/>
      </c>
      <c r="C668">
        <f>INDEX(resultados!$A$2:$ZZ$995, 662, MATCH($B$3, resultados!$A$1:$ZZ$1, 0))</f>
        <v/>
      </c>
    </row>
    <row r="669">
      <c r="A669">
        <f>INDEX(resultados!$A$2:$ZZ$995, 663, MATCH($B$1, resultados!$A$1:$ZZ$1, 0))</f>
        <v/>
      </c>
      <c r="B669">
        <f>INDEX(resultados!$A$2:$ZZ$995, 663, MATCH($B$2, resultados!$A$1:$ZZ$1, 0))</f>
        <v/>
      </c>
      <c r="C669">
        <f>INDEX(resultados!$A$2:$ZZ$995, 663, MATCH($B$3, resultados!$A$1:$ZZ$1, 0))</f>
        <v/>
      </c>
    </row>
    <row r="670">
      <c r="A670">
        <f>INDEX(resultados!$A$2:$ZZ$995, 664, MATCH($B$1, resultados!$A$1:$ZZ$1, 0))</f>
        <v/>
      </c>
      <c r="B670">
        <f>INDEX(resultados!$A$2:$ZZ$995, 664, MATCH($B$2, resultados!$A$1:$ZZ$1, 0))</f>
        <v/>
      </c>
      <c r="C670">
        <f>INDEX(resultados!$A$2:$ZZ$995, 664, MATCH($B$3, resultados!$A$1:$ZZ$1, 0))</f>
        <v/>
      </c>
    </row>
    <row r="671">
      <c r="A671">
        <f>INDEX(resultados!$A$2:$ZZ$995, 665, MATCH($B$1, resultados!$A$1:$ZZ$1, 0))</f>
        <v/>
      </c>
      <c r="B671">
        <f>INDEX(resultados!$A$2:$ZZ$995, 665, MATCH($B$2, resultados!$A$1:$ZZ$1, 0))</f>
        <v/>
      </c>
      <c r="C671">
        <f>INDEX(resultados!$A$2:$ZZ$995, 665, MATCH($B$3, resultados!$A$1:$ZZ$1, 0))</f>
        <v/>
      </c>
    </row>
    <row r="672">
      <c r="A672">
        <f>INDEX(resultados!$A$2:$ZZ$995, 666, MATCH($B$1, resultados!$A$1:$ZZ$1, 0))</f>
        <v/>
      </c>
      <c r="B672">
        <f>INDEX(resultados!$A$2:$ZZ$995, 666, MATCH($B$2, resultados!$A$1:$ZZ$1, 0))</f>
        <v/>
      </c>
      <c r="C672">
        <f>INDEX(resultados!$A$2:$ZZ$995, 666, MATCH($B$3, resultados!$A$1:$ZZ$1, 0))</f>
        <v/>
      </c>
    </row>
    <row r="673">
      <c r="A673">
        <f>INDEX(resultados!$A$2:$ZZ$995, 667, MATCH($B$1, resultados!$A$1:$ZZ$1, 0))</f>
        <v/>
      </c>
      <c r="B673">
        <f>INDEX(resultados!$A$2:$ZZ$995, 667, MATCH($B$2, resultados!$A$1:$ZZ$1, 0))</f>
        <v/>
      </c>
      <c r="C673">
        <f>INDEX(resultados!$A$2:$ZZ$995, 667, MATCH($B$3, resultados!$A$1:$ZZ$1, 0))</f>
        <v/>
      </c>
    </row>
    <row r="674">
      <c r="A674">
        <f>INDEX(resultados!$A$2:$ZZ$995, 668, MATCH($B$1, resultados!$A$1:$ZZ$1, 0))</f>
        <v/>
      </c>
      <c r="B674">
        <f>INDEX(resultados!$A$2:$ZZ$995, 668, MATCH($B$2, resultados!$A$1:$ZZ$1, 0))</f>
        <v/>
      </c>
      <c r="C674">
        <f>INDEX(resultados!$A$2:$ZZ$995, 668, MATCH($B$3, resultados!$A$1:$ZZ$1, 0))</f>
        <v/>
      </c>
    </row>
    <row r="675">
      <c r="A675">
        <f>INDEX(resultados!$A$2:$ZZ$995, 669, MATCH($B$1, resultados!$A$1:$ZZ$1, 0))</f>
        <v/>
      </c>
      <c r="B675">
        <f>INDEX(resultados!$A$2:$ZZ$995, 669, MATCH($B$2, resultados!$A$1:$ZZ$1, 0))</f>
        <v/>
      </c>
      <c r="C675">
        <f>INDEX(resultados!$A$2:$ZZ$995, 669, MATCH($B$3, resultados!$A$1:$ZZ$1, 0))</f>
        <v/>
      </c>
    </row>
    <row r="676">
      <c r="A676">
        <f>INDEX(resultados!$A$2:$ZZ$995, 670, MATCH($B$1, resultados!$A$1:$ZZ$1, 0))</f>
        <v/>
      </c>
      <c r="B676">
        <f>INDEX(resultados!$A$2:$ZZ$995, 670, MATCH($B$2, resultados!$A$1:$ZZ$1, 0))</f>
        <v/>
      </c>
      <c r="C676">
        <f>INDEX(resultados!$A$2:$ZZ$995, 670, MATCH($B$3, resultados!$A$1:$ZZ$1, 0))</f>
        <v/>
      </c>
    </row>
    <row r="677">
      <c r="A677">
        <f>INDEX(resultados!$A$2:$ZZ$995, 671, MATCH($B$1, resultados!$A$1:$ZZ$1, 0))</f>
        <v/>
      </c>
      <c r="B677">
        <f>INDEX(resultados!$A$2:$ZZ$995, 671, MATCH($B$2, resultados!$A$1:$ZZ$1, 0))</f>
        <v/>
      </c>
      <c r="C677">
        <f>INDEX(resultados!$A$2:$ZZ$995, 671, MATCH($B$3, resultados!$A$1:$ZZ$1, 0))</f>
        <v/>
      </c>
    </row>
    <row r="678">
      <c r="A678">
        <f>INDEX(resultados!$A$2:$ZZ$995, 672, MATCH($B$1, resultados!$A$1:$ZZ$1, 0))</f>
        <v/>
      </c>
      <c r="B678">
        <f>INDEX(resultados!$A$2:$ZZ$995, 672, MATCH($B$2, resultados!$A$1:$ZZ$1, 0))</f>
        <v/>
      </c>
      <c r="C678">
        <f>INDEX(resultados!$A$2:$ZZ$995, 672, MATCH($B$3, resultados!$A$1:$ZZ$1, 0))</f>
        <v/>
      </c>
    </row>
    <row r="679">
      <c r="A679">
        <f>INDEX(resultados!$A$2:$ZZ$995, 673, MATCH($B$1, resultados!$A$1:$ZZ$1, 0))</f>
        <v/>
      </c>
      <c r="B679">
        <f>INDEX(resultados!$A$2:$ZZ$995, 673, MATCH($B$2, resultados!$A$1:$ZZ$1, 0))</f>
        <v/>
      </c>
      <c r="C679">
        <f>INDEX(resultados!$A$2:$ZZ$995, 673, MATCH($B$3, resultados!$A$1:$ZZ$1, 0))</f>
        <v/>
      </c>
    </row>
    <row r="680">
      <c r="A680">
        <f>INDEX(resultados!$A$2:$ZZ$995, 674, MATCH($B$1, resultados!$A$1:$ZZ$1, 0))</f>
        <v/>
      </c>
      <c r="B680">
        <f>INDEX(resultados!$A$2:$ZZ$995, 674, MATCH($B$2, resultados!$A$1:$ZZ$1, 0))</f>
        <v/>
      </c>
      <c r="C680">
        <f>INDEX(resultados!$A$2:$ZZ$995, 674, MATCH($B$3, resultados!$A$1:$ZZ$1, 0))</f>
        <v/>
      </c>
    </row>
    <row r="681">
      <c r="A681">
        <f>INDEX(resultados!$A$2:$ZZ$995, 675, MATCH($B$1, resultados!$A$1:$ZZ$1, 0))</f>
        <v/>
      </c>
      <c r="B681">
        <f>INDEX(resultados!$A$2:$ZZ$995, 675, MATCH($B$2, resultados!$A$1:$ZZ$1, 0))</f>
        <v/>
      </c>
      <c r="C681">
        <f>INDEX(resultados!$A$2:$ZZ$995, 675, MATCH($B$3, resultados!$A$1:$ZZ$1, 0))</f>
        <v/>
      </c>
    </row>
    <row r="682">
      <c r="A682">
        <f>INDEX(resultados!$A$2:$ZZ$995, 676, MATCH($B$1, resultados!$A$1:$ZZ$1, 0))</f>
        <v/>
      </c>
      <c r="B682">
        <f>INDEX(resultados!$A$2:$ZZ$995, 676, MATCH($B$2, resultados!$A$1:$ZZ$1, 0))</f>
        <v/>
      </c>
      <c r="C682">
        <f>INDEX(resultados!$A$2:$ZZ$995, 676, MATCH($B$3, resultados!$A$1:$ZZ$1, 0))</f>
        <v/>
      </c>
    </row>
    <row r="683">
      <c r="A683">
        <f>INDEX(resultados!$A$2:$ZZ$995, 677, MATCH($B$1, resultados!$A$1:$ZZ$1, 0))</f>
        <v/>
      </c>
      <c r="B683">
        <f>INDEX(resultados!$A$2:$ZZ$995, 677, MATCH($B$2, resultados!$A$1:$ZZ$1, 0))</f>
        <v/>
      </c>
      <c r="C683">
        <f>INDEX(resultados!$A$2:$ZZ$995, 677, MATCH($B$3, resultados!$A$1:$ZZ$1, 0))</f>
        <v/>
      </c>
    </row>
    <row r="684">
      <c r="A684">
        <f>INDEX(resultados!$A$2:$ZZ$995, 678, MATCH($B$1, resultados!$A$1:$ZZ$1, 0))</f>
        <v/>
      </c>
      <c r="B684">
        <f>INDEX(resultados!$A$2:$ZZ$995, 678, MATCH($B$2, resultados!$A$1:$ZZ$1, 0))</f>
        <v/>
      </c>
      <c r="C684">
        <f>INDEX(resultados!$A$2:$ZZ$995, 678, MATCH($B$3, resultados!$A$1:$ZZ$1, 0))</f>
        <v/>
      </c>
    </row>
    <row r="685">
      <c r="A685">
        <f>INDEX(resultados!$A$2:$ZZ$995, 679, MATCH($B$1, resultados!$A$1:$ZZ$1, 0))</f>
        <v/>
      </c>
      <c r="B685">
        <f>INDEX(resultados!$A$2:$ZZ$995, 679, MATCH($B$2, resultados!$A$1:$ZZ$1, 0))</f>
        <v/>
      </c>
      <c r="C685">
        <f>INDEX(resultados!$A$2:$ZZ$995, 679, MATCH($B$3, resultados!$A$1:$ZZ$1, 0))</f>
        <v/>
      </c>
    </row>
    <row r="686">
      <c r="A686">
        <f>INDEX(resultados!$A$2:$ZZ$995, 680, MATCH($B$1, resultados!$A$1:$ZZ$1, 0))</f>
        <v/>
      </c>
      <c r="B686">
        <f>INDEX(resultados!$A$2:$ZZ$995, 680, MATCH($B$2, resultados!$A$1:$ZZ$1, 0))</f>
        <v/>
      </c>
      <c r="C686">
        <f>INDEX(resultados!$A$2:$ZZ$995, 680, MATCH($B$3, resultados!$A$1:$ZZ$1, 0))</f>
        <v/>
      </c>
    </row>
    <row r="687">
      <c r="A687">
        <f>INDEX(resultados!$A$2:$ZZ$995, 681, MATCH($B$1, resultados!$A$1:$ZZ$1, 0))</f>
        <v/>
      </c>
      <c r="B687">
        <f>INDEX(resultados!$A$2:$ZZ$995, 681, MATCH($B$2, resultados!$A$1:$ZZ$1, 0))</f>
        <v/>
      </c>
      <c r="C687">
        <f>INDEX(resultados!$A$2:$ZZ$995, 681, MATCH($B$3, resultados!$A$1:$ZZ$1, 0))</f>
        <v/>
      </c>
    </row>
    <row r="688">
      <c r="A688">
        <f>INDEX(resultados!$A$2:$ZZ$995, 682, MATCH($B$1, resultados!$A$1:$ZZ$1, 0))</f>
        <v/>
      </c>
      <c r="B688">
        <f>INDEX(resultados!$A$2:$ZZ$995, 682, MATCH($B$2, resultados!$A$1:$ZZ$1, 0))</f>
        <v/>
      </c>
      <c r="C688">
        <f>INDEX(resultados!$A$2:$ZZ$995, 682, MATCH($B$3, resultados!$A$1:$ZZ$1, 0))</f>
        <v/>
      </c>
    </row>
    <row r="689">
      <c r="A689">
        <f>INDEX(resultados!$A$2:$ZZ$995, 683, MATCH($B$1, resultados!$A$1:$ZZ$1, 0))</f>
        <v/>
      </c>
      <c r="B689">
        <f>INDEX(resultados!$A$2:$ZZ$995, 683, MATCH($B$2, resultados!$A$1:$ZZ$1, 0))</f>
        <v/>
      </c>
      <c r="C689">
        <f>INDEX(resultados!$A$2:$ZZ$995, 683, MATCH($B$3, resultados!$A$1:$ZZ$1, 0))</f>
        <v/>
      </c>
    </row>
    <row r="690">
      <c r="A690">
        <f>INDEX(resultados!$A$2:$ZZ$995, 684, MATCH($B$1, resultados!$A$1:$ZZ$1, 0))</f>
        <v/>
      </c>
      <c r="B690">
        <f>INDEX(resultados!$A$2:$ZZ$995, 684, MATCH($B$2, resultados!$A$1:$ZZ$1, 0))</f>
        <v/>
      </c>
      <c r="C690">
        <f>INDEX(resultados!$A$2:$ZZ$995, 684, MATCH($B$3, resultados!$A$1:$ZZ$1, 0))</f>
        <v/>
      </c>
    </row>
    <row r="691">
      <c r="A691">
        <f>INDEX(resultados!$A$2:$ZZ$995, 685, MATCH($B$1, resultados!$A$1:$ZZ$1, 0))</f>
        <v/>
      </c>
      <c r="B691">
        <f>INDEX(resultados!$A$2:$ZZ$995, 685, MATCH($B$2, resultados!$A$1:$ZZ$1, 0))</f>
        <v/>
      </c>
      <c r="C691">
        <f>INDEX(resultados!$A$2:$ZZ$995, 685, MATCH($B$3, resultados!$A$1:$ZZ$1, 0))</f>
        <v/>
      </c>
    </row>
    <row r="692">
      <c r="A692">
        <f>INDEX(resultados!$A$2:$ZZ$995, 686, MATCH($B$1, resultados!$A$1:$ZZ$1, 0))</f>
        <v/>
      </c>
      <c r="B692">
        <f>INDEX(resultados!$A$2:$ZZ$995, 686, MATCH($B$2, resultados!$A$1:$ZZ$1, 0))</f>
        <v/>
      </c>
      <c r="C692">
        <f>INDEX(resultados!$A$2:$ZZ$995, 686, MATCH($B$3, resultados!$A$1:$ZZ$1, 0))</f>
        <v/>
      </c>
    </row>
    <row r="693">
      <c r="A693">
        <f>INDEX(resultados!$A$2:$ZZ$995, 687, MATCH($B$1, resultados!$A$1:$ZZ$1, 0))</f>
        <v/>
      </c>
      <c r="B693">
        <f>INDEX(resultados!$A$2:$ZZ$995, 687, MATCH($B$2, resultados!$A$1:$ZZ$1, 0))</f>
        <v/>
      </c>
      <c r="C693">
        <f>INDEX(resultados!$A$2:$ZZ$995, 687, MATCH($B$3, resultados!$A$1:$ZZ$1, 0))</f>
        <v/>
      </c>
    </row>
    <row r="694">
      <c r="A694">
        <f>INDEX(resultados!$A$2:$ZZ$995, 688, MATCH($B$1, resultados!$A$1:$ZZ$1, 0))</f>
        <v/>
      </c>
      <c r="B694">
        <f>INDEX(resultados!$A$2:$ZZ$995, 688, MATCH($B$2, resultados!$A$1:$ZZ$1, 0))</f>
        <v/>
      </c>
      <c r="C694">
        <f>INDEX(resultados!$A$2:$ZZ$995, 688, MATCH($B$3, resultados!$A$1:$ZZ$1, 0))</f>
        <v/>
      </c>
    </row>
    <row r="695">
      <c r="A695">
        <f>INDEX(resultados!$A$2:$ZZ$995, 689, MATCH($B$1, resultados!$A$1:$ZZ$1, 0))</f>
        <v/>
      </c>
      <c r="B695">
        <f>INDEX(resultados!$A$2:$ZZ$995, 689, MATCH($B$2, resultados!$A$1:$ZZ$1, 0))</f>
        <v/>
      </c>
      <c r="C695">
        <f>INDEX(resultados!$A$2:$ZZ$995, 689, MATCH($B$3, resultados!$A$1:$ZZ$1, 0))</f>
        <v/>
      </c>
    </row>
    <row r="696">
      <c r="A696">
        <f>INDEX(resultados!$A$2:$ZZ$995, 690, MATCH($B$1, resultados!$A$1:$ZZ$1, 0))</f>
        <v/>
      </c>
      <c r="B696">
        <f>INDEX(resultados!$A$2:$ZZ$995, 690, MATCH($B$2, resultados!$A$1:$ZZ$1, 0))</f>
        <v/>
      </c>
      <c r="C696">
        <f>INDEX(resultados!$A$2:$ZZ$995, 690, MATCH($B$3, resultados!$A$1:$ZZ$1, 0))</f>
        <v/>
      </c>
    </row>
    <row r="697">
      <c r="A697">
        <f>INDEX(resultados!$A$2:$ZZ$995, 691, MATCH($B$1, resultados!$A$1:$ZZ$1, 0))</f>
        <v/>
      </c>
      <c r="B697">
        <f>INDEX(resultados!$A$2:$ZZ$995, 691, MATCH($B$2, resultados!$A$1:$ZZ$1, 0))</f>
        <v/>
      </c>
      <c r="C697">
        <f>INDEX(resultados!$A$2:$ZZ$995, 691, MATCH($B$3, resultados!$A$1:$ZZ$1, 0))</f>
        <v/>
      </c>
    </row>
    <row r="698">
      <c r="A698">
        <f>INDEX(resultados!$A$2:$ZZ$995, 692, MATCH($B$1, resultados!$A$1:$ZZ$1, 0))</f>
        <v/>
      </c>
      <c r="B698">
        <f>INDEX(resultados!$A$2:$ZZ$995, 692, MATCH($B$2, resultados!$A$1:$ZZ$1, 0))</f>
        <v/>
      </c>
      <c r="C698">
        <f>INDEX(resultados!$A$2:$ZZ$995, 692, MATCH($B$3, resultados!$A$1:$ZZ$1, 0))</f>
        <v/>
      </c>
    </row>
    <row r="699">
      <c r="A699">
        <f>INDEX(resultados!$A$2:$ZZ$995, 693, MATCH($B$1, resultados!$A$1:$ZZ$1, 0))</f>
        <v/>
      </c>
      <c r="B699">
        <f>INDEX(resultados!$A$2:$ZZ$995, 693, MATCH($B$2, resultados!$A$1:$ZZ$1, 0))</f>
        <v/>
      </c>
      <c r="C699">
        <f>INDEX(resultados!$A$2:$ZZ$995, 693, MATCH($B$3, resultados!$A$1:$ZZ$1, 0))</f>
        <v/>
      </c>
    </row>
    <row r="700">
      <c r="A700">
        <f>INDEX(resultados!$A$2:$ZZ$995, 694, MATCH($B$1, resultados!$A$1:$ZZ$1, 0))</f>
        <v/>
      </c>
      <c r="B700">
        <f>INDEX(resultados!$A$2:$ZZ$995, 694, MATCH($B$2, resultados!$A$1:$ZZ$1, 0))</f>
        <v/>
      </c>
      <c r="C700">
        <f>INDEX(resultados!$A$2:$ZZ$995, 694, MATCH($B$3, resultados!$A$1:$ZZ$1, 0))</f>
        <v/>
      </c>
    </row>
    <row r="701">
      <c r="A701">
        <f>INDEX(resultados!$A$2:$ZZ$995, 695, MATCH($B$1, resultados!$A$1:$ZZ$1, 0))</f>
        <v/>
      </c>
      <c r="B701">
        <f>INDEX(resultados!$A$2:$ZZ$995, 695, MATCH($B$2, resultados!$A$1:$ZZ$1, 0))</f>
        <v/>
      </c>
      <c r="C701">
        <f>INDEX(resultados!$A$2:$ZZ$995, 695, MATCH($B$3, resultados!$A$1:$ZZ$1, 0))</f>
        <v/>
      </c>
    </row>
    <row r="702">
      <c r="A702">
        <f>INDEX(resultados!$A$2:$ZZ$995, 696, MATCH($B$1, resultados!$A$1:$ZZ$1, 0))</f>
        <v/>
      </c>
      <c r="B702">
        <f>INDEX(resultados!$A$2:$ZZ$995, 696, MATCH($B$2, resultados!$A$1:$ZZ$1, 0))</f>
        <v/>
      </c>
      <c r="C702">
        <f>INDEX(resultados!$A$2:$ZZ$995, 696, MATCH($B$3, resultados!$A$1:$ZZ$1, 0))</f>
        <v/>
      </c>
    </row>
    <row r="703">
      <c r="A703">
        <f>INDEX(resultados!$A$2:$ZZ$995, 697, MATCH($B$1, resultados!$A$1:$ZZ$1, 0))</f>
        <v/>
      </c>
      <c r="B703">
        <f>INDEX(resultados!$A$2:$ZZ$995, 697, MATCH($B$2, resultados!$A$1:$ZZ$1, 0))</f>
        <v/>
      </c>
      <c r="C703">
        <f>INDEX(resultados!$A$2:$ZZ$995, 697, MATCH($B$3, resultados!$A$1:$ZZ$1, 0))</f>
        <v/>
      </c>
    </row>
    <row r="704">
      <c r="A704">
        <f>INDEX(resultados!$A$2:$ZZ$995, 698, MATCH($B$1, resultados!$A$1:$ZZ$1, 0))</f>
        <v/>
      </c>
      <c r="B704">
        <f>INDEX(resultados!$A$2:$ZZ$995, 698, MATCH($B$2, resultados!$A$1:$ZZ$1, 0))</f>
        <v/>
      </c>
      <c r="C704">
        <f>INDEX(resultados!$A$2:$ZZ$995, 698, MATCH($B$3, resultados!$A$1:$ZZ$1, 0))</f>
        <v/>
      </c>
    </row>
    <row r="705">
      <c r="A705">
        <f>INDEX(resultados!$A$2:$ZZ$995, 699, MATCH($B$1, resultados!$A$1:$ZZ$1, 0))</f>
        <v/>
      </c>
      <c r="B705">
        <f>INDEX(resultados!$A$2:$ZZ$995, 699, MATCH($B$2, resultados!$A$1:$ZZ$1, 0))</f>
        <v/>
      </c>
      <c r="C705">
        <f>INDEX(resultados!$A$2:$ZZ$995, 699, MATCH($B$3, resultados!$A$1:$ZZ$1, 0))</f>
        <v/>
      </c>
    </row>
    <row r="706">
      <c r="A706">
        <f>INDEX(resultados!$A$2:$ZZ$995, 700, MATCH($B$1, resultados!$A$1:$ZZ$1, 0))</f>
        <v/>
      </c>
      <c r="B706">
        <f>INDEX(resultados!$A$2:$ZZ$995, 700, MATCH($B$2, resultados!$A$1:$ZZ$1, 0))</f>
        <v/>
      </c>
      <c r="C706">
        <f>INDEX(resultados!$A$2:$ZZ$995, 700, MATCH($B$3, resultados!$A$1:$ZZ$1, 0))</f>
        <v/>
      </c>
    </row>
    <row r="707">
      <c r="A707">
        <f>INDEX(resultados!$A$2:$ZZ$995, 701, MATCH($B$1, resultados!$A$1:$ZZ$1, 0))</f>
        <v/>
      </c>
      <c r="B707">
        <f>INDEX(resultados!$A$2:$ZZ$995, 701, MATCH($B$2, resultados!$A$1:$ZZ$1, 0))</f>
        <v/>
      </c>
      <c r="C707">
        <f>INDEX(resultados!$A$2:$ZZ$995, 701, MATCH($B$3, resultados!$A$1:$ZZ$1, 0))</f>
        <v/>
      </c>
    </row>
    <row r="708">
      <c r="A708">
        <f>INDEX(resultados!$A$2:$ZZ$995, 702, MATCH($B$1, resultados!$A$1:$ZZ$1, 0))</f>
        <v/>
      </c>
      <c r="B708">
        <f>INDEX(resultados!$A$2:$ZZ$995, 702, MATCH($B$2, resultados!$A$1:$ZZ$1, 0))</f>
        <v/>
      </c>
      <c r="C708">
        <f>INDEX(resultados!$A$2:$ZZ$995, 702, MATCH($B$3, resultados!$A$1:$ZZ$1, 0))</f>
        <v/>
      </c>
    </row>
    <row r="709">
      <c r="A709">
        <f>INDEX(resultados!$A$2:$ZZ$995, 703, MATCH($B$1, resultados!$A$1:$ZZ$1, 0))</f>
        <v/>
      </c>
      <c r="B709">
        <f>INDEX(resultados!$A$2:$ZZ$995, 703, MATCH($B$2, resultados!$A$1:$ZZ$1, 0))</f>
        <v/>
      </c>
      <c r="C709">
        <f>INDEX(resultados!$A$2:$ZZ$995, 703, MATCH($B$3, resultados!$A$1:$ZZ$1, 0))</f>
        <v/>
      </c>
    </row>
    <row r="710">
      <c r="A710">
        <f>INDEX(resultados!$A$2:$ZZ$995, 704, MATCH($B$1, resultados!$A$1:$ZZ$1, 0))</f>
        <v/>
      </c>
      <c r="B710">
        <f>INDEX(resultados!$A$2:$ZZ$995, 704, MATCH($B$2, resultados!$A$1:$ZZ$1, 0))</f>
        <v/>
      </c>
      <c r="C710">
        <f>INDEX(resultados!$A$2:$ZZ$995, 704, MATCH($B$3, resultados!$A$1:$ZZ$1, 0))</f>
        <v/>
      </c>
    </row>
    <row r="711">
      <c r="A711">
        <f>INDEX(resultados!$A$2:$ZZ$995, 705, MATCH($B$1, resultados!$A$1:$ZZ$1, 0))</f>
        <v/>
      </c>
      <c r="B711">
        <f>INDEX(resultados!$A$2:$ZZ$995, 705, MATCH($B$2, resultados!$A$1:$ZZ$1, 0))</f>
        <v/>
      </c>
      <c r="C711">
        <f>INDEX(resultados!$A$2:$ZZ$995, 705, MATCH($B$3, resultados!$A$1:$ZZ$1, 0))</f>
        <v/>
      </c>
    </row>
    <row r="712">
      <c r="A712">
        <f>INDEX(resultados!$A$2:$ZZ$995, 706, MATCH($B$1, resultados!$A$1:$ZZ$1, 0))</f>
        <v/>
      </c>
      <c r="B712">
        <f>INDEX(resultados!$A$2:$ZZ$995, 706, MATCH($B$2, resultados!$A$1:$ZZ$1, 0))</f>
        <v/>
      </c>
      <c r="C712">
        <f>INDEX(resultados!$A$2:$ZZ$995, 706, MATCH($B$3, resultados!$A$1:$ZZ$1, 0))</f>
        <v/>
      </c>
    </row>
    <row r="713">
      <c r="A713">
        <f>INDEX(resultados!$A$2:$ZZ$995, 707, MATCH($B$1, resultados!$A$1:$ZZ$1, 0))</f>
        <v/>
      </c>
      <c r="B713">
        <f>INDEX(resultados!$A$2:$ZZ$995, 707, MATCH($B$2, resultados!$A$1:$ZZ$1, 0))</f>
        <v/>
      </c>
      <c r="C713">
        <f>INDEX(resultados!$A$2:$ZZ$995, 707, MATCH($B$3, resultados!$A$1:$ZZ$1, 0))</f>
        <v/>
      </c>
    </row>
    <row r="714">
      <c r="A714">
        <f>INDEX(resultados!$A$2:$ZZ$995, 708, MATCH($B$1, resultados!$A$1:$ZZ$1, 0))</f>
        <v/>
      </c>
      <c r="B714">
        <f>INDEX(resultados!$A$2:$ZZ$995, 708, MATCH($B$2, resultados!$A$1:$ZZ$1, 0))</f>
        <v/>
      </c>
      <c r="C714">
        <f>INDEX(resultados!$A$2:$ZZ$995, 708, MATCH($B$3, resultados!$A$1:$ZZ$1, 0))</f>
        <v/>
      </c>
    </row>
    <row r="715">
      <c r="A715">
        <f>INDEX(resultados!$A$2:$ZZ$995, 709, MATCH($B$1, resultados!$A$1:$ZZ$1, 0))</f>
        <v/>
      </c>
      <c r="B715">
        <f>INDEX(resultados!$A$2:$ZZ$995, 709, MATCH($B$2, resultados!$A$1:$ZZ$1, 0))</f>
        <v/>
      </c>
      <c r="C715">
        <f>INDEX(resultados!$A$2:$ZZ$995, 709, MATCH($B$3, resultados!$A$1:$ZZ$1, 0))</f>
        <v/>
      </c>
    </row>
    <row r="716">
      <c r="A716">
        <f>INDEX(resultados!$A$2:$ZZ$995, 710, MATCH($B$1, resultados!$A$1:$ZZ$1, 0))</f>
        <v/>
      </c>
      <c r="B716">
        <f>INDEX(resultados!$A$2:$ZZ$995, 710, MATCH($B$2, resultados!$A$1:$ZZ$1, 0))</f>
        <v/>
      </c>
      <c r="C716">
        <f>INDEX(resultados!$A$2:$ZZ$995, 710, MATCH($B$3, resultados!$A$1:$ZZ$1, 0))</f>
        <v/>
      </c>
    </row>
    <row r="717">
      <c r="A717">
        <f>INDEX(resultados!$A$2:$ZZ$995, 711, MATCH($B$1, resultados!$A$1:$ZZ$1, 0))</f>
        <v/>
      </c>
      <c r="B717">
        <f>INDEX(resultados!$A$2:$ZZ$995, 711, MATCH($B$2, resultados!$A$1:$ZZ$1, 0))</f>
        <v/>
      </c>
      <c r="C717">
        <f>INDEX(resultados!$A$2:$ZZ$995, 711, MATCH($B$3, resultados!$A$1:$ZZ$1, 0))</f>
        <v/>
      </c>
    </row>
    <row r="718">
      <c r="A718">
        <f>INDEX(resultados!$A$2:$ZZ$995, 712, MATCH($B$1, resultados!$A$1:$ZZ$1, 0))</f>
        <v/>
      </c>
      <c r="B718">
        <f>INDEX(resultados!$A$2:$ZZ$995, 712, MATCH($B$2, resultados!$A$1:$ZZ$1, 0))</f>
        <v/>
      </c>
      <c r="C718">
        <f>INDEX(resultados!$A$2:$ZZ$995, 712, MATCH($B$3, resultados!$A$1:$ZZ$1, 0))</f>
        <v/>
      </c>
    </row>
    <row r="719">
      <c r="A719">
        <f>INDEX(resultados!$A$2:$ZZ$995, 713, MATCH($B$1, resultados!$A$1:$ZZ$1, 0))</f>
        <v/>
      </c>
      <c r="B719">
        <f>INDEX(resultados!$A$2:$ZZ$995, 713, MATCH($B$2, resultados!$A$1:$ZZ$1, 0))</f>
        <v/>
      </c>
      <c r="C719">
        <f>INDEX(resultados!$A$2:$ZZ$995, 713, MATCH($B$3, resultados!$A$1:$ZZ$1, 0))</f>
        <v/>
      </c>
    </row>
    <row r="720">
      <c r="A720">
        <f>INDEX(resultados!$A$2:$ZZ$995, 714, MATCH($B$1, resultados!$A$1:$ZZ$1, 0))</f>
        <v/>
      </c>
      <c r="B720">
        <f>INDEX(resultados!$A$2:$ZZ$995, 714, MATCH($B$2, resultados!$A$1:$ZZ$1, 0))</f>
        <v/>
      </c>
      <c r="C720">
        <f>INDEX(resultados!$A$2:$ZZ$995, 714, MATCH($B$3, resultados!$A$1:$ZZ$1, 0))</f>
        <v/>
      </c>
    </row>
    <row r="721">
      <c r="A721">
        <f>INDEX(resultados!$A$2:$ZZ$995, 715, MATCH($B$1, resultados!$A$1:$ZZ$1, 0))</f>
        <v/>
      </c>
      <c r="B721">
        <f>INDEX(resultados!$A$2:$ZZ$995, 715, MATCH($B$2, resultados!$A$1:$ZZ$1, 0))</f>
        <v/>
      </c>
      <c r="C721">
        <f>INDEX(resultados!$A$2:$ZZ$995, 715, MATCH($B$3, resultados!$A$1:$ZZ$1, 0))</f>
        <v/>
      </c>
    </row>
    <row r="722">
      <c r="A722">
        <f>INDEX(resultados!$A$2:$ZZ$995, 716, MATCH($B$1, resultados!$A$1:$ZZ$1, 0))</f>
        <v/>
      </c>
      <c r="B722">
        <f>INDEX(resultados!$A$2:$ZZ$995, 716, MATCH($B$2, resultados!$A$1:$ZZ$1, 0))</f>
        <v/>
      </c>
      <c r="C722">
        <f>INDEX(resultados!$A$2:$ZZ$995, 716, MATCH($B$3, resultados!$A$1:$ZZ$1, 0))</f>
        <v/>
      </c>
    </row>
    <row r="723">
      <c r="A723">
        <f>INDEX(resultados!$A$2:$ZZ$995, 717, MATCH($B$1, resultados!$A$1:$ZZ$1, 0))</f>
        <v/>
      </c>
      <c r="B723">
        <f>INDEX(resultados!$A$2:$ZZ$995, 717, MATCH($B$2, resultados!$A$1:$ZZ$1, 0))</f>
        <v/>
      </c>
      <c r="C723">
        <f>INDEX(resultados!$A$2:$ZZ$995, 717, MATCH($B$3, resultados!$A$1:$ZZ$1, 0))</f>
        <v/>
      </c>
    </row>
    <row r="724">
      <c r="A724">
        <f>INDEX(resultados!$A$2:$ZZ$995, 718, MATCH($B$1, resultados!$A$1:$ZZ$1, 0))</f>
        <v/>
      </c>
      <c r="B724">
        <f>INDEX(resultados!$A$2:$ZZ$995, 718, MATCH($B$2, resultados!$A$1:$ZZ$1, 0))</f>
        <v/>
      </c>
      <c r="C724">
        <f>INDEX(resultados!$A$2:$ZZ$995, 718, MATCH($B$3, resultados!$A$1:$ZZ$1, 0))</f>
        <v/>
      </c>
    </row>
    <row r="725">
      <c r="A725">
        <f>INDEX(resultados!$A$2:$ZZ$995, 719, MATCH($B$1, resultados!$A$1:$ZZ$1, 0))</f>
        <v/>
      </c>
      <c r="B725">
        <f>INDEX(resultados!$A$2:$ZZ$995, 719, MATCH($B$2, resultados!$A$1:$ZZ$1, 0))</f>
        <v/>
      </c>
      <c r="C725">
        <f>INDEX(resultados!$A$2:$ZZ$995, 719, MATCH($B$3, resultados!$A$1:$ZZ$1, 0))</f>
        <v/>
      </c>
    </row>
    <row r="726">
      <c r="A726">
        <f>INDEX(resultados!$A$2:$ZZ$995, 720, MATCH($B$1, resultados!$A$1:$ZZ$1, 0))</f>
        <v/>
      </c>
      <c r="B726">
        <f>INDEX(resultados!$A$2:$ZZ$995, 720, MATCH($B$2, resultados!$A$1:$ZZ$1, 0))</f>
        <v/>
      </c>
      <c r="C726">
        <f>INDEX(resultados!$A$2:$ZZ$995, 720, MATCH($B$3, resultados!$A$1:$ZZ$1, 0))</f>
        <v/>
      </c>
    </row>
    <row r="727">
      <c r="A727">
        <f>INDEX(resultados!$A$2:$ZZ$995, 721, MATCH($B$1, resultados!$A$1:$ZZ$1, 0))</f>
        <v/>
      </c>
      <c r="B727">
        <f>INDEX(resultados!$A$2:$ZZ$995, 721, MATCH($B$2, resultados!$A$1:$ZZ$1, 0))</f>
        <v/>
      </c>
      <c r="C727">
        <f>INDEX(resultados!$A$2:$ZZ$995, 721, MATCH($B$3, resultados!$A$1:$ZZ$1, 0))</f>
        <v/>
      </c>
    </row>
    <row r="728">
      <c r="A728">
        <f>INDEX(resultados!$A$2:$ZZ$995, 722, MATCH($B$1, resultados!$A$1:$ZZ$1, 0))</f>
        <v/>
      </c>
      <c r="B728">
        <f>INDEX(resultados!$A$2:$ZZ$995, 722, MATCH($B$2, resultados!$A$1:$ZZ$1, 0))</f>
        <v/>
      </c>
      <c r="C728">
        <f>INDEX(resultados!$A$2:$ZZ$995, 722, MATCH($B$3, resultados!$A$1:$ZZ$1, 0))</f>
        <v/>
      </c>
    </row>
    <row r="729">
      <c r="A729">
        <f>INDEX(resultados!$A$2:$ZZ$995, 723, MATCH($B$1, resultados!$A$1:$ZZ$1, 0))</f>
        <v/>
      </c>
      <c r="B729">
        <f>INDEX(resultados!$A$2:$ZZ$995, 723, MATCH($B$2, resultados!$A$1:$ZZ$1, 0))</f>
        <v/>
      </c>
      <c r="C729">
        <f>INDEX(resultados!$A$2:$ZZ$995, 723, MATCH($B$3, resultados!$A$1:$ZZ$1, 0))</f>
        <v/>
      </c>
    </row>
    <row r="730">
      <c r="A730">
        <f>INDEX(resultados!$A$2:$ZZ$995, 724, MATCH($B$1, resultados!$A$1:$ZZ$1, 0))</f>
        <v/>
      </c>
      <c r="B730">
        <f>INDEX(resultados!$A$2:$ZZ$995, 724, MATCH($B$2, resultados!$A$1:$ZZ$1, 0))</f>
        <v/>
      </c>
      <c r="C730">
        <f>INDEX(resultados!$A$2:$ZZ$995, 724, MATCH($B$3, resultados!$A$1:$ZZ$1, 0))</f>
        <v/>
      </c>
    </row>
    <row r="731">
      <c r="A731">
        <f>INDEX(resultados!$A$2:$ZZ$995, 725, MATCH($B$1, resultados!$A$1:$ZZ$1, 0))</f>
        <v/>
      </c>
      <c r="B731">
        <f>INDEX(resultados!$A$2:$ZZ$995, 725, MATCH($B$2, resultados!$A$1:$ZZ$1, 0))</f>
        <v/>
      </c>
      <c r="C731">
        <f>INDEX(resultados!$A$2:$ZZ$995, 725, MATCH($B$3, resultados!$A$1:$ZZ$1, 0))</f>
        <v/>
      </c>
    </row>
    <row r="732">
      <c r="A732">
        <f>INDEX(resultados!$A$2:$ZZ$995, 726, MATCH($B$1, resultados!$A$1:$ZZ$1, 0))</f>
        <v/>
      </c>
      <c r="B732">
        <f>INDEX(resultados!$A$2:$ZZ$995, 726, MATCH($B$2, resultados!$A$1:$ZZ$1, 0))</f>
        <v/>
      </c>
      <c r="C732">
        <f>INDEX(resultados!$A$2:$ZZ$995, 726, MATCH($B$3, resultados!$A$1:$ZZ$1, 0))</f>
        <v/>
      </c>
    </row>
    <row r="733">
      <c r="A733">
        <f>INDEX(resultados!$A$2:$ZZ$995, 727, MATCH($B$1, resultados!$A$1:$ZZ$1, 0))</f>
        <v/>
      </c>
      <c r="B733">
        <f>INDEX(resultados!$A$2:$ZZ$995, 727, MATCH($B$2, resultados!$A$1:$ZZ$1, 0))</f>
        <v/>
      </c>
      <c r="C733">
        <f>INDEX(resultados!$A$2:$ZZ$995, 727, MATCH($B$3, resultados!$A$1:$ZZ$1, 0))</f>
        <v/>
      </c>
    </row>
    <row r="734">
      <c r="A734">
        <f>INDEX(resultados!$A$2:$ZZ$995, 728, MATCH($B$1, resultados!$A$1:$ZZ$1, 0))</f>
        <v/>
      </c>
      <c r="B734">
        <f>INDEX(resultados!$A$2:$ZZ$995, 728, MATCH($B$2, resultados!$A$1:$ZZ$1, 0))</f>
        <v/>
      </c>
      <c r="C734">
        <f>INDEX(resultados!$A$2:$ZZ$995, 728, MATCH($B$3, resultados!$A$1:$ZZ$1, 0))</f>
        <v/>
      </c>
    </row>
    <row r="735">
      <c r="A735">
        <f>INDEX(resultados!$A$2:$ZZ$995, 729, MATCH($B$1, resultados!$A$1:$ZZ$1, 0))</f>
        <v/>
      </c>
      <c r="B735">
        <f>INDEX(resultados!$A$2:$ZZ$995, 729, MATCH($B$2, resultados!$A$1:$ZZ$1, 0))</f>
        <v/>
      </c>
      <c r="C735">
        <f>INDEX(resultados!$A$2:$ZZ$995, 729, MATCH($B$3, resultados!$A$1:$ZZ$1, 0))</f>
        <v/>
      </c>
    </row>
    <row r="736">
      <c r="A736">
        <f>INDEX(resultados!$A$2:$ZZ$995, 730, MATCH($B$1, resultados!$A$1:$ZZ$1, 0))</f>
        <v/>
      </c>
      <c r="B736">
        <f>INDEX(resultados!$A$2:$ZZ$995, 730, MATCH($B$2, resultados!$A$1:$ZZ$1, 0))</f>
        <v/>
      </c>
      <c r="C736">
        <f>INDEX(resultados!$A$2:$ZZ$995, 730, MATCH($B$3, resultados!$A$1:$ZZ$1, 0))</f>
        <v/>
      </c>
    </row>
    <row r="737">
      <c r="A737">
        <f>INDEX(resultados!$A$2:$ZZ$995, 731, MATCH($B$1, resultados!$A$1:$ZZ$1, 0))</f>
        <v/>
      </c>
      <c r="B737">
        <f>INDEX(resultados!$A$2:$ZZ$995, 731, MATCH($B$2, resultados!$A$1:$ZZ$1, 0))</f>
        <v/>
      </c>
      <c r="C737">
        <f>INDEX(resultados!$A$2:$ZZ$995, 731, MATCH($B$3, resultados!$A$1:$ZZ$1, 0))</f>
        <v/>
      </c>
    </row>
    <row r="738">
      <c r="A738">
        <f>INDEX(resultados!$A$2:$ZZ$995, 732, MATCH($B$1, resultados!$A$1:$ZZ$1, 0))</f>
        <v/>
      </c>
      <c r="B738">
        <f>INDEX(resultados!$A$2:$ZZ$995, 732, MATCH($B$2, resultados!$A$1:$ZZ$1, 0))</f>
        <v/>
      </c>
      <c r="C738">
        <f>INDEX(resultados!$A$2:$ZZ$995, 732, MATCH($B$3, resultados!$A$1:$ZZ$1, 0))</f>
        <v/>
      </c>
    </row>
    <row r="739">
      <c r="A739">
        <f>INDEX(resultados!$A$2:$ZZ$995, 733, MATCH($B$1, resultados!$A$1:$ZZ$1, 0))</f>
        <v/>
      </c>
      <c r="B739">
        <f>INDEX(resultados!$A$2:$ZZ$995, 733, MATCH($B$2, resultados!$A$1:$ZZ$1, 0))</f>
        <v/>
      </c>
      <c r="C739">
        <f>INDEX(resultados!$A$2:$ZZ$995, 733, MATCH($B$3, resultados!$A$1:$ZZ$1, 0))</f>
        <v/>
      </c>
    </row>
    <row r="740">
      <c r="A740">
        <f>INDEX(resultados!$A$2:$ZZ$995, 734, MATCH($B$1, resultados!$A$1:$ZZ$1, 0))</f>
        <v/>
      </c>
      <c r="B740">
        <f>INDEX(resultados!$A$2:$ZZ$995, 734, MATCH($B$2, resultados!$A$1:$ZZ$1, 0))</f>
        <v/>
      </c>
      <c r="C740">
        <f>INDEX(resultados!$A$2:$ZZ$995, 734, MATCH($B$3, resultados!$A$1:$ZZ$1, 0))</f>
        <v/>
      </c>
    </row>
    <row r="741">
      <c r="A741">
        <f>INDEX(resultados!$A$2:$ZZ$995, 735, MATCH($B$1, resultados!$A$1:$ZZ$1, 0))</f>
        <v/>
      </c>
      <c r="B741">
        <f>INDEX(resultados!$A$2:$ZZ$995, 735, MATCH($B$2, resultados!$A$1:$ZZ$1, 0))</f>
        <v/>
      </c>
      <c r="C741">
        <f>INDEX(resultados!$A$2:$ZZ$995, 735, MATCH($B$3, resultados!$A$1:$ZZ$1, 0))</f>
        <v/>
      </c>
    </row>
    <row r="742">
      <c r="A742">
        <f>INDEX(resultados!$A$2:$ZZ$995, 736, MATCH($B$1, resultados!$A$1:$ZZ$1, 0))</f>
        <v/>
      </c>
      <c r="B742">
        <f>INDEX(resultados!$A$2:$ZZ$995, 736, MATCH($B$2, resultados!$A$1:$ZZ$1, 0))</f>
        <v/>
      </c>
      <c r="C742">
        <f>INDEX(resultados!$A$2:$ZZ$995, 736, MATCH($B$3, resultados!$A$1:$ZZ$1, 0))</f>
        <v/>
      </c>
    </row>
    <row r="743">
      <c r="A743">
        <f>INDEX(resultados!$A$2:$ZZ$995, 737, MATCH($B$1, resultados!$A$1:$ZZ$1, 0))</f>
        <v/>
      </c>
      <c r="B743">
        <f>INDEX(resultados!$A$2:$ZZ$995, 737, MATCH($B$2, resultados!$A$1:$ZZ$1, 0))</f>
        <v/>
      </c>
      <c r="C743">
        <f>INDEX(resultados!$A$2:$ZZ$995, 737, MATCH($B$3, resultados!$A$1:$ZZ$1, 0))</f>
        <v/>
      </c>
    </row>
    <row r="744">
      <c r="A744">
        <f>INDEX(resultados!$A$2:$ZZ$995, 738, MATCH($B$1, resultados!$A$1:$ZZ$1, 0))</f>
        <v/>
      </c>
      <c r="B744">
        <f>INDEX(resultados!$A$2:$ZZ$995, 738, MATCH($B$2, resultados!$A$1:$ZZ$1, 0))</f>
        <v/>
      </c>
      <c r="C744">
        <f>INDEX(resultados!$A$2:$ZZ$995, 738, MATCH($B$3, resultados!$A$1:$ZZ$1, 0))</f>
        <v/>
      </c>
    </row>
    <row r="745">
      <c r="A745">
        <f>INDEX(resultados!$A$2:$ZZ$995, 739, MATCH($B$1, resultados!$A$1:$ZZ$1, 0))</f>
        <v/>
      </c>
      <c r="B745">
        <f>INDEX(resultados!$A$2:$ZZ$995, 739, MATCH($B$2, resultados!$A$1:$ZZ$1, 0))</f>
        <v/>
      </c>
      <c r="C745">
        <f>INDEX(resultados!$A$2:$ZZ$995, 739, MATCH($B$3, resultados!$A$1:$ZZ$1, 0))</f>
        <v/>
      </c>
    </row>
    <row r="746">
      <c r="A746">
        <f>INDEX(resultados!$A$2:$ZZ$995, 740, MATCH($B$1, resultados!$A$1:$ZZ$1, 0))</f>
        <v/>
      </c>
      <c r="B746">
        <f>INDEX(resultados!$A$2:$ZZ$995, 740, MATCH($B$2, resultados!$A$1:$ZZ$1, 0))</f>
        <v/>
      </c>
      <c r="C746">
        <f>INDEX(resultados!$A$2:$ZZ$995, 740, MATCH($B$3, resultados!$A$1:$ZZ$1, 0))</f>
        <v/>
      </c>
    </row>
    <row r="747">
      <c r="A747">
        <f>INDEX(resultados!$A$2:$ZZ$995, 741, MATCH($B$1, resultados!$A$1:$ZZ$1, 0))</f>
        <v/>
      </c>
      <c r="B747">
        <f>INDEX(resultados!$A$2:$ZZ$995, 741, MATCH($B$2, resultados!$A$1:$ZZ$1, 0))</f>
        <v/>
      </c>
      <c r="C747">
        <f>INDEX(resultados!$A$2:$ZZ$995, 741, MATCH($B$3, resultados!$A$1:$ZZ$1, 0))</f>
        <v/>
      </c>
    </row>
    <row r="748">
      <c r="A748">
        <f>INDEX(resultados!$A$2:$ZZ$995, 742, MATCH($B$1, resultados!$A$1:$ZZ$1, 0))</f>
        <v/>
      </c>
      <c r="B748">
        <f>INDEX(resultados!$A$2:$ZZ$995, 742, MATCH($B$2, resultados!$A$1:$ZZ$1, 0))</f>
        <v/>
      </c>
      <c r="C748">
        <f>INDEX(resultados!$A$2:$ZZ$995, 742, MATCH($B$3, resultados!$A$1:$ZZ$1, 0))</f>
        <v/>
      </c>
    </row>
    <row r="749">
      <c r="A749">
        <f>INDEX(resultados!$A$2:$ZZ$995, 743, MATCH($B$1, resultados!$A$1:$ZZ$1, 0))</f>
        <v/>
      </c>
      <c r="B749">
        <f>INDEX(resultados!$A$2:$ZZ$995, 743, MATCH($B$2, resultados!$A$1:$ZZ$1, 0))</f>
        <v/>
      </c>
      <c r="C749">
        <f>INDEX(resultados!$A$2:$ZZ$995, 743, MATCH($B$3, resultados!$A$1:$ZZ$1, 0))</f>
        <v/>
      </c>
    </row>
    <row r="750">
      <c r="A750">
        <f>INDEX(resultados!$A$2:$ZZ$995, 744, MATCH($B$1, resultados!$A$1:$ZZ$1, 0))</f>
        <v/>
      </c>
      <c r="B750">
        <f>INDEX(resultados!$A$2:$ZZ$995, 744, MATCH($B$2, resultados!$A$1:$ZZ$1, 0))</f>
        <v/>
      </c>
      <c r="C750">
        <f>INDEX(resultados!$A$2:$ZZ$995, 744, MATCH($B$3, resultados!$A$1:$ZZ$1, 0))</f>
        <v/>
      </c>
    </row>
    <row r="751">
      <c r="A751">
        <f>INDEX(resultados!$A$2:$ZZ$995, 745, MATCH($B$1, resultados!$A$1:$ZZ$1, 0))</f>
        <v/>
      </c>
      <c r="B751">
        <f>INDEX(resultados!$A$2:$ZZ$995, 745, MATCH($B$2, resultados!$A$1:$ZZ$1, 0))</f>
        <v/>
      </c>
      <c r="C751">
        <f>INDEX(resultados!$A$2:$ZZ$995, 745, MATCH($B$3, resultados!$A$1:$ZZ$1, 0))</f>
        <v/>
      </c>
    </row>
    <row r="752">
      <c r="A752">
        <f>INDEX(resultados!$A$2:$ZZ$995, 746, MATCH($B$1, resultados!$A$1:$ZZ$1, 0))</f>
        <v/>
      </c>
      <c r="B752">
        <f>INDEX(resultados!$A$2:$ZZ$995, 746, MATCH($B$2, resultados!$A$1:$ZZ$1, 0))</f>
        <v/>
      </c>
      <c r="C752">
        <f>INDEX(resultados!$A$2:$ZZ$995, 746, MATCH($B$3, resultados!$A$1:$ZZ$1, 0))</f>
        <v/>
      </c>
    </row>
    <row r="753">
      <c r="A753">
        <f>INDEX(resultados!$A$2:$ZZ$995, 747, MATCH($B$1, resultados!$A$1:$ZZ$1, 0))</f>
        <v/>
      </c>
      <c r="B753">
        <f>INDEX(resultados!$A$2:$ZZ$995, 747, MATCH($B$2, resultados!$A$1:$ZZ$1, 0))</f>
        <v/>
      </c>
      <c r="C753">
        <f>INDEX(resultados!$A$2:$ZZ$995, 747, MATCH($B$3, resultados!$A$1:$ZZ$1, 0))</f>
        <v/>
      </c>
    </row>
    <row r="754">
      <c r="A754">
        <f>INDEX(resultados!$A$2:$ZZ$995, 748, MATCH($B$1, resultados!$A$1:$ZZ$1, 0))</f>
        <v/>
      </c>
      <c r="B754">
        <f>INDEX(resultados!$A$2:$ZZ$995, 748, MATCH($B$2, resultados!$A$1:$ZZ$1, 0))</f>
        <v/>
      </c>
      <c r="C754">
        <f>INDEX(resultados!$A$2:$ZZ$995, 748, MATCH($B$3, resultados!$A$1:$ZZ$1, 0))</f>
        <v/>
      </c>
    </row>
    <row r="755">
      <c r="A755">
        <f>INDEX(resultados!$A$2:$ZZ$995, 749, MATCH($B$1, resultados!$A$1:$ZZ$1, 0))</f>
        <v/>
      </c>
      <c r="B755">
        <f>INDEX(resultados!$A$2:$ZZ$995, 749, MATCH($B$2, resultados!$A$1:$ZZ$1, 0))</f>
        <v/>
      </c>
      <c r="C755">
        <f>INDEX(resultados!$A$2:$ZZ$995, 749, MATCH($B$3, resultados!$A$1:$ZZ$1, 0))</f>
        <v/>
      </c>
    </row>
    <row r="756">
      <c r="A756">
        <f>INDEX(resultados!$A$2:$ZZ$995, 750, MATCH($B$1, resultados!$A$1:$ZZ$1, 0))</f>
        <v/>
      </c>
      <c r="B756">
        <f>INDEX(resultados!$A$2:$ZZ$995, 750, MATCH($B$2, resultados!$A$1:$ZZ$1, 0))</f>
        <v/>
      </c>
      <c r="C756">
        <f>INDEX(resultados!$A$2:$ZZ$995, 750, MATCH($B$3, resultados!$A$1:$ZZ$1, 0))</f>
        <v/>
      </c>
    </row>
    <row r="757">
      <c r="A757">
        <f>INDEX(resultados!$A$2:$ZZ$995, 751, MATCH($B$1, resultados!$A$1:$ZZ$1, 0))</f>
        <v/>
      </c>
      <c r="B757">
        <f>INDEX(resultados!$A$2:$ZZ$995, 751, MATCH($B$2, resultados!$A$1:$ZZ$1, 0))</f>
        <v/>
      </c>
      <c r="C757">
        <f>INDEX(resultados!$A$2:$ZZ$995, 751, MATCH($B$3, resultados!$A$1:$ZZ$1, 0))</f>
        <v/>
      </c>
    </row>
    <row r="758">
      <c r="A758">
        <f>INDEX(resultados!$A$2:$ZZ$995, 752, MATCH($B$1, resultados!$A$1:$ZZ$1, 0))</f>
        <v/>
      </c>
      <c r="B758">
        <f>INDEX(resultados!$A$2:$ZZ$995, 752, MATCH($B$2, resultados!$A$1:$ZZ$1, 0))</f>
        <v/>
      </c>
      <c r="C758">
        <f>INDEX(resultados!$A$2:$ZZ$995, 752, MATCH($B$3, resultados!$A$1:$ZZ$1, 0))</f>
        <v/>
      </c>
    </row>
    <row r="759">
      <c r="A759">
        <f>INDEX(resultados!$A$2:$ZZ$995, 753, MATCH($B$1, resultados!$A$1:$ZZ$1, 0))</f>
        <v/>
      </c>
      <c r="B759">
        <f>INDEX(resultados!$A$2:$ZZ$995, 753, MATCH($B$2, resultados!$A$1:$ZZ$1, 0))</f>
        <v/>
      </c>
      <c r="C759">
        <f>INDEX(resultados!$A$2:$ZZ$995, 753, MATCH($B$3, resultados!$A$1:$ZZ$1, 0))</f>
        <v/>
      </c>
    </row>
    <row r="760">
      <c r="A760">
        <f>INDEX(resultados!$A$2:$ZZ$995, 754, MATCH($B$1, resultados!$A$1:$ZZ$1, 0))</f>
        <v/>
      </c>
      <c r="B760">
        <f>INDEX(resultados!$A$2:$ZZ$995, 754, MATCH($B$2, resultados!$A$1:$ZZ$1, 0))</f>
        <v/>
      </c>
      <c r="C760">
        <f>INDEX(resultados!$A$2:$ZZ$995, 754, MATCH($B$3, resultados!$A$1:$ZZ$1, 0))</f>
        <v/>
      </c>
    </row>
    <row r="761">
      <c r="A761">
        <f>INDEX(resultados!$A$2:$ZZ$995, 755, MATCH($B$1, resultados!$A$1:$ZZ$1, 0))</f>
        <v/>
      </c>
      <c r="B761">
        <f>INDEX(resultados!$A$2:$ZZ$995, 755, MATCH($B$2, resultados!$A$1:$ZZ$1, 0))</f>
        <v/>
      </c>
      <c r="C761">
        <f>INDEX(resultados!$A$2:$ZZ$995, 755, MATCH($B$3, resultados!$A$1:$ZZ$1, 0))</f>
        <v/>
      </c>
    </row>
    <row r="762">
      <c r="A762">
        <f>INDEX(resultados!$A$2:$ZZ$995, 756, MATCH($B$1, resultados!$A$1:$ZZ$1, 0))</f>
        <v/>
      </c>
      <c r="B762">
        <f>INDEX(resultados!$A$2:$ZZ$995, 756, MATCH($B$2, resultados!$A$1:$ZZ$1, 0))</f>
        <v/>
      </c>
      <c r="C762">
        <f>INDEX(resultados!$A$2:$ZZ$995, 756, MATCH($B$3, resultados!$A$1:$ZZ$1, 0))</f>
        <v/>
      </c>
    </row>
    <row r="763">
      <c r="A763">
        <f>INDEX(resultados!$A$2:$ZZ$995, 757, MATCH($B$1, resultados!$A$1:$ZZ$1, 0))</f>
        <v/>
      </c>
      <c r="B763">
        <f>INDEX(resultados!$A$2:$ZZ$995, 757, MATCH($B$2, resultados!$A$1:$ZZ$1, 0))</f>
        <v/>
      </c>
      <c r="C763">
        <f>INDEX(resultados!$A$2:$ZZ$995, 757, MATCH($B$3, resultados!$A$1:$ZZ$1, 0))</f>
        <v/>
      </c>
    </row>
    <row r="764">
      <c r="A764">
        <f>INDEX(resultados!$A$2:$ZZ$995, 758, MATCH($B$1, resultados!$A$1:$ZZ$1, 0))</f>
        <v/>
      </c>
      <c r="B764">
        <f>INDEX(resultados!$A$2:$ZZ$995, 758, MATCH($B$2, resultados!$A$1:$ZZ$1, 0))</f>
        <v/>
      </c>
      <c r="C764">
        <f>INDEX(resultados!$A$2:$ZZ$995, 758, MATCH($B$3, resultados!$A$1:$ZZ$1, 0))</f>
        <v/>
      </c>
    </row>
    <row r="765">
      <c r="A765">
        <f>INDEX(resultados!$A$2:$ZZ$995, 759, MATCH($B$1, resultados!$A$1:$ZZ$1, 0))</f>
        <v/>
      </c>
      <c r="B765">
        <f>INDEX(resultados!$A$2:$ZZ$995, 759, MATCH($B$2, resultados!$A$1:$ZZ$1, 0))</f>
        <v/>
      </c>
      <c r="C765">
        <f>INDEX(resultados!$A$2:$ZZ$995, 759, MATCH($B$3, resultados!$A$1:$ZZ$1, 0))</f>
        <v/>
      </c>
    </row>
    <row r="766">
      <c r="A766">
        <f>INDEX(resultados!$A$2:$ZZ$995, 760, MATCH($B$1, resultados!$A$1:$ZZ$1, 0))</f>
        <v/>
      </c>
      <c r="B766">
        <f>INDEX(resultados!$A$2:$ZZ$995, 760, MATCH($B$2, resultados!$A$1:$ZZ$1, 0))</f>
        <v/>
      </c>
      <c r="C766">
        <f>INDEX(resultados!$A$2:$ZZ$995, 760, MATCH($B$3, resultados!$A$1:$ZZ$1, 0))</f>
        <v/>
      </c>
    </row>
    <row r="767">
      <c r="A767">
        <f>INDEX(resultados!$A$2:$ZZ$995, 761, MATCH($B$1, resultados!$A$1:$ZZ$1, 0))</f>
        <v/>
      </c>
      <c r="B767">
        <f>INDEX(resultados!$A$2:$ZZ$995, 761, MATCH($B$2, resultados!$A$1:$ZZ$1, 0))</f>
        <v/>
      </c>
      <c r="C767">
        <f>INDEX(resultados!$A$2:$ZZ$995, 761, MATCH($B$3, resultados!$A$1:$ZZ$1, 0))</f>
        <v/>
      </c>
    </row>
    <row r="768">
      <c r="A768">
        <f>INDEX(resultados!$A$2:$ZZ$995, 762, MATCH($B$1, resultados!$A$1:$ZZ$1, 0))</f>
        <v/>
      </c>
      <c r="B768">
        <f>INDEX(resultados!$A$2:$ZZ$995, 762, MATCH($B$2, resultados!$A$1:$ZZ$1, 0))</f>
        <v/>
      </c>
      <c r="C768">
        <f>INDEX(resultados!$A$2:$ZZ$995, 762, MATCH($B$3, resultados!$A$1:$ZZ$1, 0))</f>
        <v/>
      </c>
    </row>
    <row r="769">
      <c r="A769">
        <f>INDEX(resultados!$A$2:$ZZ$995, 763, MATCH($B$1, resultados!$A$1:$ZZ$1, 0))</f>
        <v/>
      </c>
      <c r="B769">
        <f>INDEX(resultados!$A$2:$ZZ$995, 763, MATCH($B$2, resultados!$A$1:$ZZ$1, 0))</f>
        <v/>
      </c>
      <c r="C769">
        <f>INDEX(resultados!$A$2:$ZZ$995, 763, MATCH($B$3, resultados!$A$1:$ZZ$1, 0))</f>
        <v/>
      </c>
    </row>
    <row r="770">
      <c r="A770">
        <f>INDEX(resultados!$A$2:$ZZ$995, 764, MATCH($B$1, resultados!$A$1:$ZZ$1, 0))</f>
        <v/>
      </c>
      <c r="B770">
        <f>INDEX(resultados!$A$2:$ZZ$995, 764, MATCH($B$2, resultados!$A$1:$ZZ$1, 0))</f>
        <v/>
      </c>
      <c r="C770">
        <f>INDEX(resultados!$A$2:$ZZ$995, 764, MATCH($B$3, resultados!$A$1:$ZZ$1, 0))</f>
        <v/>
      </c>
    </row>
    <row r="771">
      <c r="A771">
        <f>INDEX(resultados!$A$2:$ZZ$995, 765, MATCH($B$1, resultados!$A$1:$ZZ$1, 0))</f>
        <v/>
      </c>
      <c r="B771">
        <f>INDEX(resultados!$A$2:$ZZ$995, 765, MATCH($B$2, resultados!$A$1:$ZZ$1, 0))</f>
        <v/>
      </c>
      <c r="C771">
        <f>INDEX(resultados!$A$2:$ZZ$995, 765, MATCH($B$3, resultados!$A$1:$ZZ$1, 0))</f>
        <v/>
      </c>
    </row>
    <row r="772">
      <c r="A772">
        <f>INDEX(resultados!$A$2:$ZZ$995, 766, MATCH($B$1, resultados!$A$1:$ZZ$1, 0))</f>
        <v/>
      </c>
      <c r="B772">
        <f>INDEX(resultados!$A$2:$ZZ$995, 766, MATCH($B$2, resultados!$A$1:$ZZ$1, 0))</f>
        <v/>
      </c>
      <c r="C772">
        <f>INDEX(resultados!$A$2:$ZZ$995, 766, MATCH($B$3, resultados!$A$1:$ZZ$1, 0))</f>
        <v/>
      </c>
    </row>
    <row r="773">
      <c r="A773">
        <f>INDEX(resultados!$A$2:$ZZ$995, 767, MATCH($B$1, resultados!$A$1:$ZZ$1, 0))</f>
        <v/>
      </c>
      <c r="B773">
        <f>INDEX(resultados!$A$2:$ZZ$995, 767, MATCH($B$2, resultados!$A$1:$ZZ$1, 0))</f>
        <v/>
      </c>
      <c r="C773">
        <f>INDEX(resultados!$A$2:$ZZ$995, 767, MATCH($B$3, resultados!$A$1:$ZZ$1, 0))</f>
        <v/>
      </c>
    </row>
    <row r="774">
      <c r="A774">
        <f>INDEX(resultados!$A$2:$ZZ$995, 768, MATCH($B$1, resultados!$A$1:$ZZ$1, 0))</f>
        <v/>
      </c>
      <c r="B774">
        <f>INDEX(resultados!$A$2:$ZZ$995, 768, MATCH($B$2, resultados!$A$1:$ZZ$1, 0))</f>
        <v/>
      </c>
      <c r="C774">
        <f>INDEX(resultados!$A$2:$ZZ$995, 768, MATCH($B$3, resultados!$A$1:$ZZ$1, 0))</f>
        <v/>
      </c>
    </row>
    <row r="775">
      <c r="A775">
        <f>INDEX(resultados!$A$2:$ZZ$995, 769, MATCH($B$1, resultados!$A$1:$ZZ$1, 0))</f>
        <v/>
      </c>
      <c r="B775">
        <f>INDEX(resultados!$A$2:$ZZ$995, 769, MATCH($B$2, resultados!$A$1:$ZZ$1, 0))</f>
        <v/>
      </c>
      <c r="C775">
        <f>INDEX(resultados!$A$2:$ZZ$995, 769, MATCH($B$3, resultados!$A$1:$ZZ$1, 0))</f>
        <v/>
      </c>
    </row>
    <row r="776">
      <c r="A776">
        <f>INDEX(resultados!$A$2:$ZZ$995, 770, MATCH($B$1, resultados!$A$1:$ZZ$1, 0))</f>
        <v/>
      </c>
      <c r="B776">
        <f>INDEX(resultados!$A$2:$ZZ$995, 770, MATCH($B$2, resultados!$A$1:$ZZ$1, 0))</f>
        <v/>
      </c>
      <c r="C776">
        <f>INDEX(resultados!$A$2:$ZZ$995, 770, MATCH($B$3, resultados!$A$1:$ZZ$1, 0))</f>
        <v/>
      </c>
    </row>
    <row r="777">
      <c r="A777">
        <f>INDEX(resultados!$A$2:$ZZ$995, 771, MATCH($B$1, resultados!$A$1:$ZZ$1, 0))</f>
        <v/>
      </c>
      <c r="B777">
        <f>INDEX(resultados!$A$2:$ZZ$995, 771, MATCH($B$2, resultados!$A$1:$ZZ$1, 0))</f>
        <v/>
      </c>
      <c r="C777">
        <f>INDEX(resultados!$A$2:$ZZ$995, 771, MATCH($B$3, resultados!$A$1:$ZZ$1, 0))</f>
        <v/>
      </c>
    </row>
    <row r="778">
      <c r="A778">
        <f>INDEX(resultados!$A$2:$ZZ$995, 772, MATCH($B$1, resultados!$A$1:$ZZ$1, 0))</f>
        <v/>
      </c>
      <c r="B778">
        <f>INDEX(resultados!$A$2:$ZZ$995, 772, MATCH($B$2, resultados!$A$1:$ZZ$1, 0))</f>
        <v/>
      </c>
      <c r="C778">
        <f>INDEX(resultados!$A$2:$ZZ$995, 772, MATCH($B$3, resultados!$A$1:$ZZ$1, 0))</f>
        <v/>
      </c>
    </row>
    <row r="779">
      <c r="A779">
        <f>INDEX(resultados!$A$2:$ZZ$995, 773, MATCH($B$1, resultados!$A$1:$ZZ$1, 0))</f>
        <v/>
      </c>
      <c r="B779">
        <f>INDEX(resultados!$A$2:$ZZ$995, 773, MATCH($B$2, resultados!$A$1:$ZZ$1, 0))</f>
        <v/>
      </c>
      <c r="C779">
        <f>INDEX(resultados!$A$2:$ZZ$995, 773, MATCH($B$3, resultados!$A$1:$ZZ$1, 0))</f>
        <v/>
      </c>
    </row>
    <row r="780">
      <c r="A780">
        <f>INDEX(resultados!$A$2:$ZZ$995, 774, MATCH($B$1, resultados!$A$1:$ZZ$1, 0))</f>
        <v/>
      </c>
      <c r="B780">
        <f>INDEX(resultados!$A$2:$ZZ$995, 774, MATCH($B$2, resultados!$A$1:$ZZ$1, 0))</f>
        <v/>
      </c>
      <c r="C780">
        <f>INDEX(resultados!$A$2:$ZZ$995, 774, MATCH($B$3, resultados!$A$1:$ZZ$1, 0))</f>
        <v/>
      </c>
    </row>
    <row r="781">
      <c r="A781">
        <f>INDEX(resultados!$A$2:$ZZ$995, 775, MATCH($B$1, resultados!$A$1:$ZZ$1, 0))</f>
        <v/>
      </c>
      <c r="B781">
        <f>INDEX(resultados!$A$2:$ZZ$995, 775, MATCH($B$2, resultados!$A$1:$ZZ$1, 0))</f>
        <v/>
      </c>
      <c r="C781">
        <f>INDEX(resultados!$A$2:$ZZ$995, 775, MATCH($B$3, resultados!$A$1:$ZZ$1, 0))</f>
        <v/>
      </c>
    </row>
    <row r="782">
      <c r="A782">
        <f>INDEX(resultados!$A$2:$ZZ$995, 776, MATCH($B$1, resultados!$A$1:$ZZ$1, 0))</f>
        <v/>
      </c>
      <c r="B782">
        <f>INDEX(resultados!$A$2:$ZZ$995, 776, MATCH($B$2, resultados!$A$1:$ZZ$1, 0))</f>
        <v/>
      </c>
      <c r="C782">
        <f>INDEX(resultados!$A$2:$ZZ$995, 776, MATCH($B$3, resultados!$A$1:$ZZ$1, 0))</f>
        <v/>
      </c>
    </row>
    <row r="783">
      <c r="A783">
        <f>INDEX(resultados!$A$2:$ZZ$995, 777, MATCH($B$1, resultados!$A$1:$ZZ$1, 0))</f>
        <v/>
      </c>
      <c r="B783">
        <f>INDEX(resultados!$A$2:$ZZ$995, 777, MATCH($B$2, resultados!$A$1:$ZZ$1, 0))</f>
        <v/>
      </c>
      <c r="C783">
        <f>INDEX(resultados!$A$2:$ZZ$995, 777, MATCH($B$3, resultados!$A$1:$ZZ$1, 0))</f>
        <v/>
      </c>
    </row>
    <row r="784">
      <c r="A784">
        <f>INDEX(resultados!$A$2:$ZZ$995, 778, MATCH($B$1, resultados!$A$1:$ZZ$1, 0))</f>
        <v/>
      </c>
      <c r="B784">
        <f>INDEX(resultados!$A$2:$ZZ$995, 778, MATCH($B$2, resultados!$A$1:$ZZ$1, 0))</f>
        <v/>
      </c>
      <c r="C784">
        <f>INDEX(resultados!$A$2:$ZZ$995, 778, MATCH($B$3, resultados!$A$1:$ZZ$1, 0))</f>
        <v/>
      </c>
    </row>
    <row r="785">
      <c r="A785">
        <f>INDEX(resultados!$A$2:$ZZ$995, 779, MATCH($B$1, resultados!$A$1:$ZZ$1, 0))</f>
        <v/>
      </c>
      <c r="B785">
        <f>INDEX(resultados!$A$2:$ZZ$995, 779, MATCH($B$2, resultados!$A$1:$ZZ$1, 0))</f>
        <v/>
      </c>
      <c r="C785">
        <f>INDEX(resultados!$A$2:$ZZ$995, 779, MATCH($B$3, resultados!$A$1:$ZZ$1, 0))</f>
        <v/>
      </c>
    </row>
    <row r="786">
      <c r="A786">
        <f>INDEX(resultados!$A$2:$ZZ$995, 780, MATCH($B$1, resultados!$A$1:$ZZ$1, 0))</f>
        <v/>
      </c>
      <c r="B786">
        <f>INDEX(resultados!$A$2:$ZZ$995, 780, MATCH($B$2, resultados!$A$1:$ZZ$1, 0))</f>
        <v/>
      </c>
      <c r="C786">
        <f>INDEX(resultados!$A$2:$ZZ$995, 780, MATCH($B$3, resultados!$A$1:$ZZ$1, 0))</f>
        <v/>
      </c>
    </row>
    <row r="787">
      <c r="A787">
        <f>INDEX(resultados!$A$2:$ZZ$995, 781, MATCH($B$1, resultados!$A$1:$ZZ$1, 0))</f>
        <v/>
      </c>
      <c r="B787">
        <f>INDEX(resultados!$A$2:$ZZ$995, 781, MATCH($B$2, resultados!$A$1:$ZZ$1, 0))</f>
        <v/>
      </c>
      <c r="C787">
        <f>INDEX(resultados!$A$2:$ZZ$995, 781, MATCH($B$3, resultados!$A$1:$ZZ$1, 0))</f>
        <v/>
      </c>
    </row>
    <row r="788">
      <c r="A788">
        <f>INDEX(resultados!$A$2:$ZZ$995, 782, MATCH($B$1, resultados!$A$1:$ZZ$1, 0))</f>
        <v/>
      </c>
      <c r="B788">
        <f>INDEX(resultados!$A$2:$ZZ$995, 782, MATCH($B$2, resultados!$A$1:$ZZ$1, 0))</f>
        <v/>
      </c>
      <c r="C788">
        <f>INDEX(resultados!$A$2:$ZZ$995, 782, MATCH($B$3, resultados!$A$1:$ZZ$1, 0))</f>
        <v/>
      </c>
    </row>
    <row r="789">
      <c r="A789">
        <f>INDEX(resultados!$A$2:$ZZ$995, 783, MATCH($B$1, resultados!$A$1:$ZZ$1, 0))</f>
        <v/>
      </c>
      <c r="B789">
        <f>INDEX(resultados!$A$2:$ZZ$995, 783, MATCH($B$2, resultados!$A$1:$ZZ$1, 0))</f>
        <v/>
      </c>
      <c r="C789">
        <f>INDEX(resultados!$A$2:$ZZ$995, 783, MATCH($B$3, resultados!$A$1:$ZZ$1, 0))</f>
        <v/>
      </c>
    </row>
    <row r="790">
      <c r="A790">
        <f>INDEX(resultados!$A$2:$ZZ$995, 784, MATCH($B$1, resultados!$A$1:$ZZ$1, 0))</f>
        <v/>
      </c>
      <c r="B790">
        <f>INDEX(resultados!$A$2:$ZZ$995, 784, MATCH($B$2, resultados!$A$1:$ZZ$1, 0))</f>
        <v/>
      </c>
      <c r="C790">
        <f>INDEX(resultados!$A$2:$ZZ$995, 784, MATCH($B$3, resultados!$A$1:$ZZ$1, 0))</f>
        <v/>
      </c>
    </row>
    <row r="791">
      <c r="A791">
        <f>INDEX(resultados!$A$2:$ZZ$995, 785, MATCH($B$1, resultados!$A$1:$ZZ$1, 0))</f>
        <v/>
      </c>
      <c r="B791">
        <f>INDEX(resultados!$A$2:$ZZ$995, 785, MATCH($B$2, resultados!$A$1:$ZZ$1, 0))</f>
        <v/>
      </c>
      <c r="C791">
        <f>INDEX(resultados!$A$2:$ZZ$995, 785, MATCH($B$3, resultados!$A$1:$ZZ$1, 0))</f>
        <v/>
      </c>
    </row>
    <row r="792">
      <c r="A792">
        <f>INDEX(resultados!$A$2:$ZZ$995, 786, MATCH($B$1, resultados!$A$1:$ZZ$1, 0))</f>
        <v/>
      </c>
      <c r="B792">
        <f>INDEX(resultados!$A$2:$ZZ$995, 786, MATCH($B$2, resultados!$A$1:$ZZ$1, 0))</f>
        <v/>
      </c>
      <c r="C792">
        <f>INDEX(resultados!$A$2:$ZZ$995, 786, MATCH($B$3, resultados!$A$1:$ZZ$1, 0))</f>
        <v/>
      </c>
    </row>
    <row r="793">
      <c r="A793">
        <f>INDEX(resultados!$A$2:$ZZ$995, 787, MATCH($B$1, resultados!$A$1:$ZZ$1, 0))</f>
        <v/>
      </c>
      <c r="B793">
        <f>INDEX(resultados!$A$2:$ZZ$995, 787, MATCH($B$2, resultados!$A$1:$ZZ$1, 0))</f>
        <v/>
      </c>
      <c r="C793">
        <f>INDEX(resultados!$A$2:$ZZ$995, 787, MATCH($B$3, resultados!$A$1:$ZZ$1, 0))</f>
        <v/>
      </c>
    </row>
    <row r="794">
      <c r="A794">
        <f>INDEX(resultados!$A$2:$ZZ$995, 788, MATCH($B$1, resultados!$A$1:$ZZ$1, 0))</f>
        <v/>
      </c>
      <c r="B794">
        <f>INDEX(resultados!$A$2:$ZZ$995, 788, MATCH($B$2, resultados!$A$1:$ZZ$1, 0))</f>
        <v/>
      </c>
      <c r="C794">
        <f>INDEX(resultados!$A$2:$ZZ$995, 788, MATCH($B$3, resultados!$A$1:$ZZ$1, 0))</f>
        <v/>
      </c>
    </row>
    <row r="795">
      <c r="A795">
        <f>INDEX(resultados!$A$2:$ZZ$995, 789, MATCH($B$1, resultados!$A$1:$ZZ$1, 0))</f>
        <v/>
      </c>
      <c r="B795">
        <f>INDEX(resultados!$A$2:$ZZ$995, 789, MATCH($B$2, resultados!$A$1:$ZZ$1, 0))</f>
        <v/>
      </c>
      <c r="C795">
        <f>INDEX(resultados!$A$2:$ZZ$995, 789, MATCH($B$3, resultados!$A$1:$ZZ$1, 0))</f>
        <v/>
      </c>
    </row>
    <row r="796">
      <c r="A796">
        <f>INDEX(resultados!$A$2:$ZZ$995, 790, MATCH($B$1, resultados!$A$1:$ZZ$1, 0))</f>
        <v/>
      </c>
      <c r="B796">
        <f>INDEX(resultados!$A$2:$ZZ$995, 790, MATCH($B$2, resultados!$A$1:$ZZ$1, 0))</f>
        <v/>
      </c>
      <c r="C796">
        <f>INDEX(resultados!$A$2:$ZZ$995, 790, MATCH($B$3, resultados!$A$1:$ZZ$1, 0))</f>
        <v/>
      </c>
    </row>
    <row r="797">
      <c r="A797">
        <f>INDEX(resultados!$A$2:$ZZ$995, 791, MATCH($B$1, resultados!$A$1:$ZZ$1, 0))</f>
        <v/>
      </c>
      <c r="B797">
        <f>INDEX(resultados!$A$2:$ZZ$995, 791, MATCH($B$2, resultados!$A$1:$ZZ$1, 0))</f>
        <v/>
      </c>
      <c r="C797">
        <f>INDEX(resultados!$A$2:$ZZ$995, 791, MATCH($B$3, resultados!$A$1:$ZZ$1, 0))</f>
        <v/>
      </c>
    </row>
    <row r="798">
      <c r="A798">
        <f>INDEX(resultados!$A$2:$ZZ$995, 792, MATCH($B$1, resultados!$A$1:$ZZ$1, 0))</f>
        <v/>
      </c>
      <c r="B798">
        <f>INDEX(resultados!$A$2:$ZZ$995, 792, MATCH($B$2, resultados!$A$1:$ZZ$1, 0))</f>
        <v/>
      </c>
      <c r="C798">
        <f>INDEX(resultados!$A$2:$ZZ$995, 792, MATCH($B$3, resultados!$A$1:$ZZ$1, 0))</f>
        <v/>
      </c>
    </row>
    <row r="799">
      <c r="A799">
        <f>INDEX(resultados!$A$2:$ZZ$995, 793, MATCH($B$1, resultados!$A$1:$ZZ$1, 0))</f>
        <v/>
      </c>
      <c r="B799">
        <f>INDEX(resultados!$A$2:$ZZ$995, 793, MATCH($B$2, resultados!$A$1:$ZZ$1, 0))</f>
        <v/>
      </c>
      <c r="C799">
        <f>INDEX(resultados!$A$2:$ZZ$995, 793, MATCH($B$3, resultados!$A$1:$ZZ$1, 0))</f>
        <v/>
      </c>
    </row>
    <row r="800">
      <c r="A800">
        <f>INDEX(resultados!$A$2:$ZZ$995, 794, MATCH($B$1, resultados!$A$1:$ZZ$1, 0))</f>
        <v/>
      </c>
      <c r="B800">
        <f>INDEX(resultados!$A$2:$ZZ$995, 794, MATCH($B$2, resultados!$A$1:$ZZ$1, 0))</f>
        <v/>
      </c>
      <c r="C800">
        <f>INDEX(resultados!$A$2:$ZZ$995, 794, MATCH($B$3, resultados!$A$1:$ZZ$1, 0))</f>
        <v/>
      </c>
    </row>
    <row r="801">
      <c r="A801">
        <f>INDEX(resultados!$A$2:$ZZ$995, 795, MATCH($B$1, resultados!$A$1:$ZZ$1, 0))</f>
        <v/>
      </c>
      <c r="B801">
        <f>INDEX(resultados!$A$2:$ZZ$995, 795, MATCH($B$2, resultados!$A$1:$ZZ$1, 0))</f>
        <v/>
      </c>
      <c r="C801">
        <f>INDEX(resultados!$A$2:$ZZ$995, 795, MATCH($B$3, resultados!$A$1:$ZZ$1, 0))</f>
        <v/>
      </c>
    </row>
    <row r="802">
      <c r="A802">
        <f>INDEX(resultados!$A$2:$ZZ$995, 796, MATCH($B$1, resultados!$A$1:$ZZ$1, 0))</f>
        <v/>
      </c>
      <c r="B802">
        <f>INDEX(resultados!$A$2:$ZZ$995, 796, MATCH($B$2, resultados!$A$1:$ZZ$1, 0))</f>
        <v/>
      </c>
      <c r="C802">
        <f>INDEX(resultados!$A$2:$ZZ$995, 796, MATCH($B$3, resultados!$A$1:$ZZ$1, 0))</f>
        <v/>
      </c>
    </row>
    <row r="803">
      <c r="A803">
        <f>INDEX(resultados!$A$2:$ZZ$995, 797, MATCH($B$1, resultados!$A$1:$ZZ$1, 0))</f>
        <v/>
      </c>
      <c r="B803">
        <f>INDEX(resultados!$A$2:$ZZ$995, 797, MATCH($B$2, resultados!$A$1:$ZZ$1, 0))</f>
        <v/>
      </c>
      <c r="C803">
        <f>INDEX(resultados!$A$2:$ZZ$995, 797, MATCH($B$3, resultados!$A$1:$ZZ$1, 0))</f>
        <v/>
      </c>
    </row>
    <row r="804">
      <c r="A804">
        <f>INDEX(resultados!$A$2:$ZZ$995, 798, MATCH($B$1, resultados!$A$1:$ZZ$1, 0))</f>
        <v/>
      </c>
      <c r="B804">
        <f>INDEX(resultados!$A$2:$ZZ$995, 798, MATCH($B$2, resultados!$A$1:$ZZ$1, 0))</f>
        <v/>
      </c>
      <c r="C804">
        <f>INDEX(resultados!$A$2:$ZZ$995, 798, MATCH($B$3, resultados!$A$1:$ZZ$1, 0))</f>
        <v/>
      </c>
    </row>
    <row r="805">
      <c r="A805">
        <f>INDEX(resultados!$A$2:$ZZ$995, 799, MATCH($B$1, resultados!$A$1:$ZZ$1, 0))</f>
        <v/>
      </c>
      <c r="B805">
        <f>INDEX(resultados!$A$2:$ZZ$995, 799, MATCH($B$2, resultados!$A$1:$ZZ$1, 0))</f>
        <v/>
      </c>
      <c r="C805">
        <f>INDEX(resultados!$A$2:$ZZ$995, 799, MATCH($B$3, resultados!$A$1:$ZZ$1, 0))</f>
        <v/>
      </c>
    </row>
    <row r="806">
      <c r="A806">
        <f>INDEX(resultados!$A$2:$ZZ$995, 800, MATCH($B$1, resultados!$A$1:$ZZ$1, 0))</f>
        <v/>
      </c>
      <c r="B806">
        <f>INDEX(resultados!$A$2:$ZZ$995, 800, MATCH($B$2, resultados!$A$1:$ZZ$1, 0))</f>
        <v/>
      </c>
      <c r="C806">
        <f>INDEX(resultados!$A$2:$ZZ$995, 800, MATCH($B$3, resultados!$A$1:$ZZ$1, 0))</f>
        <v/>
      </c>
    </row>
    <row r="807">
      <c r="A807">
        <f>INDEX(resultados!$A$2:$ZZ$995, 801, MATCH($B$1, resultados!$A$1:$ZZ$1, 0))</f>
        <v/>
      </c>
      <c r="B807">
        <f>INDEX(resultados!$A$2:$ZZ$995, 801, MATCH($B$2, resultados!$A$1:$ZZ$1, 0))</f>
        <v/>
      </c>
      <c r="C807">
        <f>INDEX(resultados!$A$2:$ZZ$995, 801, MATCH($B$3, resultados!$A$1:$ZZ$1, 0))</f>
        <v/>
      </c>
    </row>
    <row r="808">
      <c r="A808">
        <f>INDEX(resultados!$A$2:$ZZ$995, 802, MATCH($B$1, resultados!$A$1:$ZZ$1, 0))</f>
        <v/>
      </c>
      <c r="B808">
        <f>INDEX(resultados!$A$2:$ZZ$995, 802, MATCH($B$2, resultados!$A$1:$ZZ$1, 0))</f>
        <v/>
      </c>
      <c r="C808">
        <f>INDEX(resultados!$A$2:$ZZ$995, 802, MATCH($B$3, resultados!$A$1:$ZZ$1, 0))</f>
        <v/>
      </c>
    </row>
    <row r="809">
      <c r="A809">
        <f>INDEX(resultados!$A$2:$ZZ$995, 803, MATCH($B$1, resultados!$A$1:$ZZ$1, 0))</f>
        <v/>
      </c>
      <c r="B809">
        <f>INDEX(resultados!$A$2:$ZZ$995, 803, MATCH($B$2, resultados!$A$1:$ZZ$1, 0))</f>
        <v/>
      </c>
      <c r="C809">
        <f>INDEX(resultados!$A$2:$ZZ$995, 803, MATCH($B$3, resultados!$A$1:$ZZ$1, 0))</f>
        <v/>
      </c>
    </row>
    <row r="810">
      <c r="A810">
        <f>INDEX(resultados!$A$2:$ZZ$995, 804, MATCH($B$1, resultados!$A$1:$ZZ$1, 0))</f>
        <v/>
      </c>
      <c r="B810">
        <f>INDEX(resultados!$A$2:$ZZ$995, 804, MATCH($B$2, resultados!$A$1:$ZZ$1, 0))</f>
        <v/>
      </c>
      <c r="C810">
        <f>INDEX(resultados!$A$2:$ZZ$995, 804, MATCH($B$3, resultados!$A$1:$ZZ$1, 0))</f>
        <v/>
      </c>
    </row>
    <row r="811">
      <c r="A811">
        <f>INDEX(resultados!$A$2:$ZZ$995, 805, MATCH($B$1, resultados!$A$1:$ZZ$1, 0))</f>
        <v/>
      </c>
      <c r="B811">
        <f>INDEX(resultados!$A$2:$ZZ$995, 805, MATCH($B$2, resultados!$A$1:$ZZ$1, 0))</f>
        <v/>
      </c>
      <c r="C811">
        <f>INDEX(resultados!$A$2:$ZZ$995, 805, MATCH($B$3, resultados!$A$1:$ZZ$1, 0))</f>
        <v/>
      </c>
    </row>
    <row r="812">
      <c r="A812">
        <f>INDEX(resultados!$A$2:$ZZ$995, 806, MATCH($B$1, resultados!$A$1:$ZZ$1, 0))</f>
        <v/>
      </c>
      <c r="B812">
        <f>INDEX(resultados!$A$2:$ZZ$995, 806, MATCH($B$2, resultados!$A$1:$ZZ$1, 0))</f>
        <v/>
      </c>
      <c r="C812">
        <f>INDEX(resultados!$A$2:$ZZ$995, 806, MATCH($B$3, resultados!$A$1:$ZZ$1, 0))</f>
        <v/>
      </c>
    </row>
    <row r="813">
      <c r="A813">
        <f>INDEX(resultados!$A$2:$ZZ$995, 807, MATCH($B$1, resultados!$A$1:$ZZ$1, 0))</f>
        <v/>
      </c>
      <c r="B813">
        <f>INDEX(resultados!$A$2:$ZZ$995, 807, MATCH($B$2, resultados!$A$1:$ZZ$1, 0))</f>
        <v/>
      </c>
      <c r="C813">
        <f>INDEX(resultados!$A$2:$ZZ$995, 807, MATCH($B$3, resultados!$A$1:$ZZ$1, 0))</f>
        <v/>
      </c>
    </row>
    <row r="814">
      <c r="A814">
        <f>INDEX(resultados!$A$2:$ZZ$995, 808, MATCH($B$1, resultados!$A$1:$ZZ$1, 0))</f>
        <v/>
      </c>
      <c r="B814">
        <f>INDEX(resultados!$A$2:$ZZ$995, 808, MATCH($B$2, resultados!$A$1:$ZZ$1, 0))</f>
        <v/>
      </c>
      <c r="C814">
        <f>INDEX(resultados!$A$2:$ZZ$995, 808, MATCH($B$3, resultados!$A$1:$ZZ$1, 0))</f>
        <v/>
      </c>
    </row>
    <row r="815">
      <c r="A815">
        <f>INDEX(resultados!$A$2:$ZZ$995, 809, MATCH($B$1, resultados!$A$1:$ZZ$1, 0))</f>
        <v/>
      </c>
      <c r="B815">
        <f>INDEX(resultados!$A$2:$ZZ$995, 809, MATCH($B$2, resultados!$A$1:$ZZ$1, 0))</f>
        <v/>
      </c>
      <c r="C815">
        <f>INDEX(resultados!$A$2:$ZZ$995, 809, MATCH($B$3, resultados!$A$1:$ZZ$1, 0))</f>
        <v/>
      </c>
    </row>
    <row r="816">
      <c r="A816">
        <f>INDEX(resultados!$A$2:$ZZ$995, 810, MATCH($B$1, resultados!$A$1:$ZZ$1, 0))</f>
        <v/>
      </c>
      <c r="B816">
        <f>INDEX(resultados!$A$2:$ZZ$995, 810, MATCH($B$2, resultados!$A$1:$ZZ$1, 0))</f>
        <v/>
      </c>
      <c r="C816">
        <f>INDEX(resultados!$A$2:$ZZ$995, 810, MATCH($B$3, resultados!$A$1:$ZZ$1, 0))</f>
        <v/>
      </c>
    </row>
    <row r="817">
      <c r="A817">
        <f>INDEX(resultados!$A$2:$ZZ$995, 811, MATCH($B$1, resultados!$A$1:$ZZ$1, 0))</f>
        <v/>
      </c>
      <c r="B817">
        <f>INDEX(resultados!$A$2:$ZZ$995, 811, MATCH($B$2, resultados!$A$1:$ZZ$1, 0))</f>
        <v/>
      </c>
      <c r="C817">
        <f>INDEX(resultados!$A$2:$ZZ$995, 811, MATCH($B$3, resultados!$A$1:$ZZ$1, 0))</f>
        <v/>
      </c>
    </row>
    <row r="818">
      <c r="A818">
        <f>INDEX(resultados!$A$2:$ZZ$995, 812, MATCH($B$1, resultados!$A$1:$ZZ$1, 0))</f>
        <v/>
      </c>
      <c r="B818">
        <f>INDEX(resultados!$A$2:$ZZ$995, 812, MATCH($B$2, resultados!$A$1:$ZZ$1, 0))</f>
        <v/>
      </c>
      <c r="C818">
        <f>INDEX(resultados!$A$2:$ZZ$995, 812, MATCH($B$3, resultados!$A$1:$ZZ$1, 0))</f>
        <v/>
      </c>
    </row>
    <row r="819">
      <c r="A819">
        <f>INDEX(resultados!$A$2:$ZZ$995, 813, MATCH($B$1, resultados!$A$1:$ZZ$1, 0))</f>
        <v/>
      </c>
      <c r="B819">
        <f>INDEX(resultados!$A$2:$ZZ$995, 813, MATCH($B$2, resultados!$A$1:$ZZ$1, 0))</f>
        <v/>
      </c>
      <c r="C819">
        <f>INDEX(resultados!$A$2:$ZZ$995, 813, MATCH($B$3, resultados!$A$1:$ZZ$1, 0))</f>
        <v/>
      </c>
    </row>
    <row r="820">
      <c r="A820">
        <f>INDEX(resultados!$A$2:$ZZ$995, 814, MATCH($B$1, resultados!$A$1:$ZZ$1, 0))</f>
        <v/>
      </c>
      <c r="B820">
        <f>INDEX(resultados!$A$2:$ZZ$995, 814, MATCH($B$2, resultados!$A$1:$ZZ$1, 0))</f>
        <v/>
      </c>
      <c r="C820">
        <f>INDEX(resultados!$A$2:$ZZ$995, 814, MATCH($B$3, resultados!$A$1:$ZZ$1, 0))</f>
        <v/>
      </c>
    </row>
    <row r="821">
      <c r="A821">
        <f>INDEX(resultados!$A$2:$ZZ$995, 815, MATCH($B$1, resultados!$A$1:$ZZ$1, 0))</f>
        <v/>
      </c>
      <c r="B821">
        <f>INDEX(resultados!$A$2:$ZZ$995, 815, MATCH($B$2, resultados!$A$1:$ZZ$1, 0))</f>
        <v/>
      </c>
      <c r="C821">
        <f>INDEX(resultados!$A$2:$ZZ$995, 815, MATCH($B$3, resultados!$A$1:$ZZ$1, 0))</f>
        <v/>
      </c>
    </row>
    <row r="822">
      <c r="A822">
        <f>INDEX(resultados!$A$2:$ZZ$995, 816, MATCH($B$1, resultados!$A$1:$ZZ$1, 0))</f>
        <v/>
      </c>
      <c r="B822">
        <f>INDEX(resultados!$A$2:$ZZ$995, 816, MATCH($B$2, resultados!$A$1:$ZZ$1, 0))</f>
        <v/>
      </c>
      <c r="C822">
        <f>INDEX(resultados!$A$2:$ZZ$995, 816, MATCH($B$3, resultados!$A$1:$ZZ$1, 0))</f>
        <v/>
      </c>
    </row>
    <row r="823">
      <c r="A823">
        <f>INDEX(resultados!$A$2:$ZZ$995, 817, MATCH($B$1, resultados!$A$1:$ZZ$1, 0))</f>
        <v/>
      </c>
      <c r="B823">
        <f>INDEX(resultados!$A$2:$ZZ$995, 817, MATCH($B$2, resultados!$A$1:$ZZ$1, 0))</f>
        <v/>
      </c>
      <c r="C823">
        <f>INDEX(resultados!$A$2:$ZZ$995, 817, MATCH($B$3, resultados!$A$1:$ZZ$1, 0))</f>
        <v/>
      </c>
    </row>
    <row r="824">
      <c r="A824">
        <f>INDEX(resultados!$A$2:$ZZ$995, 818, MATCH($B$1, resultados!$A$1:$ZZ$1, 0))</f>
        <v/>
      </c>
      <c r="B824">
        <f>INDEX(resultados!$A$2:$ZZ$995, 818, MATCH($B$2, resultados!$A$1:$ZZ$1, 0))</f>
        <v/>
      </c>
      <c r="C824">
        <f>INDEX(resultados!$A$2:$ZZ$995, 818, MATCH($B$3, resultados!$A$1:$ZZ$1, 0))</f>
        <v/>
      </c>
    </row>
    <row r="825">
      <c r="A825">
        <f>INDEX(resultados!$A$2:$ZZ$995, 819, MATCH($B$1, resultados!$A$1:$ZZ$1, 0))</f>
        <v/>
      </c>
      <c r="B825">
        <f>INDEX(resultados!$A$2:$ZZ$995, 819, MATCH($B$2, resultados!$A$1:$ZZ$1, 0))</f>
        <v/>
      </c>
      <c r="C825">
        <f>INDEX(resultados!$A$2:$ZZ$995, 819, MATCH($B$3, resultados!$A$1:$ZZ$1, 0))</f>
        <v/>
      </c>
    </row>
    <row r="826">
      <c r="A826">
        <f>INDEX(resultados!$A$2:$ZZ$995, 820, MATCH($B$1, resultados!$A$1:$ZZ$1, 0))</f>
        <v/>
      </c>
      <c r="B826">
        <f>INDEX(resultados!$A$2:$ZZ$995, 820, MATCH($B$2, resultados!$A$1:$ZZ$1, 0))</f>
        <v/>
      </c>
      <c r="C826">
        <f>INDEX(resultados!$A$2:$ZZ$995, 820, MATCH($B$3, resultados!$A$1:$ZZ$1, 0))</f>
        <v/>
      </c>
    </row>
    <row r="827">
      <c r="A827">
        <f>INDEX(resultados!$A$2:$ZZ$995, 821, MATCH($B$1, resultados!$A$1:$ZZ$1, 0))</f>
        <v/>
      </c>
      <c r="B827">
        <f>INDEX(resultados!$A$2:$ZZ$995, 821, MATCH($B$2, resultados!$A$1:$ZZ$1, 0))</f>
        <v/>
      </c>
      <c r="C827">
        <f>INDEX(resultados!$A$2:$ZZ$995, 821, MATCH($B$3, resultados!$A$1:$ZZ$1, 0))</f>
        <v/>
      </c>
    </row>
    <row r="828">
      <c r="A828">
        <f>INDEX(resultados!$A$2:$ZZ$995, 822, MATCH($B$1, resultados!$A$1:$ZZ$1, 0))</f>
        <v/>
      </c>
      <c r="B828">
        <f>INDEX(resultados!$A$2:$ZZ$995, 822, MATCH($B$2, resultados!$A$1:$ZZ$1, 0))</f>
        <v/>
      </c>
      <c r="C828">
        <f>INDEX(resultados!$A$2:$ZZ$995, 822, MATCH($B$3, resultados!$A$1:$ZZ$1, 0))</f>
        <v/>
      </c>
    </row>
    <row r="829">
      <c r="A829">
        <f>INDEX(resultados!$A$2:$ZZ$995, 823, MATCH($B$1, resultados!$A$1:$ZZ$1, 0))</f>
        <v/>
      </c>
      <c r="B829">
        <f>INDEX(resultados!$A$2:$ZZ$995, 823, MATCH($B$2, resultados!$A$1:$ZZ$1, 0))</f>
        <v/>
      </c>
      <c r="C829">
        <f>INDEX(resultados!$A$2:$ZZ$995, 823, MATCH($B$3, resultados!$A$1:$ZZ$1, 0))</f>
        <v/>
      </c>
    </row>
    <row r="830">
      <c r="A830">
        <f>INDEX(resultados!$A$2:$ZZ$995, 824, MATCH($B$1, resultados!$A$1:$ZZ$1, 0))</f>
        <v/>
      </c>
      <c r="B830">
        <f>INDEX(resultados!$A$2:$ZZ$995, 824, MATCH($B$2, resultados!$A$1:$ZZ$1, 0))</f>
        <v/>
      </c>
      <c r="C830">
        <f>INDEX(resultados!$A$2:$ZZ$995, 824, MATCH($B$3, resultados!$A$1:$ZZ$1, 0))</f>
        <v/>
      </c>
    </row>
    <row r="831">
      <c r="A831">
        <f>INDEX(resultados!$A$2:$ZZ$995, 825, MATCH($B$1, resultados!$A$1:$ZZ$1, 0))</f>
        <v/>
      </c>
      <c r="B831">
        <f>INDEX(resultados!$A$2:$ZZ$995, 825, MATCH($B$2, resultados!$A$1:$ZZ$1, 0))</f>
        <v/>
      </c>
      <c r="C831">
        <f>INDEX(resultados!$A$2:$ZZ$995, 825, MATCH($B$3, resultados!$A$1:$ZZ$1, 0))</f>
        <v/>
      </c>
    </row>
    <row r="832">
      <c r="A832">
        <f>INDEX(resultados!$A$2:$ZZ$995, 826, MATCH($B$1, resultados!$A$1:$ZZ$1, 0))</f>
        <v/>
      </c>
      <c r="B832">
        <f>INDEX(resultados!$A$2:$ZZ$995, 826, MATCH($B$2, resultados!$A$1:$ZZ$1, 0))</f>
        <v/>
      </c>
      <c r="C832">
        <f>INDEX(resultados!$A$2:$ZZ$995, 826, MATCH($B$3, resultados!$A$1:$ZZ$1, 0))</f>
        <v/>
      </c>
    </row>
    <row r="833">
      <c r="A833">
        <f>INDEX(resultados!$A$2:$ZZ$995, 827, MATCH($B$1, resultados!$A$1:$ZZ$1, 0))</f>
        <v/>
      </c>
      <c r="B833">
        <f>INDEX(resultados!$A$2:$ZZ$995, 827, MATCH($B$2, resultados!$A$1:$ZZ$1, 0))</f>
        <v/>
      </c>
      <c r="C833">
        <f>INDEX(resultados!$A$2:$ZZ$995, 827, MATCH($B$3, resultados!$A$1:$ZZ$1, 0))</f>
        <v/>
      </c>
    </row>
    <row r="834">
      <c r="A834">
        <f>INDEX(resultados!$A$2:$ZZ$995, 828, MATCH($B$1, resultados!$A$1:$ZZ$1, 0))</f>
        <v/>
      </c>
      <c r="B834">
        <f>INDEX(resultados!$A$2:$ZZ$995, 828, MATCH($B$2, resultados!$A$1:$ZZ$1, 0))</f>
        <v/>
      </c>
      <c r="C834">
        <f>INDEX(resultados!$A$2:$ZZ$995, 828, MATCH($B$3, resultados!$A$1:$ZZ$1, 0))</f>
        <v/>
      </c>
    </row>
    <row r="835">
      <c r="A835">
        <f>INDEX(resultados!$A$2:$ZZ$995, 829, MATCH($B$1, resultados!$A$1:$ZZ$1, 0))</f>
        <v/>
      </c>
      <c r="B835">
        <f>INDEX(resultados!$A$2:$ZZ$995, 829, MATCH($B$2, resultados!$A$1:$ZZ$1, 0))</f>
        <v/>
      </c>
      <c r="C835">
        <f>INDEX(resultados!$A$2:$ZZ$995, 829, MATCH($B$3, resultados!$A$1:$ZZ$1, 0))</f>
        <v/>
      </c>
    </row>
    <row r="836">
      <c r="A836">
        <f>INDEX(resultados!$A$2:$ZZ$995, 830, MATCH($B$1, resultados!$A$1:$ZZ$1, 0))</f>
        <v/>
      </c>
      <c r="B836">
        <f>INDEX(resultados!$A$2:$ZZ$995, 830, MATCH($B$2, resultados!$A$1:$ZZ$1, 0))</f>
        <v/>
      </c>
      <c r="C836">
        <f>INDEX(resultados!$A$2:$ZZ$995, 830, MATCH($B$3, resultados!$A$1:$ZZ$1, 0))</f>
        <v/>
      </c>
    </row>
    <row r="837">
      <c r="A837">
        <f>INDEX(resultados!$A$2:$ZZ$995, 831, MATCH($B$1, resultados!$A$1:$ZZ$1, 0))</f>
        <v/>
      </c>
      <c r="B837">
        <f>INDEX(resultados!$A$2:$ZZ$995, 831, MATCH($B$2, resultados!$A$1:$ZZ$1, 0))</f>
        <v/>
      </c>
      <c r="C837">
        <f>INDEX(resultados!$A$2:$ZZ$995, 831, MATCH($B$3, resultados!$A$1:$ZZ$1, 0))</f>
        <v/>
      </c>
    </row>
    <row r="838">
      <c r="A838">
        <f>INDEX(resultados!$A$2:$ZZ$995, 832, MATCH($B$1, resultados!$A$1:$ZZ$1, 0))</f>
        <v/>
      </c>
      <c r="B838">
        <f>INDEX(resultados!$A$2:$ZZ$995, 832, MATCH($B$2, resultados!$A$1:$ZZ$1, 0))</f>
        <v/>
      </c>
      <c r="C838">
        <f>INDEX(resultados!$A$2:$ZZ$995, 832, MATCH($B$3, resultados!$A$1:$ZZ$1, 0))</f>
        <v/>
      </c>
    </row>
    <row r="839">
      <c r="A839">
        <f>INDEX(resultados!$A$2:$ZZ$995, 833, MATCH($B$1, resultados!$A$1:$ZZ$1, 0))</f>
        <v/>
      </c>
      <c r="B839">
        <f>INDEX(resultados!$A$2:$ZZ$995, 833, MATCH($B$2, resultados!$A$1:$ZZ$1, 0))</f>
        <v/>
      </c>
      <c r="C839">
        <f>INDEX(resultados!$A$2:$ZZ$995, 833, MATCH($B$3, resultados!$A$1:$ZZ$1, 0))</f>
        <v/>
      </c>
    </row>
    <row r="840">
      <c r="A840">
        <f>INDEX(resultados!$A$2:$ZZ$995, 834, MATCH($B$1, resultados!$A$1:$ZZ$1, 0))</f>
        <v/>
      </c>
      <c r="B840">
        <f>INDEX(resultados!$A$2:$ZZ$995, 834, MATCH($B$2, resultados!$A$1:$ZZ$1, 0))</f>
        <v/>
      </c>
      <c r="C840">
        <f>INDEX(resultados!$A$2:$ZZ$995, 834, MATCH($B$3, resultados!$A$1:$ZZ$1, 0))</f>
        <v/>
      </c>
    </row>
    <row r="841">
      <c r="A841">
        <f>INDEX(resultados!$A$2:$ZZ$995, 835, MATCH($B$1, resultados!$A$1:$ZZ$1, 0))</f>
        <v/>
      </c>
      <c r="B841">
        <f>INDEX(resultados!$A$2:$ZZ$995, 835, MATCH($B$2, resultados!$A$1:$ZZ$1, 0))</f>
        <v/>
      </c>
      <c r="C841">
        <f>INDEX(resultados!$A$2:$ZZ$995, 835, MATCH($B$3, resultados!$A$1:$ZZ$1, 0))</f>
        <v/>
      </c>
    </row>
    <row r="842">
      <c r="A842">
        <f>INDEX(resultados!$A$2:$ZZ$995, 836, MATCH($B$1, resultados!$A$1:$ZZ$1, 0))</f>
        <v/>
      </c>
      <c r="B842">
        <f>INDEX(resultados!$A$2:$ZZ$995, 836, MATCH($B$2, resultados!$A$1:$ZZ$1, 0))</f>
        <v/>
      </c>
      <c r="C842">
        <f>INDEX(resultados!$A$2:$ZZ$995, 836, MATCH($B$3, resultados!$A$1:$ZZ$1, 0))</f>
        <v/>
      </c>
    </row>
    <row r="843">
      <c r="A843">
        <f>INDEX(resultados!$A$2:$ZZ$995, 837, MATCH($B$1, resultados!$A$1:$ZZ$1, 0))</f>
        <v/>
      </c>
      <c r="B843">
        <f>INDEX(resultados!$A$2:$ZZ$995, 837, MATCH($B$2, resultados!$A$1:$ZZ$1, 0))</f>
        <v/>
      </c>
      <c r="C843">
        <f>INDEX(resultados!$A$2:$ZZ$995, 837, MATCH($B$3, resultados!$A$1:$ZZ$1, 0))</f>
        <v/>
      </c>
    </row>
    <row r="844">
      <c r="A844">
        <f>INDEX(resultados!$A$2:$ZZ$995, 838, MATCH($B$1, resultados!$A$1:$ZZ$1, 0))</f>
        <v/>
      </c>
      <c r="B844">
        <f>INDEX(resultados!$A$2:$ZZ$995, 838, MATCH($B$2, resultados!$A$1:$ZZ$1, 0))</f>
        <v/>
      </c>
      <c r="C844">
        <f>INDEX(resultados!$A$2:$ZZ$995, 838, MATCH($B$3, resultados!$A$1:$ZZ$1, 0))</f>
        <v/>
      </c>
    </row>
    <row r="845">
      <c r="A845">
        <f>INDEX(resultados!$A$2:$ZZ$995, 839, MATCH($B$1, resultados!$A$1:$ZZ$1, 0))</f>
        <v/>
      </c>
      <c r="B845">
        <f>INDEX(resultados!$A$2:$ZZ$995, 839, MATCH($B$2, resultados!$A$1:$ZZ$1, 0))</f>
        <v/>
      </c>
      <c r="C845">
        <f>INDEX(resultados!$A$2:$ZZ$995, 839, MATCH($B$3, resultados!$A$1:$ZZ$1, 0))</f>
        <v/>
      </c>
    </row>
    <row r="846">
      <c r="A846">
        <f>INDEX(resultados!$A$2:$ZZ$995, 840, MATCH($B$1, resultados!$A$1:$ZZ$1, 0))</f>
        <v/>
      </c>
      <c r="B846">
        <f>INDEX(resultados!$A$2:$ZZ$995, 840, MATCH($B$2, resultados!$A$1:$ZZ$1, 0))</f>
        <v/>
      </c>
      <c r="C846">
        <f>INDEX(resultados!$A$2:$ZZ$995, 840, MATCH($B$3, resultados!$A$1:$ZZ$1, 0))</f>
        <v/>
      </c>
    </row>
    <row r="847">
      <c r="A847">
        <f>INDEX(resultados!$A$2:$ZZ$995, 841, MATCH($B$1, resultados!$A$1:$ZZ$1, 0))</f>
        <v/>
      </c>
      <c r="B847">
        <f>INDEX(resultados!$A$2:$ZZ$995, 841, MATCH($B$2, resultados!$A$1:$ZZ$1, 0))</f>
        <v/>
      </c>
      <c r="C847">
        <f>INDEX(resultados!$A$2:$ZZ$995, 841, MATCH($B$3, resultados!$A$1:$ZZ$1, 0))</f>
        <v/>
      </c>
    </row>
    <row r="848">
      <c r="A848">
        <f>INDEX(resultados!$A$2:$ZZ$995, 842, MATCH($B$1, resultados!$A$1:$ZZ$1, 0))</f>
        <v/>
      </c>
      <c r="B848">
        <f>INDEX(resultados!$A$2:$ZZ$995, 842, MATCH($B$2, resultados!$A$1:$ZZ$1, 0))</f>
        <v/>
      </c>
      <c r="C848">
        <f>INDEX(resultados!$A$2:$ZZ$995, 842, MATCH($B$3, resultados!$A$1:$ZZ$1, 0))</f>
        <v/>
      </c>
    </row>
    <row r="849">
      <c r="A849">
        <f>INDEX(resultados!$A$2:$ZZ$995, 843, MATCH($B$1, resultados!$A$1:$ZZ$1, 0))</f>
        <v/>
      </c>
      <c r="B849">
        <f>INDEX(resultados!$A$2:$ZZ$995, 843, MATCH($B$2, resultados!$A$1:$ZZ$1, 0))</f>
        <v/>
      </c>
      <c r="C849">
        <f>INDEX(resultados!$A$2:$ZZ$995, 843, MATCH($B$3, resultados!$A$1:$ZZ$1, 0))</f>
        <v/>
      </c>
    </row>
    <row r="850">
      <c r="A850">
        <f>INDEX(resultados!$A$2:$ZZ$995, 844, MATCH($B$1, resultados!$A$1:$ZZ$1, 0))</f>
        <v/>
      </c>
      <c r="B850">
        <f>INDEX(resultados!$A$2:$ZZ$995, 844, MATCH($B$2, resultados!$A$1:$ZZ$1, 0))</f>
        <v/>
      </c>
      <c r="C850">
        <f>INDEX(resultados!$A$2:$ZZ$995, 844, MATCH($B$3, resultados!$A$1:$ZZ$1, 0))</f>
        <v/>
      </c>
    </row>
    <row r="851">
      <c r="A851">
        <f>INDEX(resultados!$A$2:$ZZ$995, 845, MATCH($B$1, resultados!$A$1:$ZZ$1, 0))</f>
        <v/>
      </c>
      <c r="B851">
        <f>INDEX(resultados!$A$2:$ZZ$995, 845, MATCH($B$2, resultados!$A$1:$ZZ$1, 0))</f>
        <v/>
      </c>
      <c r="C851">
        <f>INDEX(resultados!$A$2:$ZZ$995, 845, MATCH($B$3, resultados!$A$1:$ZZ$1, 0))</f>
        <v/>
      </c>
    </row>
    <row r="852">
      <c r="A852">
        <f>INDEX(resultados!$A$2:$ZZ$995, 846, MATCH($B$1, resultados!$A$1:$ZZ$1, 0))</f>
        <v/>
      </c>
      <c r="B852">
        <f>INDEX(resultados!$A$2:$ZZ$995, 846, MATCH($B$2, resultados!$A$1:$ZZ$1, 0))</f>
        <v/>
      </c>
      <c r="C852">
        <f>INDEX(resultados!$A$2:$ZZ$995, 846, MATCH($B$3, resultados!$A$1:$ZZ$1, 0))</f>
        <v/>
      </c>
    </row>
    <row r="853">
      <c r="A853">
        <f>INDEX(resultados!$A$2:$ZZ$995, 847, MATCH($B$1, resultados!$A$1:$ZZ$1, 0))</f>
        <v/>
      </c>
      <c r="B853">
        <f>INDEX(resultados!$A$2:$ZZ$995, 847, MATCH($B$2, resultados!$A$1:$ZZ$1, 0))</f>
        <v/>
      </c>
      <c r="C853">
        <f>INDEX(resultados!$A$2:$ZZ$995, 847, MATCH($B$3, resultados!$A$1:$ZZ$1, 0))</f>
        <v/>
      </c>
    </row>
    <row r="854">
      <c r="A854">
        <f>INDEX(resultados!$A$2:$ZZ$995, 848, MATCH($B$1, resultados!$A$1:$ZZ$1, 0))</f>
        <v/>
      </c>
      <c r="B854">
        <f>INDEX(resultados!$A$2:$ZZ$995, 848, MATCH($B$2, resultados!$A$1:$ZZ$1, 0))</f>
        <v/>
      </c>
      <c r="C854">
        <f>INDEX(resultados!$A$2:$ZZ$995, 848, MATCH($B$3, resultados!$A$1:$ZZ$1, 0))</f>
        <v/>
      </c>
    </row>
    <row r="855">
      <c r="A855">
        <f>INDEX(resultados!$A$2:$ZZ$995, 849, MATCH($B$1, resultados!$A$1:$ZZ$1, 0))</f>
        <v/>
      </c>
      <c r="B855">
        <f>INDEX(resultados!$A$2:$ZZ$995, 849, MATCH($B$2, resultados!$A$1:$ZZ$1, 0))</f>
        <v/>
      </c>
      <c r="C855">
        <f>INDEX(resultados!$A$2:$ZZ$995, 849, MATCH($B$3, resultados!$A$1:$ZZ$1, 0))</f>
        <v/>
      </c>
    </row>
    <row r="856">
      <c r="A856">
        <f>INDEX(resultados!$A$2:$ZZ$995, 850, MATCH($B$1, resultados!$A$1:$ZZ$1, 0))</f>
        <v/>
      </c>
      <c r="B856">
        <f>INDEX(resultados!$A$2:$ZZ$995, 850, MATCH($B$2, resultados!$A$1:$ZZ$1, 0))</f>
        <v/>
      </c>
      <c r="C856">
        <f>INDEX(resultados!$A$2:$ZZ$995, 850, MATCH($B$3, resultados!$A$1:$ZZ$1, 0))</f>
        <v/>
      </c>
    </row>
    <row r="857">
      <c r="A857">
        <f>INDEX(resultados!$A$2:$ZZ$995, 851, MATCH($B$1, resultados!$A$1:$ZZ$1, 0))</f>
        <v/>
      </c>
      <c r="B857">
        <f>INDEX(resultados!$A$2:$ZZ$995, 851, MATCH($B$2, resultados!$A$1:$ZZ$1, 0))</f>
        <v/>
      </c>
      <c r="C857">
        <f>INDEX(resultados!$A$2:$ZZ$995, 851, MATCH($B$3, resultados!$A$1:$ZZ$1, 0))</f>
        <v/>
      </c>
    </row>
    <row r="858">
      <c r="A858">
        <f>INDEX(resultados!$A$2:$ZZ$995, 852, MATCH($B$1, resultados!$A$1:$ZZ$1, 0))</f>
        <v/>
      </c>
      <c r="B858">
        <f>INDEX(resultados!$A$2:$ZZ$995, 852, MATCH($B$2, resultados!$A$1:$ZZ$1, 0))</f>
        <v/>
      </c>
      <c r="C858">
        <f>INDEX(resultados!$A$2:$ZZ$995, 852, MATCH($B$3, resultados!$A$1:$ZZ$1, 0))</f>
        <v/>
      </c>
    </row>
    <row r="859">
      <c r="A859">
        <f>INDEX(resultados!$A$2:$ZZ$995, 853, MATCH($B$1, resultados!$A$1:$ZZ$1, 0))</f>
        <v/>
      </c>
      <c r="B859">
        <f>INDEX(resultados!$A$2:$ZZ$995, 853, MATCH($B$2, resultados!$A$1:$ZZ$1, 0))</f>
        <v/>
      </c>
      <c r="C859">
        <f>INDEX(resultados!$A$2:$ZZ$995, 853, MATCH($B$3, resultados!$A$1:$ZZ$1, 0))</f>
        <v/>
      </c>
    </row>
    <row r="860">
      <c r="A860">
        <f>INDEX(resultados!$A$2:$ZZ$995, 854, MATCH($B$1, resultados!$A$1:$ZZ$1, 0))</f>
        <v/>
      </c>
      <c r="B860">
        <f>INDEX(resultados!$A$2:$ZZ$995, 854, MATCH($B$2, resultados!$A$1:$ZZ$1, 0))</f>
        <v/>
      </c>
      <c r="C860">
        <f>INDEX(resultados!$A$2:$ZZ$995, 854, MATCH($B$3, resultados!$A$1:$ZZ$1, 0))</f>
        <v/>
      </c>
    </row>
    <row r="861">
      <c r="A861">
        <f>INDEX(resultados!$A$2:$ZZ$995, 855, MATCH($B$1, resultados!$A$1:$ZZ$1, 0))</f>
        <v/>
      </c>
      <c r="B861">
        <f>INDEX(resultados!$A$2:$ZZ$995, 855, MATCH($B$2, resultados!$A$1:$ZZ$1, 0))</f>
        <v/>
      </c>
      <c r="C861">
        <f>INDEX(resultados!$A$2:$ZZ$995, 855, MATCH($B$3, resultados!$A$1:$ZZ$1, 0))</f>
        <v/>
      </c>
    </row>
    <row r="862">
      <c r="A862">
        <f>INDEX(resultados!$A$2:$ZZ$995, 856, MATCH($B$1, resultados!$A$1:$ZZ$1, 0))</f>
        <v/>
      </c>
      <c r="B862">
        <f>INDEX(resultados!$A$2:$ZZ$995, 856, MATCH($B$2, resultados!$A$1:$ZZ$1, 0))</f>
        <v/>
      </c>
      <c r="C862">
        <f>INDEX(resultados!$A$2:$ZZ$995, 856, MATCH($B$3, resultados!$A$1:$ZZ$1, 0))</f>
        <v/>
      </c>
    </row>
    <row r="863">
      <c r="A863">
        <f>INDEX(resultados!$A$2:$ZZ$995, 857, MATCH($B$1, resultados!$A$1:$ZZ$1, 0))</f>
        <v/>
      </c>
      <c r="B863">
        <f>INDEX(resultados!$A$2:$ZZ$995, 857, MATCH($B$2, resultados!$A$1:$ZZ$1, 0))</f>
        <v/>
      </c>
      <c r="C863">
        <f>INDEX(resultados!$A$2:$ZZ$995, 857, MATCH($B$3, resultados!$A$1:$ZZ$1, 0))</f>
        <v/>
      </c>
    </row>
    <row r="864">
      <c r="A864">
        <f>INDEX(resultados!$A$2:$ZZ$995, 858, MATCH($B$1, resultados!$A$1:$ZZ$1, 0))</f>
        <v/>
      </c>
      <c r="B864">
        <f>INDEX(resultados!$A$2:$ZZ$995, 858, MATCH($B$2, resultados!$A$1:$ZZ$1, 0))</f>
        <v/>
      </c>
      <c r="C864">
        <f>INDEX(resultados!$A$2:$ZZ$995, 858, MATCH($B$3, resultados!$A$1:$ZZ$1, 0))</f>
        <v/>
      </c>
    </row>
    <row r="865">
      <c r="A865">
        <f>INDEX(resultados!$A$2:$ZZ$995, 859, MATCH($B$1, resultados!$A$1:$ZZ$1, 0))</f>
        <v/>
      </c>
      <c r="B865">
        <f>INDEX(resultados!$A$2:$ZZ$995, 859, MATCH($B$2, resultados!$A$1:$ZZ$1, 0))</f>
        <v/>
      </c>
      <c r="C865">
        <f>INDEX(resultados!$A$2:$ZZ$995, 859, MATCH($B$3, resultados!$A$1:$ZZ$1, 0))</f>
        <v/>
      </c>
    </row>
    <row r="866">
      <c r="A866">
        <f>INDEX(resultados!$A$2:$ZZ$995, 860, MATCH($B$1, resultados!$A$1:$ZZ$1, 0))</f>
        <v/>
      </c>
      <c r="B866">
        <f>INDEX(resultados!$A$2:$ZZ$995, 860, MATCH($B$2, resultados!$A$1:$ZZ$1, 0))</f>
        <v/>
      </c>
      <c r="C866">
        <f>INDEX(resultados!$A$2:$ZZ$995, 860, MATCH($B$3, resultados!$A$1:$ZZ$1, 0))</f>
        <v/>
      </c>
    </row>
    <row r="867">
      <c r="A867">
        <f>INDEX(resultados!$A$2:$ZZ$995, 861, MATCH($B$1, resultados!$A$1:$ZZ$1, 0))</f>
        <v/>
      </c>
      <c r="B867">
        <f>INDEX(resultados!$A$2:$ZZ$995, 861, MATCH($B$2, resultados!$A$1:$ZZ$1, 0))</f>
        <v/>
      </c>
      <c r="C867">
        <f>INDEX(resultados!$A$2:$ZZ$995, 861, MATCH($B$3, resultados!$A$1:$ZZ$1, 0))</f>
        <v/>
      </c>
    </row>
    <row r="868">
      <c r="A868">
        <f>INDEX(resultados!$A$2:$ZZ$995, 862, MATCH($B$1, resultados!$A$1:$ZZ$1, 0))</f>
        <v/>
      </c>
      <c r="B868">
        <f>INDEX(resultados!$A$2:$ZZ$995, 862, MATCH($B$2, resultados!$A$1:$ZZ$1, 0))</f>
        <v/>
      </c>
      <c r="C868">
        <f>INDEX(resultados!$A$2:$ZZ$995, 862, MATCH($B$3, resultados!$A$1:$ZZ$1, 0))</f>
        <v/>
      </c>
    </row>
    <row r="869">
      <c r="A869">
        <f>INDEX(resultados!$A$2:$ZZ$995, 863, MATCH($B$1, resultados!$A$1:$ZZ$1, 0))</f>
        <v/>
      </c>
      <c r="B869">
        <f>INDEX(resultados!$A$2:$ZZ$995, 863, MATCH($B$2, resultados!$A$1:$ZZ$1, 0))</f>
        <v/>
      </c>
      <c r="C869">
        <f>INDEX(resultados!$A$2:$ZZ$995, 863, MATCH($B$3, resultados!$A$1:$ZZ$1, 0))</f>
        <v/>
      </c>
    </row>
    <row r="870">
      <c r="A870">
        <f>INDEX(resultados!$A$2:$ZZ$995, 864, MATCH($B$1, resultados!$A$1:$ZZ$1, 0))</f>
        <v/>
      </c>
      <c r="B870">
        <f>INDEX(resultados!$A$2:$ZZ$995, 864, MATCH($B$2, resultados!$A$1:$ZZ$1, 0))</f>
        <v/>
      </c>
      <c r="C870">
        <f>INDEX(resultados!$A$2:$ZZ$995, 864, MATCH($B$3, resultados!$A$1:$ZZ$1, 0))</f>
        <v/>
      </c>
    </row>
    <row r="871">
      <c r="A871">
        <f>INDEX(resultados!$A$2:$ZZ$995, 865, MATCH($B$1, resultados!$A$1:$ZZ$1, 0))</f>
        <v/>
      </c>
      <c r="B871">
        <f>INDEX(resultados!$A$2:$ZZ$995, 865, MATCH($B$2, resultados!$A$1:$ZZ$1, 0))</f>
        <v/>
      </c>
      <c r="C871">
        <f>INDEX(resultados!$A$2:$ZZ$995, 865, MATCH($B$3, resultados!$A$1:$ZZ$1, 0))</f>
        <v/>
      </c>
    </row>
    <row r="872">
      <c r="A872">
        <f>INDEX(resultados!$A$2:$ZZ$995, 866, MATCH($B$1, resultados!$A$1:$ZZ$1, 0))</f>
        <v/>
      </c>
      <c r="B872">
        <f>INDEX(resultados!$A$2:$ZZ$995, 866, MATCH($B$2, resultados!$A$1:$ZZ$1, 0))</f>
        <v/>
      </c>
      <c r="C872">
        <f>INDEX(resultados!$A$2:$ZZ$995, 866, MATCH($B$3, resultados!$A$1:$ZZ$1, 0))</f>
        <v/>
      </c>
    </row>
    <row r="873">
      <c r="A873">
        <f>INDEX(resultados!$A$2:$ZZ$995, 867, MATCH($B$1, resultados!$A$1:$ZZ$1, 0))</f>
        <v/>
      </c>
      <c r="B873">
        <f>INDEX(resultados!$A$2:$ZZ$995, 867, MATCH($B$2, resultados!$A$1:$ZZ$1, 0))</f>
        <v/>
      </c>
      <c r="C873">
        <f>INDEX(resultados!$A$2:$ZZ$995, 867, MATCH($B$3, resultados!$A$1:$ZZ$1, 0))</f>
        <v/>
      </c>
    </row>
    <row r="874">
      <c r="A874">
        <f>INDEX(resultados!$A$2:$ZZ$995, 868, MATCH($B$1, resultados!$A$1:$ZZ$1, 0))</f>
        <v/>
      </c>
      <c r="B874">
        <f>INDEX(resultados!$A$2:$ZZ$995, 868, MATCH($B$2, resultados!$A$1:$ZZ$1, 0))</f>
        <v/>
      </c>
      <c r="C874">
        <f>INDEX(resultados!$A$2:$ZZ$995, 868, MATCH($B$3, resultados!$A$1:$ZZ$1, 0))</f>
        <v/>
      </c>
    </row>
    <row r="875">
      <c r="A875">
        <f>INDEX(resultados!$A$2:$ZZ$995, 869, MATCH($B$1, resultados!$A$1:$ZZ$1, 0))</f>
        <v/>
      </c>
      <c r="B875">
        <f>INDEX(resultados!$A$2:$ZZ$995, 869, MATCH($B$2, resultados!$A$1:$ZZ$1, 0))</f>
        <v/>
      </c>
      <c r="C875">
        <f>INDEX(resultados!$A$2:$ZZ$995, 869, MATCH($B$3, resultados!$A$1:$ZZ$1, 0))</f>
        <v/>
      </c>
    </row>
    <row r="876">
      <c r="A876">
        <f>INDEX(resultados!$A$2:$ZZ$995, 870, MATCH($B$1, resultados!$A$1:$ZZ$1, 0))</f>
        <v/>
      </c>
      <c r="B876">
        <f>INDEX(resultados!$A$2:$ZZ$995, 870, MATCH($B$2, resultados!$A$1:$ZZ$1, 0))</f>
        <v/>
      </c>
      <c r="C876">
        <f>INDEX(resultados!$A$2:$ZZ$995, 870, MATCH($B$3, resultados!$A$1:$ZZ$1, 0))</f>
        <v/>
      </c>
    </row>
    <row r="877">
      <c r="A877">
        <f>INDEX(resultados!$A$2:$ZZ$995, 871, MATCH($B$1, resultados!$A$1:$ZZ$1, 0))</f>
        <v/>
      </c>
      <c r="B877">
        <f>INDEX(resultados!$A$2:$ZZ$995, 871, MATCH($B$2, resultados!$A$1:$ZZ$1, 0))</f>
        <v/>
      </c>
      <c r="C877">
        <f>INDEX(resultados!$A$2:$ZZ$995, 871, MATCH($B$3, resultados!$A$1:$ZZ$1, 0))</f>
        <v/>
      </c>
    </row>
    <row r="878">
      <c r="A878">
        <f>INDEX(resultados!$A$2:$ZZ$995, 872, MATCH($B$1, resultados!$A$1:$ZZ$1, 0))</f>
        <v/>
      </c>
      <c r="B878">
        <f>INDEX(resultados!$A$2:$ZZ$995, 872, MATCH($B$2, resultados!$A$1:$ZZ$1, 0))</f>
        <v/>
      </c>
      <c r="C878">
        <f>INDEX(resultados!$A$2:$ZZ$995, 872, MATCH($B$3, resultados!$A$1:$ZZ$1, 0))</f>
        <v/>
      </c>
    </row>
    <row r="879">
      <c r="A879">
        <f>INDEX(resultados!$A$2:$ZZ$995, 873, MATCH($B$1, resultados!$A$1:$ZZ$1, 0))</f>
        <v/>
      </c>
      <c r="B879">
        <f>INDEX(resultados!$A$2:$ZZ$995, 873, MATCH($B$2, resultados!$A$1:$ZZ$1, 0))</f>
        <v/>
      </c>
      <c r="C879">
        <f>INDEX(resultados!$A$2:$ZZ$995, 873, MATCH($B$3, resultados!$A$1:$ZZ$1, 0))</f>
        <v/>
      </c>
    </row>
    <row r="880">
      <c r="A880">
        <f>INDEX(resultados!$A$2:$ZZ$995, 874, MATCH($B$1, resultados!$A$1:$ZZ$1, 0))</f>
        <v/>
      </c>
      <c r="B880">
        <f>INDEX(resultados!$A$2:$ZZ$995, 874, MATCH($B$2, resultados!$A$1:$ZZ$1, 0))</f>
        <v/>
      </c>
      <c r="C880">
        <f>INDEX(resultados!$A$2:$ZZ$995, 874, MATCH($B$3, resultados!$A$1:$ZZ$1, 0))</f>
        <v/>
      </c>
    </row>
    <row r="881">
      <c r="A881">
        <f>INDEX(resultados!$A$2:$ZZ$995, 875, MATCH($B$1, resultados!$A$1:$ZZ$1, 0))</f>
        <v/>
      </c>
      <c r="B881">
        <f>INDEX(resultados!$A$2:$ZZ$995, 875, MATCH($B$2, resultados!$A$1:$ZZ$1, 0))</f>
        <v/>
      </c>
      <c r="C881">
        <f>INDEX(resultados!$A$2:$ZZ$995, 875, MATCH($B$3, resultados!$A$1:$ZZ$1, 0))</f>
        <v/>
      </c>
    </row>
    <row r="882">
      <c r="A882">
        <f>INDEX(resultados!$A$2:$ZZ$995, 876, MATCH($B$1, resultados!$A$1:$ZZ$1, 0))</f>
        <v/>
      </c>
      <c r="B882">
        <f>INDEX(resultados!$A$2:$ZZ$995, 876, MATCH($B$2, resultados!$A$1:$ZZ$1, 0))</f>
        <v/>
      </c>
      <c r="C882">
        <f>INDEX(resultados!$A$2:$ZZ$995, 876, MATCH($B$3, resultados!$A$1:$ZZ$1, 0))</f>
        <v/>
      </c>
    </row>
    <row r="883">
      <c r="A883">
        <f>INDEX(resultados!$A$2:$ZZ$995, 877, MATCH($B$1, resultados!$A$1:$ZZ$1, 0))</f>
        <v/>
      </c>
      <c r="B883">
        <f>INDEX(resultados!$A$2:$ZZ$995, 877, MATCH($B$2, resultados!$A$1:$ZZ$1, 0))</f>
        <v/>
      </c>
      <c r="C883">
        <f>INDEX(resultados!$A$2:$ZZ$995, 877, MATCH($B$3, resultados!$A$1:$ZZ$1, 0))</f>
        <v/>
      </c>
    </row>
    <row r="884">
      <c r="A884">
        <f>INDEX(resultados!$A$2:$ZZ$995, 878, MATCH($B$1, resultados!$A$1:$ZZ$1, 0))</f>
        <v/>
      </c>
      <c r="B884">
        <f>INDEX(resultados!$A$2:$ZZ$995, 878, MATCH($B$2, resultados!$A$1:$ZZ$1, 0))</f>
        <v/>
      </c>
      <c r="C884">
        <f>INDEX(resultados!$A$2:$ZZ$995, 878, MATCH($B$3, resultados!$A$1:$ZZ$1, 0))</f>
        <v/>
      </c>
    </row>
    <row r="885">
      <c r="A885">
        <f>INDEX(resultados!$A$2:$ZZ$995, 879, MATCH($B$1, resultados!$A$1:$ZZ$1, 0))</f>
        <v/>
      </c>
      <c r="B885">
        <f>INDEX(resultados!$A$2:$ZZ$995, 879, MATCH($B$2, resultados!$A$1:$ZZ$1, 0))</f>
        <v/>
      </c>
      <c r="C885">
        <f>INDEX(resultados!$A$2:$ZZ$995, 879, MATCH($B$3, resultados!$A$1:$ZZ$1, 0))</f>
        <v/>
      </c>
    </row>
    <row r="886">
      <c r="A886">
        <f>INDEX(resultados!$A$2:$ZZ$995, 880, MATCH($B$1, resultados!$A$1:$ZZ$1, 0))</f>
        <v/>
      </c>
      <c r="B886">
        <f>INDEX(resultados!$A$2:$ZZ$995, 880, MATCH($B$2, resultados!$A$1:$ZZ$1, 0))</f>
        <v/>
      </c>
      <c r="C886">
        <f>INDEX(resultados!$A$2:$ZZ$995, 880, MATCH($B$3, resultados!$A$1:$ZZ$1, 0))</f>
        <v/>
      </c>
    </row>
    <row r="887">
      <c r="A887">
        <f>INDEX(resultados!$A$2:$ZZ$995, 881, MATCH($B$1, resultados!$A$1:$ZZ$1, 0))</f>
        <v/>
      </c>
      <c r="B887">
        <f>INDEX(resultados!$A$2:$ZZ$995, 881, MATCH($B$2, resultados!$A$1:$ZZ$1, 0))</f>
        <v/>
      </c>
      <c r="C887">
        <f>INDEX(resultados!$A$2:$ZZ$995, 881, MATCH($B$3, resultados!$A$1:$ZZ$1, 0))</f>
        <v/>
      </c>
    </row>
    <row r="888">
      <c r="A888">
        <f>INDEX(resultados!$A$2:$ZZ$995, 882, MATCH($B$1, resultados!$A$1:$ZZ$1, 0))</f>
        <v/>
      </c>
      <c r="B888">
        <f>INDEX(resultados!$A$2:$ZZ$995, 882, MATCH($B$2, resultados!$A$1:$ZZ$1, 0))</f>
        <v/>
      </c>
      <c r="C888">
        <f>INDEX(resultados!$A$2:$ZZ$995, 882, MATCH($B$3, resultados!$A$1:$ZZ$1, 0))</f>
        <v/>
      </c>
    </row>
    <row r="889">
      <c r="A889">
        <f>INDEX(resultados!$A$2:$ZZ$995, 883, MATCH($B$1, resultados!$A$1:$ZZ$1, 0))</f>
        <v/>
      </c>
      <c r="B889">
        <f>INDEX(resultados!$A$2:$ZZ$995, 883, MATCH($B$2, resultados!$A$1:$ZZ$1, 0))</f>
        <v/>
      </c>
      <c r="C889">
        <f>INDEX(resultados!$A$2:$ZZ$995, 883, MATCH($B$3, resultados!$A$1:$ZZ$1, 0))</f>
        <v/>
      </c>
    </row>
    <row r="890">
      <c r="A890">
        <f>INDEX(resultados!$A$2:$ZZ$995, 884, MATCH($B$1, resultados!$A$1:$ZZ$1, 0))</f>
        <v/>
      </c>
      <c r="B890">
        <f>INDEX(resultados!$A$2:$ZZ$995, 884, MATCH($B$2, resultados!$A$1:$ZZ$1, 0))</f>
        <v/>
      </c>
      <c r="C890">
        <f>INDEX(resultados!$A$2:$ZZ$995, 884, MATCH($B$3, resultados!$A$1:$ZZ$1, 0))</f>
        <v/>
      </c>
    </row>
    <row r="891">
      <c r="A891">
        <f>INDEX(resultados!$A$2:$ZZ$995, 885, MATCH($B$1, resultados!$A$1:$ZZ$1, 0))</f>
        <v/>
      </c>
      <c r="B891">
        <f>INDEX(resultados!$A$2:$ZZ$995, 885, MATCH($B$2, resultados!$A$1:$ZZ$1, 0))</f>
        <v/>
      </c>
      <c r="C891">
        <f>INDEX(resultados!$A$2:$ZZ$995, 885, MATCH($B$3, resultados!$A$1:$ZZ$1, 0))</f>
        <v/>
      </c>
    </row>
    <row r="892">
      <c r="A892">
        <f>INDEX(resultados!$A$2:$ZZ$995, 886, MATCH($B$1, resultados!$A$1:$ZZ$1, 0))</f>
        <v/>
      </c>
      <c r="B892">
        <f>INDEX(resultados!$A$2:$ZZ$995, 886, MATCH($B$2, resultados!$A$1:$ZZ$1, 0))</f>
        <v/>
      </c>
      <c r="C892">
        <f>INDEX(resultados!$A$2:$ZZ$995, 886, MATCH($B$3, resultados!$A$1:$ZZ$1, 0))</f>
        <v/>
      </c>
    </row>
    <row r="893">
      <c r="A893">
        <f>INDEX(resultados!$A$2:$ZZ$995, 887, MATCH($B$1, resultados!$A$1:$ZZ$1, 0))</f>
        <v/>
      </c>
      <c r="B893">
        <f>INDEX(resultados!$A$2:$ZZ$995, 887, MATCH($B$2, resultados!$A$1:$ZZ$1, 0))</f>
        <v/>
      </c>
      <c r="C893">
        <f>INDEX(resultados!$A$2:$ZZ$995, 887, MATCH($B$3, resultados!$A$1:$ZZ$1, 0))</f>
        <v/>
      </c>
    </row>
    <row r="894">
      <c r="A894">
        <f>INDEX(resultados!$A$2:$ZZ$995, 888, MATCH($B$1, resultados!$A$1:$ZZ$1, 0))</f>
        <v/>
      </c>
      <c r="B894">
        <f>INDEX(resultados!$A$2:$ZZ$995, 888, MATCH($B$2, resultados!$A$1:$ZZ$1, 0))</f>
        <v/>
      </c>
      <c r="C894">
        <f>INDEX(resultados!$A$2:$ZZ$995, 888, MATCH($B$3, resultados!$A$1:$ZZ$1, 0))</f>
        <v/>
      </c>
    </row>
    <row r="895">
      <c r="A895">
        <f>INDEX(resultados!$A$2:$ZZ$995, 889, MATCH($B$1, resultados!$A$1:$ZZ$1, 0))</f>
        <v/>
      </c>
      <c r="B895">
        <f>INDEX(resultados!$A$2:$ZZ$995, 889, MATCH($B$2, resultados!$A$1:$ZZ$1, 0))</f>
        <v/>
      </c>
      <c r="C895">
        <f>INDEX(resultados!$A$2:$ZZ$995, 889, MATCH($B$3, resultados!$A$1:$ZZ$1, 0))</f>
        <v/>
      </c>
    </row>
    <row r="896">
      <c r="A896">
        <f>INDEX(resultados!$A$2:$ZZ$995, 890, MATCH($B$1, resultados!$A$1:$ZZ$1, 0))</f>
        <v/>
      </c>
      <c r="B896">
        <f>INDEX(resultados!$A$2:$ZZ$995, 890, MATCH($B$2, resultados!$A$1:$ZZ$1, 0))</f>
        <v/>
      </c>
      <c r="C896">
        <f>INDEX(resultados!$A$2:$ZZ$995, 890, MATCH($B$3, resultados!$A$1:$ZZ$1, 0))</f>
        <v/>
      </c>
    </row>
    <row r="897">
      <c r="A897">
        <f>INDEX(resultados!$A$2:$ZZ$995, 891, MATCH($B$1, resultados!$A$1:$ZZ$1, 0))</f>
        <v/>
      </c>
      <c r="B897">
        <f>INDEX(resultados!$A$2:$ZZ$995, 891, MATCH($B$2, resultados!$A$1:$ZZ$1, 0))</f>
        <v/>
      </c>
      <c r="C897">
        <f>INDEX(resultados!$A$2:$ZZ$995, 891, MATCH($B$3, resultados!$A$1:$ZZ$1, 0))</f>
        <v/>
      </c>
    </row>
    <row r="898">
      <c r="A898">
        <f>INDEX(resultados!$A$2:$ZZ$995, 892, MATCH($B$1, resultados!$A$1:$ZZ$1, 0))</f>
        <v/>
      </c>
      <c r="B898">
        <f>INDEX(resultados!$A$2:$ZZ$995, 892, MATCH($B$2, resultados!$A$1:$ZZ$1, 0))</f>
        <v/>
      </c>
      <c r="C898">
        <f>INDEX(resultados!$A$2:$ZZ$995, 892, MATCH($B$3, resultados!$A$1:$ZZ$1, 0))</f>
        <v/>
      </c>
    </row>
    <row r="899">
      <c r="A899">
        <f>INDEX(resultados!$A$2:$ZZ$995, 893, MATCH($B$1, resultados!$A$1:$ZZ$1, 0))</f>
        <v/>
      </c>
      <c r="B899">
        <f>INDEX(resultados!$A$2:$ZZ$995, 893, MATCH($B$2, resultados!$A$1:$ZZ$1, 0))</f>
        <v/>
      </c>
      <c r="C899">
        <f>INDEX(resultados!$A$2:$ZZ$995, 893, MATCH($B$3, resultados!$A$1:$ZZ$1, 0))</f>
        <v/>
      </c>
    </row>
    <row r="900">
      <c r="A900">
        <f>INDEX(resultados!$A$2:$ZZ$995, 894, MATCH($B$1, resultados!$A$1:$ZZ$1, 0))</f>
        <v/>
      </c>
      <c r="B900">
        <f>INDEX(resultados!$A$2:$ZZ$995, 894, MATCH($B$2, resultados!$A$1:$ZZ$1, 0))</f>
        <v/>
      </c>
      <c r="C900">
        <f>INDEX(resultados!$A$2:$ZZ$995, 894, MATCH($B$3, resultados!$A$1:$ZZ$1, 0))</f>
        <v/>
      </c>
    </row>
    <row r="901">
      <c r="A901">
        <f>INDEX(resultados!$A$2:$ZZ$995, 895, MATCH($B$1, resultados!$A$1:$ZZ$1, 0))</f>
        <v/>
      </c>
      <c r="B901">
        <f>INDEX(resultados!$A$2:$ZZ$995, 895, MATCH($B$2, resultados!$A$1:$ZZ$1, 0))</f>
        <v/>
      </c>
      <c r="C901">
        <f>INDEX(resultados!$A$2:$ZZ$995, 895, MATCH($B$3, resultados!$A$1:$ZZ$1, 0))</f>
        <v/>
      </c>
    </row>
    <row r="902">
      <c r="A902">
        <f>INDEX(resultados!$A$2:$ZZ$995, 896, MATCH($B$1, resultados!$A$1:$ZZ$1, 0))</f>
        <v/>
      </c>
      <c r="B902">
        <f>INDEX(resultados!$A$2:$ZZ$995, 896, MATCH($B$2, resultados!$A$1:$ZZ$1, 0))</f>
        <v/>
      </c>
      <c r="C902">
        <f>INDEX(resultados!$A$2:$ZZ$995, 896, MATCH($B$3, resultados!$A$1:$ZZ$1, 0))</f>
        <v/>
      </c>
    </row>
    <row r="903">
      <c r="A903">
        <f>INDEX(resultados!$A$2:$ZZ$995, 897, MATCH($B$1, resultados!$A$1:$ZZ$1, 0))</f>
        <v/>
      </c>
      <c r="B903">
        <f>INDEX(resultados!$A$2:$ZZ$995, 897, MATCH($B$2, resultados!$A$1:$ZZ$1, 0))</f>
        <v/>
      </c>
      <c r="C903">
        <f>INDEX(resultados!$A$2:$ZZ$995, 897, MATCH($B$3, resultados!$A$1:$ZZ$1, 0))</f>
        <v/>
      </c>
    </row>
    <row r="904">
      <c r="A904">
        <f>INDEX(resultados!$A$2:$ZZ$995, 898, MATCH($B$1, resultados!$A$1:$ZZ$1, 0))</f>
        <v/>
      </c>
      <c r="B904">
        <f>INDEX(resultados!$A$2:$ZZ$995, 898, MATCH($B$2, resultados!$A$1:$ZZ$1, 0))</f>
        <v/>
      </c>
      <c r="C904">
        <f>INDEX(resultados!$A$2:$ZZ$995, 898, MATCH($B$3, resultados!$A$1:$ZZ$1, 0))</f>
        <v/>
      </c>
    </row>
    <row r="905">
      <c r="A905">
        <f>INDEX(resultados!$A$2:$ZZ$995, 899, MATCH($B$1, resultados!$A$1:$ZZ$1, 0))</f>
        <v/>
      </c>
      <c r="B905">
        <f>INDEX(resultados!$A$2:$ZZ$995, 899, MATCH($B$2, resultados!$A$1:$ZZ$1, 0))</f>
        <v/>
      </c>
      <c r="C905">
        <f>INDEX(resultados!$A$2:$ZZ$995, 899, MATCH($B$3, resultados!$A$1:$ZZ$1, 0))</f>
        <v/>
      </c>
    </row>
    <row r="906">
      <c r="A906">
        <f>INDEX(resultados!$A$2:$ZZ$995, 900, MATCH($B$1, resultados!$A$1:$ZZ$1, 0))</f>
        <v/>
      </c>
      <c r="B906">
        <f>INDEX(resultados!$A$2:$ZZ$995, 900, MATCH($B$2, resultados!$A$1:$ZZ$1, 0))</f>
        <v/>
      </c>
      <c r="C906">
        <f>INDEX(resultados!$A$2:$ZZ$995, 900, MATCH($B$3, resultados!$A$1:$ZZ$1, 0))</f>
        <v/>
      </c>
    </row>
    <row r="907">
      <c r="A907">
        <f>INDEX(resultados!$A$2:$ZZ$995, 901, MATCH($B$1, resultados!$A$1:$ZZ$1, 0))</f>
        <v/>
      </c>
      <c r="B907">
        <f>INDEX(resultados!$A$2:$ZZ$995, 901, MATCH($B$2, resultados!$A$1:$ZZ$1, 0))</f>
        <v/>
      </c>
      <c r="C907">
        <f>INDEX(resultados!$A$2:$ZZ$995, 901, MATCH($B$3, resultados!$A$1:$ZZ$1, 0))</f>
        <v/>
      </c>
    </row>
    <row r="908">
      <c r="A908">
        <f>INDEX(resultados!$A$2:$ZZ$995, 902, MATCH($B$1, resultados!$A$1:$ZZ$1, 0))</f>
        <v/>
      </c>
      <c r="B908">
        <f>INDEX(resultados!$A$2:$ZZ$995, 902, MATCH($B$2, resultados!$A$1:$ZZ$1, 0))</f>
        <v/>
      </c>
      <c r="C908">
        <f>INDEX(resultados!$A$2:$ZZ$995, 902, MATCH($B$3, resultados!$A$1:$ZZ$1, 0))</f>
        <v/>
      </c>
    </row>
    <row r="909">
      <c r="A909">
        <f>INDEX(resultados!$A$2:$ZZ$995, 903, MATCH($B$1, resultados!$A$1:$ZZ$1, 0))</f>
        <v/>
      </c>
      <c r="B909">
        <f>INDEX(resultados!$A$2:$ZZ$995, 903, MATCH($B$2, resultados!$A$1:$ZZ$1, 0))</f>
        <v/>
      </c>
      <c r="C909">
        <f>INDEX(resultados!$A$2:$ZZ$995, 903, MATCH($B$3, resultados!$A$1:$ZZ$1, 0))</f>
        <v/>
      </c>
    </row>
    <row r="910">
      <c r="A910">
        <f>INDEX(resultados!$A$2:$ZZ$995, 904, MATCH($B$1, resultados!$A$1:$ZZ$1, 0))</f>
        <v/>
      </c>
      <c r="B910">
        <f>INDEX(resultados!$A$2:$ZZ$995, 904, MATCH($B$2, resultados!$A$1:$ZZ$1, 0))</f>
        <v/>
      </c>
      <c r="C910">
        <f>INDEX(resultados!$A$2:$ZZ$995, 904, MATCH($B$3, resultados!$A$1:$ZZ$1, 0))</f>
        <v/>
      </c>
    </row>
    <row r="911">
      <c r="A911">
        <f>INDEX(resultados!$A$2:$ZZ$995, 905, MATCH($B$1, resultados!$A$1:$ZZ$1, 0))</f>
        <v/>
      </c>
      <c r="B911">
        <f>INDEX(resultados!$A$2:$ZZ$995, 905, MATCH($B$2, resultados!$A$1:$ZZ$1, 0))</f>
        <v/>
      </c>
      <c r="C911">
        <f>INDEX(resultados!$A$2:$ZZ$995, 905, MATCH($B$3, resultados!$A$1:$ZZ$1, 0))</f>
        <v/>
      </c>
    </row>
    <row r="912">
      <c r="A912">
        <f>INDEX(resultados!$A$2:$ZZ$995, 906, MATCH($B$1, resultados!$A$1:$ZZ$1, 0))</f>
        <v/>
      </c>
      <c r="B912">
        <f>INDEX(resultados!$A$2:$ZZ$995, 906, MATCH($B$2, resultados!$A$1:$ZZ$1, 0))</f>
        <v/>
      </c>
      <c r="C912">
        <f>INDEX(resultados!$A$2:$ZZ$995, 906, MATCH($B$3, resultados!$A$1:$ZZ$1, 0))</f>
        <v/>
      </c>
    </row>
    <row r="913">
      <c r="A913">
        <f>INDEX(resultados!$A$2:$ZZ$995, 907, MATCH($B$1, resultados!$A$1:$ZZ$1, 0))</f>
        <v/>
      </c>
      <c r="B913">
        <f>INDEX(resultados!$A$2:$ZZ$995, 907, MATCH($B$2, resultados!$A$1:$ZZ$1, 0))</f>
        <v/>
      </c>
      <c r="C913">
        <f>INDEX(resultados!$A$2:$ZZ$995, 907, MATCH($B$3, resultados!$A$1:$ZZ$1, 0))</f>
        <v/>
      </c>
    </row>
    <row r="914">
      <c r="A914">
        <f>INDEX(resultados!$A$2:$ZZ$995, 908, MATCH($B$1, resultados!$A$1:$ZZ$1, 0))</f>
        <v/>
      </c>
      <c r="B914">
        <f>INDEX(resultados!$A$2:$ZZ$995, 908, MATCH($B$2, resultados!$A$1:$ZZ$1, 0))</f>
        <v/>
      </c>
      <c r="C914">
        <f>INDEX(resultados!$A$2:$ZZ$995, 908, MATCH($B$3, resultados!$A$1:$ZZ$1, 0))</f>
        <v/>
      </c>
    </row>
    <row r="915">
      <c r="A915">
        <f>INDEX(resultados!$A$2:$ZZ$995, 909, MATCH($B$1, resultados!$A$1:$ZZ$1, 0))</f>
        <v/>
      </c>
      <c r="B915">
        <f>INDEX(resultados!$A$2:$ZZ$995, 909, MATCH($B$2, resultados!$A$1:$ZZ$1, 0))</f>
        <v/>
      </c>
      <c r="C915">
        <f>INDEX(resultados!$A$2:$ZZ$995, 909, MATCH($B$3, resultados!$A$1:$ZZ$1, 0))</f>
        <v/>
      </c>
    </row>
    <row r="916">
      <c r="A916">
        <f>INDEX(resultados!$A$2:$ZZ$995, 910, MATCH($B$1, resultados!$A$1:$ZZ$1, 0))</f>
        <v/>
      </c>
      <c r="B916">
        <f>INDEX(resultados!$A$2:$ZZ$995, 910, MATCH($B$2, resultados!$A$1:$ZZ$1, 0))</f>
        <v/>
      </c>
      <c r="C916">
        <f>INDEX(resultados!$A$2:$ZZ$995, 910, MATCH($B$3, resultados!$A$1:$ZZ$1, 0))</f>
        <v/>
      </c>
    </row>
    <row r="917">
      <c r="A917">
        <f>INDEX(resultados!$A$2:$ZZ$995, 911, MATCH($B$1, resultados!$A$1:$ZZ$1, 0))</f>
        <v/>
      </c>
      <c r="B917">
        <f>INDEX(resultados!$A$2:$ZZ$995, 911, MATCH($B$2, resultados!$A$1:$ZZ$1, 0))</f>
        <v/>
      </c>
      <c r="C917">
        <f>INDEX(resultados!$A$2:$ZZ$995, 911, MATCH($B$3, resultados!$A$1:$ZZ$1, 0))</f>
        <v/>
      </c>
    </row>
    <row r="918">
      <c r="A918">
        <f>INDEX(resultados!$A$2:$ZZ$995, 912, MATCH($B$1, resultados!$A$1:$ZZ$1, 0))</f>
        <v/>
      </c>
      <c r="B918">
        <f>INDEX(resultados!$A$2:$ZZ$995, 912, MATCH($B$2, resultados!$A$1:$ZZ$1, 0))</f>
        <v/>
      </c>
      <c r="C918">
        <f>INDEX(resultados!$A$2:$ZZ$995, 912, MATCH($B$3, resultados!$A$1:$ZZ$1, 0))</f>
        <v/>
      </c>
    </row>
    <row r="919">
      <c r="A919">
        <f>INDEX(resultados!$A$2:$ZZ$995, 913, MATCH($B$1, resultados!$A$1:$ZZ$1, 0))</f>
        <v/>
      </c>
      <c r="B919">
        <f>INDEX(resultados!$A$2:$ZZ$995, 913, MATCH($B$2, resultados!$A$1:$ZZ$1, 0))</f>
        <v/>
      </c>
      <c r="C919">
        <f>INDEX(resultados!$A$2:$ZZ$995, 913, MATCH($B$3, resultados!$A$1:$ZZ$1, 0))</f>
        <v/>
      </c>
    </row>
    <row r="920">
      <c r="A920">
        <f>INDEX(resultados!$A$2:$ZZ$995, 914, MATCH($B$1, resultados!$A$1:$ZZ$1, 0))</f>
        <v/>
      </c>
      <c r="B920">
        <f>INDEX(resultados!$A$2:$ZZ$995, 914, MATCH($B$2, resultados!$A$1:$ZZ$1, 0))</f>
        <v/>
      </c>
      <c r="C920">
        <f>INDEX(resultados!$A$2:$ZZ$995, 914, MATCH($B$3, resultados!$A$1:$ZZ$1, 0))</f>
        <v/>
      </c>
    </row>
    <row r="921">
      <c r="A921">
        <f>INDEX(resultados!$A$2:$ZZ$995, 915, MATCH($B$1, resultados!$A$1:$ZZ$1, 0))</f>
        <v/>
      </c>
      <c r="B921">
        <f>INDEX(resultados!$A$2:$ZZ$995, 915, MATCH($B$2, resultados!$A$1:$ZZ$1, 0))</f>
        <v/>
      </c>
      <c r="C921">
        <f>INDEX(resultados!$A$2:$ZZ$995, 915, MATCH($B$3, resultados!$A$1:$ZZ$1, 0))</f>
        <v/>
      </c>
    </row>
    <row r="922">
      <c r="A922">
        <f>INDEX(resultados!$A$2:$ZZ$995, 916, MATCH($B$1, resultados!$A$1:$ZZ$1, 0))</f>
        <v/>
      </c>
      <c r="B922">
        <f>INDEX(resultados!$A$2:$ZZ$995, 916, MATCH($B$2, resultados!$A$1:$ZZ$1, 0))</f>
        <v/>
      </c>
      <c r="C922">
        <f>INDEX(resultados!$A$2:$ZZ$995, 916, MATCH($B$3, resultados!$A$1:$ZZ$1, 0))</f>
        <v/>
      </c>
    </row>
    <row r="923">
      <c r="A923">
        <f>INDEX(resultados!$A$2:$ZZ$995, 917, MATCH($B$1, resultados!$A$1:$ZZ$1, 0))</f>
        <v/>
      </c>
      <c r="B923">
        <f>INDEX(resultados!$A$2:$ZZ$995, 917, MATCH($B$2, resultados!$A$1:$ZZ$1, 0))</f>
        <v/>
      </c>
      <c r="C923">
        <f>INDEX(resultados!$A$2:$ZZ$995, 917, MATCH($B$3, resultados!$A$1:$ZZ$1, 0))</f>
        <v/>
      </c>
    </row>
    <row r="924">
      <c r="A924">
        <f>INDEX(resultados!$A$2:$ZZ$995, 918, MATCH($B$1, resultados!$A$1:$ZZ$1, 0))</f>
        <v/>
      </c>
      <c r="B924">
        <f>INDEX(resultados!$A$2:$ZZ$995, 918, MATCH($B$2, resultados!$A$1:$ZZ$1, 0))</f>
        <v/>
      </c>
      <c r="C924">
        <f>INDEX(resultados!$A$2:$ZZ$995, 918, MATCH($B$3, resultados!$A$1:$ZZ$1, 0))</f>
        <v/>
      </c>
    </row>
    <row r="925">
      <c r="A925">
        <f>INDEX(resultados!$A$2:$ZZ$995, 919, MATCH($B$1, resultados!$A$1:$ZZ$1, 0))</f>
        <v/>
      </c>
      <c r="B925">
        <f>INDEX(resultados!$A$2:$ZZ$995, 919, MATCH($B$2, resultados!$A$1:$ZZ$1, 0))</f>
        <v/>
      </c>
      <c r="C925">
        <f>INDEX(resultados!$A$2:$ZZ$995, 919, MATCH($B$3, resultados!$A$1:$ZZ$1, 0))</f>
        <v/>
      </c>
    </row>
    <row r="926">
      <c r="A926">
        <f>INDEX(resultados!$A$2:$ZZ$995, 920, MATCH($B$1, resultados!$A$1:$ZZ$1, 0))</f>
        <v/>
      </c>
      <c r="B926">
        <f>INDEX(resultados!$A$2:$ZZ$995, 920, MATCH($B$2, resultados!$A$1:$ZZ$1, 0))</f>
        <v/>
      </c>
      <c r="C926">
        <f>INDEX(resultados!$A$2:$ZZ$995, 920, MATCH($B$3, resultados!$A$1:$ZZ$1, 0))</f>
        <v/>
      </c>
    </row>
    <row r="927">
      <c r="A927">
        <f>INDEX(resultados!$A$2:$ZZ$995, 921, MATCH($B$1, resultados!$A$1:$ZZ$1, 0))</f>
        <v/>
      </c>
      <c r="B927">
        <f>INDEX(resultados!$A$2:$ZZ$995, 921, MATCH($B$2, resultados!$A$1:$ZZ$1, 0))</f>
        <v/>
      </c>
      <c r="C927">
        <f>INDEX(resultados!$A$2:$ZZ$995, 921, MATCH($B$3, resultados!$A$1:$ZZ$1, 0))</f>
        <v/>
      </c>
    </row>
    <row r="928">
      <c r="A928">
        <f>INDEX(resultados!$A$2:$ZZ$995, 922, MATCH($B$1, resultados!$A$1:$ZZ$1, 0))</f>
        <v/>
      </c>
      <c r="B928">
        <f>INDEX(resultados!$A$2:$ZZ$995, 922, MATCH($B$2, resultados!$A$1:$ZZ$1, 0))</f>
        <v/>
      </c>
      <c r="C928">
        <f>INDEX(resultados!$A$2:$ZZ$995, 922, MATCH($B$3, resultados!$A$1:$ZZ$1, 0))</f>
        <v/>
      </c>
    </row>
    <row r="929">
      <c r="A929">
        <f>INDEX(resultados!$A$2:$ZZ$995, 923, MATCH($B$1, resultados!$A$1:$ZZ$1, 0))</f>
        <v/>
      </c>
      <c r="B929">
        <f>INDEX(resultados!$A$2:$ZZ$995, 923, MATCH($B$2, resultados!$A$1:$ZZ$1, 0))</f>
        <v/>
      </c>
      <c r="C929">
        <f>INDEX(resultados!$A$2:$ZZ$995, 923, MATCH($B$3, resultados!$A$1:$ZZ$1, 0))</f>
        <v/>
      </c>
    </row>
    <row r="930">
      <c r="A930">
        <f>INDEX(resultados!$A$2:$ZZ$995, 924, MATCH($B$1, resultados!$A$1:$ZZ$1, 0))</f>
        <v/>
      </c>
      <c r="B930">
        <f>INDEX(resultados!$A$2:$ZZ$995, 924, MATCH($B$2, resultados!$A$1:$ZZ$1, 0))</f>
        <v/>
      </c>
      <c r="C930">
        <f>INDEX(resultados!$A$2:$ZZ$995, 924, MATCH($B$3, resultados!$A$1:$ZZ$1, 0))</f>
        <v/>
      </c>
    </row>
    <row r="931">
      <c r="A931">
        <f>INDEX(resultados!$A$2:$ZZ$995, 925, MATCH($B$1, resultados!$A$1:$ZZ$1, 0))</f>
        <v/>
      </c>
      <c r="B931">
        <f>INDEX(resultados!$A$2:$ZZ$995, 925, MATCH($B$2, resultados!$A$1:$ZZ$1, 0))</f>
        <v/>
      </c>
      <c r="C931">
        <f>INDEX(resultados!$A$2:$ZZ$995, 925, MATCH($B$3, resultados!$A$1:$ZZ$1, 0))</f>
        <v/>
      </c>
    </row>
    <row r="932">
      <c r="A932">
        <f>INDEX(resultados!$A$2:$ZZ$995, 926, MATCH($B$1, resultados!$A$1:$ZZ$1, 0))</f>
        <v/>
      </c>
      <c r="B932">
        <f>INDEX(resultados!$A$2:$ZZ$995, 926, MATCH($B$2, resultados!$A$1:$ZZ$1, 0))</f>
        <v/>
      </c>
      <c r="C932">
        <f>INDEX(resultados!$A$2:$ZZ$995, 926, MATCH($B$3, resultados!$A$1:$ZZ$1, 0))</f>
        <v/>
      </c>
    </row>
    <row r="933">
      <c r="A933">
        <f>INDEX(resultados!$A$2:$ZZ$995, 927, MATCH($B$1, resultados!$A$1:$ZZ$1, 0))</f>
        <v/>
      </c>
      <c r="B933">
        <f>INDEX(resultados!$A$2:$ZZ$995, 927, MATCH($B$2, resultados!$A$1:$ZZ$1, 0))</f>
        <v/>
      </c>
      <c r="C933">
        <f>INDEX(resultados!$A$2:$ZZ$995, 927, MATCH($B$3, resultados!$A$1:$ZZ$1, 0))</f>
        <v/>
      </c>
    </row>
    <row r="934">
      <c r="A934">
        <f>INDEX(resultados!$A$2:$ZZ$995, 928, MATCH($B$1, resultados!$A$1:$ZZ$1, 0))</f>
        <v/>
      </c>
      <c r="B934">
        <f>INDEX(resultados!$A$2:$ZZ$995, 928, MATCH($B$2, resultados!$A$1:$ZZ$1, 0))</f>
        <v/>
      </c>
      <c r="C934">
        <f>INDEX(resultados!$A$2:$ZZ$995, 928, MATCH($B$3, resultados!$A$1:$ZZ$1, 0))</f>
        <v/>
      </c>
    </row>
    <row r="935">
      <c r="A935">
        <f>INDEX(resultados!$A$2:$ZZ$995, 929, MATCH($B$1, resultados!$A$1:$ZZ$1, 0))</f>
        <v/>
      </c>
      <c r="B935">
        <f>INDEX(resultados!$A$2:$ZZ$995, 929, MATCH($B$2, resultados!$A$1:$ZZ$1, 0))</f>
        <v/>
      </c>
      <c r="C935">
        <f>INDEX(resultados!$A$2:$ZZ$995, 929, MATCH($B$3, resultados!$A$1:$ZZ$1, 0))</f>
        <v/>
      </c>
    </row>
    <row r="936">
      <c r="A936">
        <f>INDEX(resultados!$A$2:$ZZ$995, 930, MATCH($B$1, resultados!$A$1:$ZZ$1, 0))</f>
        <v/>
      </c>
      <c r="B936">
        <f>INDEX(resultados!$A$2:$ZZ$995, 930, MATCH($B$2, resultados!$A$1:$ZZ$1, 0))</f>
        <v/>
      </c>
      <c r="C936">
        <f>INDEX(resultados!$A$2:$ZZ$995, 930, MATCH($B$3, resultados!$A$1:$ZZ$1, 0))</f>
        <v/>
      </c>
    </row>
    <row r="937">
      <c r="A937">
        <f>INDEX(resultados!$A$2:$ZZ$995, 931, MATCH($B$1, resultados!$A$1:$ZZ$1, 0))</f>
        <v/>
      </c>
      <c r="B937">
        <f>INDEX(resultados!$A$2:$ZZ$995, 931, MATCH($B$2, resultados!$A$1:$ZZ$1, 0))</f>
        <v/>
      </c>
      <c r="C937">
        <f>INDEX(resultados!$A$2:$ZZ$995, 931, MATCH($B$3, resultados!$A$1:$ZZ$1, 0))</f>
        <v/>
      </c>
    </row>
    <row r="938">
      <c r="A938">
        <f>INDEX(resultados!$A$2:$ZZ$995, 932, MATCH($B$1, resultados!$A$1:$ZZ$1, 0))</f>
        <v/>
      </c>
      <c r="B938">
        <f>INDEX(resultados!$A$2:$ZZ$995, 932, MATCH($B$2, resultados!$A$1:$ZZ$1, 0))</f>
        <v/>
      </c>
      <c r="C938">
        <f>INDEX(resultados!$A$2:$ZZ$995, 932, MATCH($B$3, resultados!$A$1:$ZZ$1, 0))</f>
        <v/>
      </c>
    </row>
    <row r="939">
      <c r="A939">
        <f>INDEX(resultados!$A$2:$ZZ$995, 933, MATCH($B$1, resultados!$A$1:$ZZ$1, 0))</f>
        <v/>
      </c>
      <c r="B939">
        <f>INDEX(resultados!$A$2:$ZZ$995, 933, MATCH($B$2, resultados!$A$1:$ZZ$1, 0))</f>
        <v/>
      </c>
      <c r="C939">
        <f>INDEX(resultados!$A$2:$ZZ$995, 933, MATCH($B$3, resultados!$A$1:$ZZ$1, 0))</f>
        <v/>
      </c>
    </row>
    <row r="940">
      <c r="A940">
        <f>INDEX(resultados!$A$2:$ZZ$995, 934, MATCH($B$1, resultados!$A$1:$ZZ$1, 0))</f>
        <v/>
      </c>
      <c r="B940">
        <f>INDEX(resultados!$A$2:$ZZ$995, 934, MATCH($B$2, resultados!$A$1:$ZZ$1, 0))</f>
        <v/>
      </c>
      <c r="C940">
        <f>INDEX(resultados!$A$2:$ZZ$995, 934, MATCH($B$3, resultados!$A$1:$ZZ$1, 0))</f>
        <v/>
      </c>
    </row>
    <row r="941">
      <c r="A941">
        <f>INDEX(resultados!$A$2:$ZZ$995, 935, MATCH($B$1, resultados!$A$1:$ZZ$1, 0))</f>
        <v/>
      </c>
      <c r="B941">
        <f>INDEX(resultados!$A$2:$ZZ$995, 935, MATCH($B$2, resultados!$A$1:$ZZ$1, 0))</f>
        <v/>
      </c>
      <c r="C941">
        <f>INDEX(resultados!$A$2:$ZZ$995, 935, MATCH($B$3, resultados!$A$1:$ZZ$1, 0))</f>
        <v/>
      </c>
    </row>
    <row r="942">
      <c r="A942">
        <f>INDEX(resultados!$A$2:$ZZ$995, 936, MATCH($B$1, resultados!$A$1:$ZZ$1, 0))</f>
        <v/>
      </c>
      <c r="B942">
        <f>INDEX(resultados!$A$2:$ZZ$995, 936, MATCH($B$2, resultados!$A$1:$ZZ$1, 0))</f>
        <v/>
      </c>
      <c r="C942">
        <f>INDEX(resultados!$A$2:$ZZ$995, 936, MATCH($B$3, resultados!$A$1:$ZZ$1, 0))</f>
        <v/>
      </c>
    </row>
    <row r="943">
      <c r="A943">
        <f>INDEX(resultados!$A$2:$ZZ$995, 937, MATCH($B$1, resultados!$A$1:$ZZ$1, 0))</f>
        <v/>
      </c>
      <c r="B943">
        <f>INDEX(resultados!$A$2:$ZZ$995, 937, MATCH($B$2, resultados!$A$1:$ZZ$1, 0))</f>
        <v/>
      </c>
      <c r="C943">
        <f>INDEX(resultados!$A$2:$ZZ$995, 937, MATCH($B$3, resultados!$A$1:$ZZ$1, 0))</f>
        <v/>
      </c>
    </row>
    <row r="944">
      <c r="A944">
        <f>INDEX(resultados!$A$2:$ZZ$995, 938, MATCH($B$1, resultados!$A$1:$ZZ$1, 0))</f>
        <v/>
      </c>
      <c r="B944">
        <f>INDEX(resultados!$A$2:$ZZ$995, 938, MATCH($B$2, resultados!$A$1:$ZZ$1, 0))</f>
        <v/>
      </c>
      <c r="C944">
        <f>INDEX(resultados!$A$2:$ZZ$995, 938, MATCH($B$3, resultados!$A$1:$ZZ$1, 0))</f>
        <v/>
      </c>
    </row>
    <row r="945">
      <c r="A945">
        <f>INDEX(resultados!$A$2:$ZZ$995, 939, MATCH($B$1, resultados!$A$1:$ZZ$1, 0))</f>
        <v/>
      </c>
      <c r="B945">
        <f>INDEX(resultados!$A$2:$ZZ$995, 939, MATCH($B$2, resultados!$A$1:$ZZ$1, 0))</f>
        <v/>
      </c>
      <c r="C945">
        <f>INDEX(resultados!$A$2:$ZZ$995, 939, MATCH($B$3, resultados!$A$1:$ZZ$1, 0))</f>
        <v/>
      </c>
    </row>
    <row r="946">
      <c r="A946">
        <f>INDEX(resultados!$A$2:$ZZ$995, 940, MATCH($B$1, resultados!$A$1:$ZZ$1, 0))</f>
        <v/>
      </c>
      <c r="B946">
        <f>INDEX(resultados!$A$2:$ZZ$995, 940, MATCH($B$2, resultados!$A$1:$ZZ$1, 0))</f>
        <v/>
      </c>
      <c r="C946">
        <f>INDEX(resultados!$A$2:$ZZ$995, 940, MATCH($B$3, resultados!$A$1:$ZZ$1, 0))</f>
        <v/>
      </c>
    </row>
    <row r="947">
      <c r="A947">
        <f>INDEX(resultados!$A$2:$ZZ$995, 941, MATCH($B$1, resultados!$A$1:$ZZ$1, 0))</f>
        <v/>
      </c>
      <c r="B947">
        <f>INDEX(resultados!$A$2:$ZZ$995, 941, MATCH($B$2, resultados!$A$1:$ZZ$1, 0))</f>
        <v/>
      </c>
      <c r="C947">
        <f>INDEX(resultados!$A$2:$ZZ$995, 941, MATCH($B$3, resultados!$A$1:$ZZ$1, 0))</f>
        <v/>
      </c>
    </row>
    <row r="948">
      <c r="A948">
        <f>INDEX(resultados!$A$2:$ZZ$995, 942, MATCH($B$1, resultados!$A$1:$ZZ$1, 0))</f>
        <v/>
      </c>
      <c r="B948">
        <f>INDEX(resultados!$A$2:$ZZ$995, 942, MATCH($B$2, resultados!$A$1:$ZZ$1, 0))</f>
        <v/>
      </c>
      <c r="C948">
        <f>INDEX(resultados!$A$2:$ZZ$995, 942, MATCH($B$3, resultados!$A$1:$ZZ$1, 0))</f>
        <v/>
      </c>
    </row>
    <row r="949">
      <c r="A949">
        <f>INDEX(resultados!$A$2:$ZZ$995, 943, MATCH($B$1, resultados!$A$1:$ZZ$1, 0))</f>
        <v/>
      </c>
      <c r="B949">
        <f>INDEX(resultados!$A$2:$ZZ$995, 943, MATCH($B$2, resultados!$A$1:$ZZ$1, 0))</f>
        <v/>
      </c>
      <c r="C949">
        <f>INDEX(resultados!$A$2:$ZZ$995, 943, MATCH($B$3, resultados!$A$1:$ZZ$1, 0))</f>
        <v/>
      </c>
    </row>
    <row r="950">
      <c r="A950">
        <f>INDEX(resultados!$A$2:$ZZ$995, 944, MATCH($B$1, resultados!$A$1:$ZZ$1, 0))</f>
        <v/>
      </c>
      <c r="B950">
        <f>INDEX(resultados!$A$2:$ZZ$995, 944, MATCH($B$2, resultados!$A$1:$ZZ$1, 0))</f>
        <v/>
      </c>
      <c r="C950">
        <f>INDEX(resultados!$A$2:$ZZ$995, 944, MATCH($B$3, resultados!$A$1:$ZZ$1, 0))</f>
        <v/>
      </c>
    </row>
    <row r="951">
      <c r="A951">
        <f>INDEX(resultados!$A$2:$ZZ$995, 945, MATCH($B$1, resultados!$A$1:$ZZ$1, 0))</f>
        <v/>
      </c>
      <c r="B951">
        <f>INDEX(resultados!$A$2:$ZZ$995, 945, MATCH($B$2, resultados!$A$1:$ZZ$1, 0))</f>
        <v/>
      </c>
      <c r="C951">
        <f>INDEX(resultados!$A$2:$ZZ$995, 945, MATCH($B$3, resultados!$A$1:$ZZ$1, 0))</f>
        <v/>
      </c>
    </row>
    <row r="952">
      <c r="A952">
        <f>INDEX(resultados!$A$2:$ZZ$995, 946, MATCH($B$1, resultados!$A$1:$ZZ$1, 0))</f>
        <v/>
      </c>
      <c r="B952">
        <f>INDEX(resultados!$A$2:$ZZ$995, 946, MATCH($B$2, resultados!$A$1:$ZZ$1, 0))</f>
        <v/>
      </c>
      <c r="C952">
        <f>INDEX(resultados!$A$2:$ZZ$995, 946, MATCH($B$3, resultados!$A$1:$ZZ$1, 0))</f>
        <v/>
      </c>
    </row>
    <row r="953">
      <c r="A953">
        <f>INDEX(resultados!$A$2:$ZZ$995, 947, MATCH($B$1, resultados!$A$1:$ZZ$1, 0))</f>
        <v/>
      </c>
      <c r="B953">
        <f>INDEX(resultados!$A$2:$ZZ$995, 947, MATCH($B$2, resultados!$A$1:$ZZ$1, 0))</f>
        <v/>
      </c>
      <c r="C953">
        <f>INDEX(resultados!$A$2:$ZZ$995, 947, MATCH($B$3, resultados!$A$1:$ZZ$1, 0))</f>
        <v/>
      </c>
    </row>
    <row r="954">
      <c r="A954">
        <f>INDEX(resultados!$A$2:$ZZ$995, 948, MATCH($B$1, resultados!$A$1:$ZZ$1, 0))</f>
        <v/>
      </c>
      <c r="B954">
        <f>INDEX(resultados!$A$2:$ZZ$995, 948, MATCH($B$2, resultados!$A$1:$ZZ$1, 0))</f>
        <v/>
      </c>
      <c r="C954">
        <f>INDEX(resultados!$A$2:$ZZ$995, 948, MATCH($B$3, resultados!$A$1:$ZZ$1, 0))</f>
        <v/>
      </c>
    </row>
    <row r="955">
      <c r="A955">
        <f>INDEX(resultados!$A$2:$ZZ$995, 949, MATCH($B$1, resultados!$A$1:$ZZ$1, 0))</f>
        <v/>
      </c>
      <c r="B955">
        <f>INDEX(resultados!$A$2:$ZZ$995, 949, MATCH($B$2, resultados!$A$1:$ZZ$1, 0))</f>
        <v/>
      </c>
      <c r="C955">
        <f>INDEX(resultados!$A$2:$ZZ$995, 949, MATCH($B$3, resultados!$A$1:$ZZ$1, 0))</f>
        <v/>
      </c>
    </row>
    <row r="956">
      <c r="A956">
        <f>INDEX(resultados!$A$2:$ZZ$995, 950, MATCH($B$1, resultados!$A$1:$ZZ$1, 0))</f>
        <v/>
      </c>
      <c r="B956">
        <f>INDEX(resultados!$A$2:$ZZ$995, 950, MATCH($B$2, resultados!$A$1:$ZZ$1, 0))</f>
        <v/>
      </c>
      <c r="C956">
        <f>INDEX(resultados!$A$2:$ZZ$995, 950, MATCH($B$3, resultados!$A$1:$ZZ$1, 0))</f>
        <v/>
      </c>
    </row>
    <row r="957">
      <c r="A957">
        <f>INDEX(resultados!$A$2:$ZZ$995, 951, MATCH($B$1, resultados!$A$1:$ZZ$1, 0))</f>
        <v/>
      </c>
      <c r="B957">
        <f>INDEX(resultados!$A$2:$ZZ$995, 951, MATCH($B$2, resultados!$A$1:$ZZ$1, 0))</f>
        <v/>
      </c>
      <c r="C957">
        <f>INDEX(resultados!$A$2:$ZZ$995, 951, MATCH($B$3, resultados!$A$1:$ZZ$1, 0))</f>
        <v/>
      </c>
    </row>
    <row r="958">
      <c r="A958">
        <f>INDEX(resultados!$A$2:$ZZ$995, 952, MATCH($B$1, resultados!$A$1:$ZZ$1, 0))</f>
        <v/>
      </c>
      <c r="B958">
        <f>INDEX(resultados!$A$2:$ZZ$995, 952, MATCH($B$2, resultados!$A$1:$ZZ$1, 0))</f>
        <v/>
      </c>
      <c r="C958">
        <f>INDEX(resultados!$A$2:$ZZ$995, 952, MATCH($B$3, resultados!$A$1:$ZZ$1, 0))</f>
        <v/>
      </c>
    </row>
    <row r="959">
      <c r="A959">
        <f>INDEX(resultados!$A$2:$ZZ$995, 953, MATCH($B$1, resultados!$A$1:$ZZ$1, 0))</f>
        <v/>
      </c>
      <c r="B959">
        <f>INDEX(resultados!$A$2:$ZZ$995, 953, MATCH($B$2, resultados!$A$1:$ZZ$1, 0))</f>
        <v/>
      </c>
      <c r="C959">
        <f>INDEX(resultados!$A$2:$ZZ$995, 953, MATCH($B$3, resultados!$A$1:$ZZ$1, 0))</f>
        <v/>
      </c>
    </row>
    <row r="960">
      <c r="A960">
        <f>INDEX(resultados!$A$2:$ZZ$995, 954, MATCH($B$1, resultados!$A$1:$ZZ$1, 0))</f>
        <v/>
      </c>
      <c r="B960">
        <f>INDEX(resultados!$A$2:$ZZ$995, 954, MATCH($B$2, resultados!$A$1:$ZZ$1, 0))</f>
        <v/>
      </c>
      <c r="C960">
        <f>INDEX(resultados!$A$2:$ZZ$995, 954, MATCH($B$3, resultados!$A$1:$ZZ$1, 0))</f>
        <v/>
      </c>
    </row>
    <row r="961">
      <c r="A961">
        <f>INDEX(resultados!$A$2:$ZZ$995, 955, MATCH($B$1, resultados!$A$1:$ZZ$1, 0))</f>
        <v/>
      </c>
      <c r="B961">
        <f>INDEX(resultados!$A$2:$ZZ$995, 955, MATCH($B$2, resultados!$A$1:$ZZ$1, 0))</f>
        <v/>
      </c>
      <c r="C961">
        <f>INDEX(resultados!$A$2:$ZZ$995, 955, MATCH($B$3, resultados!$A$1:$ZZ$1, 0))</f>
        <v/>
      </c>
    </row>
    <row r="962">
      <c r="A962">
        <f>INDEX(resultados!$A$2:$ZZ$995, 956, MATCH($B$1, resultados!$A$1:$ZZ$1, 0))</f>
        <v/>
      </c>
      <c r="B962">
        <f>INDEX(resultados!$A$2:$ZZ$995, 956, MATCH($B$2, resultados!$A$1:$ZZ$1, 0))</f>
        <v/>
      </c>
      <c r="C962">
        <f>INDEX(resultados!$A$2:$ZZ$995, 956, MATCH($B$3, resultados!$A$1:$ZZ$1, 0))</f>
        <v/>
      </c>
    </row>
    <row r="963">
      <c r="A963">
        <f>INDEX(resultados!$A$2:$ZZ$995, 957, MATCH($B$1, resultados!$A$1:$ZZ$1, 0))</f>
        <v/>
      </c>
      <c r="B963">
        <f>INDEX(resultados!$A$2:$ZZ$995, 957, MATCH($B$2, resultados!$A$1:$ZZ$1, 0))</f>
        <v/>
      </c>
      <c r="C963">
        <f>INDEX(resultados!$A$2:$ZZ$995, 957, MATCH($B$3, resultados!$A$1:$ZZ$1, 0))</f>
        <v/>
      </c>
    </row>
    <row r="964">
      <c r="A964">
        <f>INDEX(resultados!$A$2:$ZZ$995, 958, MATCH($B$1, resultados!$A$1:$ZZ$1, 0))</f>
        <v/>
      </c>
      <c r="B964">
        <f>INDEX(resultados!$A$2:$ZZ$995, 958, MATCH($B$2, resultados!$A$1:$ZZ$1, 0))</f>
        <v/>
      </c>
      <c r="C964">
        <f>INDEX(resultados!$A$2:$ZZ$995, 958, MATCH($B$3, resultados!$A$1:$ZZ$1, 0))</f>
        <v/>
      </c>
    </row>
    <row r="965">
      <c r="A965">
        <f>INDEX(resultados!$A$2:$ZZ$995, 959, MATCH($B$1, resultados!$A$1:$ZZ$1, 0))</f>
        <v/>
      </c>
      <c r="B965">
        <f>INDEX(resultados!$A$2:$ZZ$995, 959, MATCH($B$2, resultados!$A$1:$ZZ$1, 0))</f>
        <v/>
      </c>
      <c r="C965">
        <f>INDEX(resultados!$A$2:$ZZ$995, 959, MATCH($B$3, resultados!$A$1:$ZZ$1, 0))</f>
        <v/>
      </c>
    </row>
    <row r="966">
      <c r="A966">
        <f>INDEX(resultados!$A$2:$ZZ$995, 960, MATCH($B$1, resultados!$A$1:$ZZ$1, 0))</f>
        <v/>
      </c>
      <c r="B966">
        <f>INDEX(resultados!$A$2:$ZZ$995, 960, MATCH($B$2, resultados!$A$1:$ZZ$1, 0))</f>
        <v/>
      </c>
      <c r="C966">
        <f>INDEX(resultados!$A$2:$ZZ$995, 960, MATCH($B$3, resultados!$A$1:$ZZ$1, 0))</f>
        <v/>
      </c>
    </row>
    <row r="967">
      <c r="A967">
        <f>INDEX(resultados!$A$2:$ZZ$995, 961, MATCH($B$1, resultados!$A$1:$ZZ$1, 0))</f>
        <v/>
      </c>
      <c r="B967">
        <f>INDEX(resultados!$A$2:$ZZ$995, 961, MATCH($B$2, resultados!$A$1:$ZZ$1, 0))</f>
        <v/>
      </c>
      <c r="C967">
        <f>INDEX(resultados!$A$2:$ZZ$995, 961, MATCH($B$3, resultados!$A$1:$ZZ$1, 0))</f>
        <v/>
      </c>
    </row>
    <row r="968">
      <c r="A968">
        <f>INDEX(resultados!$A$2:$ZZ$995, 962, MATCH($B$1, resultados!$A$1:$ZZ$1, 0))</f>
        <v/>
      </c>
      <c r="B968">
        <f>INDEX(resultados!$A$2:$ZZ$995, 962, MATCH($B$2, resultados!$A$1:$ZZ$1, 0))</f>
        <v/>
      </c>
      <c r="C968">
        <f>INDEX(resultados!$A$2:$ZZ$995, 962, MATCH($B$3, resultados!$A$1:$ZZ$1, 0))</f>
        <v/>
      </c>
    </row>
    <row r="969">
      <c r="A969">
        <f>INDEX(resultados!$A$2:$ZZ$995, 963, MATCH($B$1, resultados!$A$1:$ZZ$1, 0))</f>
        <v/>
      </c>
      <c r="B969">
        <f>INDEX(resultados!$A$2:$ZZ$995, 963, MATCH($B$2, resultados!$A$1:$ZZ$1, 0))</f>
        <v/>
      </c>
      <c r="C969">
        <f>INDEX(resultados!$A$2:$ZZ$995, 963, MATCH($B$3, resultados!$A$1:$ZZ$1, 0))</f>
        <v/>
      </c>
    </row>
    <row r="970">
      <c r="A970">
        <f>INDEX(resultados!$A$2:$ZZ$995, 964, MATCH($B$1, resultados!$A$1:$ZZ$1, 0))</f>
        <v/>
      </c>
      <c r="B970">
        <f>INDEX(resultados!$A$2:$ZZ$995, 964, MATCH($B$2, resultados!$A$1:$ZZ$1, 0))</f>
        <v/>
      </c>
      <c r="C970">
        <f>INDEX(resultados!$A$2:$ZZ$995, 964, MATCH($B$3, resultados!$A$1:$ZZ$1, 0))</f>
        <v/>
      </c>
    </row>
    <row r="971">
      <c r="A971">
        <f>INDEX(resultados!$A$2:$ZZ$995, 965, MATCH($B$1, resultados!$A$1:$ZZ$1, 0))</f>
        <v/>
      </c>
      <c r="B971">
        <f>INDEX(resultados!$A$2:$ZZ$995, 965, MATCH($B$2, resultados!$A$1:$ZZ$1, 0))</f>
        <v/>
      </c>
      <c r="C971">
        <f>INDEX(resultados!$A$2:$ZZ$995, 965, MATCH($B$3, resultados!$A$1:$ZZ$1, 0))</f>
        <v/>
      </c>
    </row>
    <row r="972">
      <c r="A972">
        <f>INDEX(resultados!$A$2:$ZZ$995, 966, MATCH($B$1, resultados!$A$1:$ZZ$1, 0))</f>
        <v/>
      </c>
      <c r="B972">
        <f>INDEX(resultados!$A$2:$ZZ$995, 966, MATCH($B$2, resultados!$A$1:$ZZ$1, 0))</f>
        <v/>
      </c>
      <c r="C972">
        <f>INDEX(resultados!$A$2:$ZZ$995, 966, MATCH($B$3, resultados!$A$1:$ZZ$1, 0))</f>
        <v/>
      </c>
    </row>
    <row r="973">
      <c r="A973">
        <f>INDEX(resultados!$A$2:$ZZ$995, 967, MATCH($B$1, resultados!$A$1:$ZZ$1, 0))</f>
        <v/>
      </c>
      <c r="B973">
        <f>INDEX(resultados!$A$2:$ZZ$995, 967, MATCH($B$2, resultados!$A$1:$ZZ$1, 0))</f>
        <v/>
      </c>
      <c r="C973">
        <f>INDEX(resultados!$A$2:$ZZ$995, 967, MATCH($B$3, resultados!$A$1:$ZZ$1, 0))</f>
        <v/>
      </c>
    </row>
    <row r="974">
      <c r="A974">
        <f>INDEX(resultados!$A$2:$ZZ$995, 968, MATCH($B$1, resultados!$A$1:$ZZ$1, 0))</f>
        <v/>
      </c>
      <c r="B974">
        <f>INDEX(resultados!$A$2:$ZZ$995, 968, MATCH($B$2, resultados!$A$1:$ZZ$1, 0))</f>
        <v/>
      </c>
      <c r="C974">
        <f>INDEX(resultados!$A$2:$ZZ$995, 968, MATCH($B$3, resultados!$A$1:$ZZ$1, 0))</f>
        <v/>
      </c>
    </row>
    <row r="975">
      <c r="A975">
        <f>INDEX(resultados!$A$2:$ZZ$995, 969, MATCH($B$1, resultados!$A$1:$ZZ$1, 0))</f>
        <v/>
      </c>
      <c r="B975">
        <f>INDEX(resultados!$A$2:$ZZ$995, 969, MATCH($B$2, resultados!$A$1:$ZZ$1, 0))</f>
        <v/>
      </c>
      <c r="C975">
        <f>INDEX(resultados!$A$2:$ZZ$995, 969, MATCH($B$3, resultados!$A$1:$ZZ$1, 0))</f>
        <v/>
      </c>
    </row>
    <row r="976">
      <c r="A976">
        <f>INDEX(resultados!$A$2:$ZZ$995, 970, MATCH($B$1, resultados!$A$1:$ZZ$1, 0))</f>
        <v/>
      </c>
      <c r="B976">
        <f>INDEX(resultados!$A$2:$ZZ$995, 970, MATCH($B$2, resultados!$A$1:$ZZ$1, 0))</f>
        <v/>
      </c>
      <c r="C976">
        <f>INDEX(resultados!$A$2:$ZZ$995, 970, MATCH($B$3, resultados!$A$1:$ZZ$1, 0))</f>
        <v/>
      </c>
    </row>
    <row r="977">
      <c r="A977">
        <f>INDEX(resultados!$A$2:$ZZ$995, 971, MATCH($B$1, resultados!$A$1:$ZZ$1, 0))</f>
        <v/>
      </c>
      <c r="B977">
        <f>INDEX(resultados!$A$2:$ZZ$995, 971, MATCH($B$2, resultados!$A$1:$ZZ$1, 0))</f>
        <v/>
      </c>
      <c r="C977">
        <f>INDEX(resultados!$A$2:$ZZ$995, 971, MATCH($B$3, resultados!$A$1:$ZZ$1, 0))</f>
        <v/>
      </c>
    </row>
    <row r="978">
      <c r="A978">
        <f>INDEX(resultados!$A$2:$ZZ$995, 972, MATCH($B$1, resultados!$A$1:$ZZ$1, 0))</f>
        <v/>
      </c>
      <c r="B978">
        <f>INDEX(resultados!$A$2:$ZZ$995, 972, MATCH($B$2, resultados!$A$1:$ZZ$1, 0))</f>
        <v/>
      </c>
      <c r="C978">
        <f>INDEX(resultados!$A$2:$ZZ$995, 972, MATCH($B$3, resultados!$A$1:$ZZ$1, 0))</f>
        <v/>
      </c>
    </row>
    <row r="979">
      <c r="A979">
        <f>INDEX(resultados!$A$2:$ZZ$995, 973, MATCH($B$1, resultados!$A$1:$ZZ$1, 0))</f>
        <v/>
      </c>
      <c r="B979">
        <f>INDEX(resultados!$A$2:$ZZ$995, 973, MATCH($B$2, resultados!$A$1:$ZZ$1, 0))</f>
        <v/>
      </c>
      <c r="C979">
        <f>INDEX(resultados!$A$2:$ZZ$995, 973, MATCH($B$3, resultados!$A$1:$ZZ$1, 0))</f>
        <v/>
      </c>
    </row>
    <row r="980">
      <c r="A980">
        <f>INDEX(resultados!$A$2:$ZZ$995, 974, MATCH($B$1, resultados!$A$1:$ZZ$1, 0))</f>
        <v/>
      </c>
      <c r="B980">
        <f>INDEX(resultados!$A$2:$ZZ$995, 974, MATCH($B$2, resultados!$A$1:$ZZ$1, 0))</f>
        <v/>
      </c>
      <c r="C980">
        <f>INDEX(resultados!$A$2:$ZZ$995, 974, MATCH($B$3, resultados!$A$1:$ZZ$1, 0))</f>
        <v/>
      </c>
    </row>
    <row r="981">
      <c r="A981">
        <f>INDEX(resultados!$A$2:$ZZ$995, 975, MATCH($B$1, resultados!$A$1:$ZZ$1, 0))</f>
        <v/>
      </c>
      <c r="B981">
        <f>INDEX(resultados!$A$2:$ZZ$995, 975, MATCH($B$2, resultados!$A$1:$ZZ$1, 0))</f>
        <v/>
      </c>
      <c r="C981">
        <f>INDEX(resultados!$A$2:$ZZ$995, 975, MATCH($B$3, resultados!$A$1:$ZZ$1, 0))</f>
        <v/>
      </c>
    </row>
    <row r="982">
      <c r="A982">
        <f>INDEX(resultados!$A$2:$ZZ$995, 976, MATCH($B$1, resultados!$A$1:$ZZ$1, 0))</f>
        <v/>
      </c>
      <c r="B982">
        <f>INDEX(resultados!$A$2:$ZZ$995, 976, MATCH($B$2, resultados!$A$1:$ZZ$1, 0))</f>
        <v/>
      </c>
      <c r="C982">
        <f>INDEX(resultados!$A$2:$ZZ$995, 976, MATCH($B$3, resultados!$A$1:$ZZ$1, 0))</f>
        <v/>
      </c>
    </row>
    <row r="983">
      <c r="A983">
        <f>INDEX(resultados!$A$2:$ZZ$995, 977, MATCH($B$1, resultados!$A$1:$ZZ$1, 0))</f>
        <v/>
      </c>
      <c r="B983">
        <f>INDEX(resultados!$A$2:$ZZ$995, 977, MATCH($B$2, resultados!$A$1:$ZZ$1, 0))</f>
        <v/>
      </c>
      <c r="C983">
        <f>INDEX(resultados!$A$2:$ZZ$995, 977, MATCH($B$3, resultados!$A$1:$ZZ$1, 0))</f>
        <v/>
      </c>
    </row>
    <row r="984">
      <c r="A984">
        <f>INDEX(resultados!$A$2:$ZZ$995, 978, MATCH($B$1, resultados!$A$1:$ZZ$1, 0))</f>
        <v/>
      </c>
      <c r="B984">
        <f>INDEX(resultados!$A$2:$ZZ$995, 978, MATCH($B$2, resultados!$A$1:$ZZ$1, 0))</f>
        <v/>
      </c>
      <c r="C984">
        <f>INDEX(resultados!$A$2:$ZZ$995, 978, MATCH($B$3, resultados!$A$1:$ZZ$1, 0))</f>
        <v/>
      </c>
    </row>
    <row r="985">
      <c r="A985">
        <f>INDEX(resultados!$A$2:$ZZ$995, 979, MATCH($B$1, resultados!$A$1:$ZZ$1, 0))</f>
        <v/>
      </c>
      <c r="B985">
        <f>INDEX(resultados!$A$2:$ZZ$995, 979, MATCH($B$2, resultados!$A$1:$ZZ$1, 0))</f>
        <v/>
      </c>
      <c r="C985">
        <f>INDEX(resultados!$A$2:$ZZ$995, 979, MATCH($B$3, resultados!$A$1:$ZZ$1, 0))</f>
        <v/>
      </c>
    </row>
    <row r="986">
      <c r="A986">
        <f>INDEX(resultados!$A$2:$ZZ$995, 980, MATCH($B$1, resultados!$A$1:$ZZ$1, 0))</f>
        <v/>
      </c>
      <c r="B986">
        <f>INDEX(resultados!$A$2:$ZZ$995, 980, MATCH($B$2, resultados!$A$1:$ZZ$1, 0))</f>
        <v/>
      </c>
      <c r="C986">
        <f>INDEX(resultados!$A$2:$ZZ$995, 980, MATCH($B$3, resultados!$A$1:$ZZ$1, 0))</f>
        <v/>
      </c>
    </row>
    <row r="987">
      <c r="A987">
        <f>INDEX(resultados!$A$2:$ZZ$995, 981, MATCH($B$1, resultados!$A$1:$ZZ$1, 0))</f>
        <v/>
      </c>
      <c r="B987">
        <f>INDEX(resultados!$A$2:$ZZ$995, 981, MATCH($B$2, resultados!$A$1:$ZZ$1, 0))</f>
        <v/>
      </c>
      <c r="C987">
        <f>INDEX(resultados!$A$2:$ZZ$995, 981, MATCH($B$3, resultados!$A$1:$ZZ$1, 0))</f>
        <v/>
      </c>
    </row>
    <row r="988">
      <c r="A988">
        <f>INDEX(resultados!$A$2:$ZZ$995, 982, MATCH($B$1, resultados!$A$1:$ZZ$1, 0))</f>
        <v/>
      </c>
      <c r="B988">
        <f>INDEX(resultados!$A$2:$ZZ$995, 982, MATCH($B$2, resultados!$A$1:$ZZ$1, 0))</f>
        <v/>
      </c>
      <c r="C988">
        <f>INDEX(resultados!$A$2:$ZZ$995, 982, MATCH($B$3, resultados!$A$1:$ZZ$1, 0))</f>
        <v/>
      </c>
    </row>
    <row r="989">
      <c r="A989">
        <f>INDEX(resultados!$A$2:$ZZ$995, 983, MATCH($B$1, resultados!$A$1:$ZZ$1, 0))</f>
        <v/>
      </c>
      <c r="B989">
        <f>INDEX(resultados!$A$2:$ZZ$995, 983, MATCH($B$2, resultados!$A$1:$ZZ$1, 0))</f>
        <v/>
      </c>
      <c r="C989">
        <f>INDEX(resultados!$A$2:$ZZ$995, 983, MATCH($B$3, resultados!$A$1:$ZZ$1, 0))</f>
        <v/>
      </c>
    </row>
    <row r="990">
      <c r="A990">
        <f>INDEX(resultados!$A$2:$ZZ$995, 984, MATCH($B$1, resultados!$A$1:$ZZ$1, 0))</f>
        <v/>
      </c>
      <c r="B990">
        <f>INDEX(resultados!$A$2:$ZZ$995, 984, MATCH($B$2, resultados!$A$1:$ZZ$1, 0))</f>
        <v/>
      </c>
      <c r="C990">
        <f>INDEX(resultados!$A$2:$ZZ$995, 984, MATCH($B$3, resultados!$A$1:$ZZ$1, 0))</f>
        <v/>
      </c>
    </row>
    <row r="991">
      <c r="A991">
        <f>INDEX(resultados!$A$2:$ZZ$995, 985, MATCH($B$1, resultados!$A$1:$ZZ$1, 0))</f>
        <v/>
      </c>
      <c r="B991">
        <f>INDEX(resultados!$A$2:$ZZ$995, 985, MATCH($B$2, resultados!$A$1:$ZZ$1, 0))</f>
        <v/>
      </c>
      <c r="C991">
        <f>INDEX(resultados!$A$2:$ZZ$995, 985, MATCH($B$3, resultados!$A$1:$ZZ$1, 0))</f>
        <v/>
      </c>
    </row>
    <row r="992">
      <c r="A992">
        <f>INDEX(resultados!$A$2:$ZZ$995, 986, MATCH($B$1, resultados!$A$1:$ZZ$1, 0))</f>
        <v/>
      </c>
      <c r="B992">
        <f>INDEX(resultados!$A$2:$ZZ$995, 986, MATCH($B$2, resultados!$A$1:$ZZ$1, 0))</f>
        <v/>
      </c>
      <c r="C992">
        <f>INDEX(resultados!$A$2:$ZZ$995, 986, MATCH($B$3, resultados!$A$1:$ZZ$1, 0))</f>
        <v/>
      </c>
    </row>
    <row r="993">
      <c r="A993">
        <f>INDEX(resultados!$A$2:$ZZ$995, 987, MATCH($B$1, resultados!$A$1:$ZZ$1, 0))</f>
        <v/>
      </c>
      <c r="B993">
        <f>INDEX(resultados!$A$2:$ZZ$995, 987, MATCH($B$2, resultados!$A$1:$ZZ$1, 0))</f>
        <v/>
      </c>
      <c r="C993">
        <f>INDEX(resultados!$A$2:$ZZ$995, 987, MATCH($B$3, resultados!$A$1:$ZZ$1, 0))</f>
        <v/>
      </c>
    </row>
    <row r="994">
      <c r="A994">
        <f>INDEX(resultados!$A$2:$ZZ$995, 988, MATCH($B$1, resultados!$A$1:$ZZ$1, 0))</f>
        <v/>
      </c>
      <c r="B994">
        <f>INDEX(resultados!$A$2:$ZZ$995, 988, MATCH($B$2, resultados!$A$1:$ZZ$1, 0))</f>
        <v/>
      </c>
      <c r="C994">
        <f>INDEX(resultados!$A$2:$ZZ$995, 988, MATCH($B$3, resultados!$A$1:$ZZ$1, 0))</f>
        <v/>
      </c>
    </row>
    <row r="995">
      <c r="A995">
        <f>INDEX(resultados!$A$2:$ZZ$995, 989, MATCH($B$1, resultados!$A$1:$ZZ$1, 0))</f>
        <v/>
      </c>
      <c r="B995">
        <f>INDEX(resultados!$A$2:$ZZ$995, 989, MATCH($B$2, resultados!$A$1:$ZZ$1, 0))</f>
        <v/>
      </c>
      <c r="C995">
        <f>INDEX(resultados!$A$2:$ZZ$995, 989, MATCH($B$3, resultados!$A$1:$ZZ$1, 0))</f>
        <v/>
      </c>
    </row>
    <row r="996">
      <c r="A996">
        <f>INDEX(resultados!$A$2:$ZZ$995, 990, MATCH($B$1, resultados!$A$1:$ZZ$1, 0))</f>
        <v/>
      </c>
      <c r="B996">
        <f>INDEX(resultados!$A$2:$ZZ$995, 990, MATCH($B$2, resultados!$A$1:$ZZ$1, 0))</f>
        <v/>
      </c>
      <c r="C996">
        <f>INDEX(resultados!$A$2:$ZZ$995, 990, MATCH($B$3, resultados!$A$1:$ZZ$1, 0))</f>
        <v/>
      </c>
    </row>
    <row r="997">
      <c r="A997">
        <f>INDEX(resultados!$A$2:$ZZ$995, 991, MATCH($B$1, resultados!$A$1:$ZZ$1, 0))</f>
        <v/>
      </c>
      <c r="B997">
        <f>INDEX(resultados!$A$2:$ZZ$995, 991, MATCH($B$2, resultados!$A$1:$ZZ$1, 0))</f>
        <v/>
      </c>
      <c r="C997">
        <f>INDEX(resultados!$A$2:$ZZ$995, 991, MATCH($B$3, resultados!$A$1:$ZZ$1, 0))</f>
        <v/>
      </c>
    </row>
    <row r="998">
      <c r="A998">
        <f>INDEX(resultados!$A$2:$ZZ$995, 992, MATCH($B$1, resultados!$A$1:$ZZ$1, 0))</f>
        <v/>
      </c>
      <c r="B998">
        <f>INDEX(resultados!$A$2:$ZZ$995, 992, MATCH($B$2, resultados!$A$1:$ZZ$1, 0))</f>
        <v/>
      </c>
      <c r="C998">
        <f>INDEX(resultados!$A$2:$ZZ$995, 992, MATCH($B$3, resultados!$A$1:$ZZ$1, 0))</f>
        <v/>
      </c>
    </row>
    <row r="999">
      <c r="A999">
        <f>INDEX(resultados!$A$2:$ZZ$995, 993, MATCH($B$1, resultados!$A$1:$ZZ$1, 0))</f>
        <v/>
      </c>
      <c r="B999">
        <f>INDEX(resultados!$A$2:$ZZ$995, 993, MATCH($B$2, resultados!$A$1:$ZZ$1, 0))</f>
        <v/>
      </c>
      <c r="C999">
        <f>INDEX(resultados!$A$2:$ZZ$995, 993, MATCH($B$3, resultados!$A$1:$ZZ$1, 0))</f>
        <v/>
      </c>
    </row>
    <row r="1000">
      <c r="A1000">
        <f>INDEX(resultados!$A$2:$ZZ$995, 994, MATCH($B$1, resultados!$A$1:$ZZ$1, 0))</f>
        <v/>
      </c>
      <c r="B1000">
        <f>INDEX(resultados!$A$2:$ZZ$995, 994, MATCH($B$2, resultados!$A$1:$ZZ$1, 0))</f>
        <v/>
      </c>
      <c r="C1000">
        <f>INDEX(resultados!$A$2:$ZZ$995, 994,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1.4056</v>
      </c>
      <c r="E2" t="n">
        <v>71.15000000000001</v>
      </c>
      <c r="F2" t="n">
        <v>44.16</v>
      </c>
      <c r="G2" t="n">
        <v>5.17</v>
      </c>
      <c r="H2" t="n">
        <v>0.07000000000000001</v>
      </c>
      <c r="I2" t="n">
        <v>513</v>
      </c>
      <c r="J2" t="n">
        <v>242.64</v>
      </c>
      <c r="K2" t="n">
        <v>58.47</v>
      </c>
      <c r="L2" t="n">
        <v>1</v>
      </c>
      <c r="M2" t="n">
        <v>511</v>
      </c>
      <c r="N2" t="n">
        <v>58.17</v>
      </c>
      <c r="O2" t="n">
        <v>30160.1</v>
      </c>
      <c r="P2" t="n">
        <v>707.66</v>
      </c>
      <c r="Q2" t="n">
        <v>2239.61</v>
      </c>
      <c r="R2" t="n">
        <v>591.5700000000001</v>
      </c>
      <c r="S2" t="n">
        <v>80.06999999999999</v>
      </c>
      <c r="T2" t="n">
        <v>251179.66</v>
      </c>
      <c r="U2" t="n">
        <v>0.14</v>
      </c>
      <c r="V2" t="n">
        <v>0.58</v>
      </c>
      <c r="W2" t="n">
        <v>7.51</v>
      </c>
      <c r="X2" t="n">
        <v>15.52</v>
      </c>
      <c r="Y2" t="n">
        <v>1</v>
      </c>
      <c r="Z2" t="n">
        <v>10</v>
      </c>
      <c r="AA2" t="n">
        <v>1616.260750143575</v>
      </c>
      <c r="AB2" t="n">
        <v>2211.439262738324</v>
      </c>
      <c r="AC2" t="n">
        <v>2000.382603277077</v>
      </c>
      <c r="AD2" t="n">
        <v>1616260.750143575</v>
      </c>
      <c r="AE2" t="n">
        <v>2211439.262738325</v>
      </c>
      <c r="AF2" t="n">
        <v>7.122195346117208e-07</v>
      </c>
      <c r="AG2" t="n">
        <v>0.7411458333333334</v>
      </c>
      <c r="AH2" t="n">
        <v>2000382.603277077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1.6789</v>
      </c>
      <c r="E3" t="n">
        <v>59.56</v>
      </c>
      <c r="F3" t="n">
        <v>39.52</v>
      </c>
      <c r="G3" t="n">
        <v>6.48</v>
      </c>
      <c r="H3" t="n">
        <v>0.09</v>
      </c>
      <c r="I3" t="n">
        <v>366</v>
      </c>
      <c r="J3" t="n">
        <v>243.08</v>
      </c>
      <c r="K3" t="n">
        <v>58.47</v>
      </c>
      <c r="L3" t="n">
        <v>1.25</v>
      </c>
      <c r="M3" t="n">
        <v>364</v>
      </c>
      <c r="N3" t="n">
        <v>58.36</v>
      </c>
      <c r="O3" t="n">
        <v>30214.33</v>
      </c>
      <c r="P3" t="n">
        <v>631.45</v>
      </c>
      <c r="Q3" t="n">
        <v>2239.67</v>
      </c>
      <c r="R3" t="n">
        <v>440</v>
      </c>
      <c r="S3" t="n">
        <v>80.06999999999999</v>
      </c>
      <c r="T3" t="n">
        <v>176134.47</v>
      </c>
      <c r="U3" t="n">
        <v>0.18</v>
      </c>
      <c r="V3" t="n">
        <v>0.65</v>
      </c>
      <c r="W3" t="n">
        <v>7.24</v>
      </c>
      <c r="X3" t="n">
        <v>10.88</v>
      </c>
      <c r="Y3" t="n">
        <v>1</v>
      </c>
      <c r="Z3" t="n">
        <v>10</v>
      </c>
      <c r="AA3" t="n">
        <v>1208.91788263185</v>
      </c>
      <c r="AB3" t="n">
        <v>1654.094780709777</v>
      </c>
      <c r="AC3" t="n">
        <v>1496.230296375441</v>
      </c>
      <c r="AD3" t="n">
        <v>1208917.88263185</v>
      </c>
      <c r="AE3" t="n">
        <v>1654094.780709777</v>
      </c>
      <c r="AF3" t="n">
        <v>8.507010363258523e-07</v>
      </c>
      <c r="AG3" t="n">
        <v>0.6204166666666667</v>
      </c>
      <c r="AH3" t="n">
        <v>1496230.29637544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1.8817</v>
      </c>
      <c r="E4" t="n">
        <v>53.14</v>
      </c>
      <c r="F4" t="n">
        <v>36.97</v>
      </c>
      <c r="G4" t="n">
        <v>7.81</v>
      </c>
      <c r="H4" t="n">
        <v>0.11</v>
      </c>
      <c r="I4" t="n">
        <v>284</v>
      </c>
      <c r="J4" t="n">
        <v>243.52</v>
      </c>
      <c r="K4" t="n">
        <v>58.47</v>
      </c>
      <c r="L4" t="n">
        <v>1.5</v>
      </c>
      <c r="M4" t="n">
        <v>282</v>
      </c>
      <c r="N4" t="n">
        <v>58.55</v>
      </c>
      <c r="O4" t="n">
        <v>30268.64</v>
      </c>
      <c r="P4" t="n">
        <v>588.9299999999999</v>
      </c>
      <c r="Q4" t="n">
        <v>2239.11</v>
      </c>
      <c r="R4" t="n">
        <v>357.06</v>
      </c>
      <c r="S4" t="n">
        <v>80.06999999999999</v>
      </c>
      <c r="T4" t="n">
        <v>135074.41</v>
      </c>
      <c r="U4" t="n">
        <v>0.22</v>
      </c>
      <c r="V4" t="n">
        <v>0.6899999999999999</v>
      </c>
      <c r="W4" t="n">
        <v>7.09</v>
      </c>
      <c r="X4" t="n">
        <v>8.34</v>
      </c>
      <c r="Y4" t="n">
        <v>1</v>
      </c>
      <c r="Z4" t="n">
        <v>10</v>
      </c>
      <c r="AA4" t="n">
        <v>1007.127079750952</v>
      </c>
      <c r="AB4" t="n">
        <v>1377.995701826207</v>
      </c>
      <c r="AC4" t="n">
        <v>1246.481726073028</v>
      </c>
      <c r="AD4" t="n">
        <v>1007127.079750952</v>
      </c>
      <c r="AE4" t="n">
        <v>1377995.701826207</v>
      </c>
      <c r="AF4" t="n">
        <v>9.534600869940771e-07</v>
      </c>
      <c r="AG4" t="n">
        <v>0.5535416666666667</v>
      </c>
      <c r="AH4" t="n">
        <v>1246481.726073028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2.0322</v>
      </c>
      <c r="E5" t="n">
        <v>49.21</v>
      </c>
      <c r="F5" t="n">
        <v>35.45</v>
      </c>
      <c r="G5" t="n">
        <v>9.130000000000001</v>
      </c>
      <c r="H5" t="n">
        <v>0.13</v>
      </c>
      <c r="I5" t="n">
        <v>233</v>
      </c>
      <c r="J5" t="n">
        <v>243.96</v>
      </c>
      <c r="K5" t="n">
        <v>58.47</v>
      </c>
      <c r="L5" t="n">
        <v>1.75</v>
      </c>
      <c r="M5" t="n">
        <v>231</v>
      </c>
      <c r="N5" t="n">
        <v>58.74</v>
      </c>
      <c r="O5" t="n">
        <v>30323.01</v>
      </c>
      <c r="P5" t="n">
        <v>562.86</v>
      </c>
      <c r="Q5" t="n">
        <v>2238.92</v>
      </c>
      <c r="R5" t="n">
        <v>306.72</v>
      </c>
      <c r="S5" t="n">
        <v>80.06999999999999</v>
      </c>
      <c r="T5" t="n">
        <v>110156.49</v>
      </c>
      <c r="U5" t="n">
        <v>0.26</v>
      </c>
      <c r="V5" t="n">
        <v>0.72</v>
      </c>
      <c r="W5" t="n">
        <v>7.03</v>
      </c>
      <c r="X5" t="n">
        <v>6.81</v>
      </c>
      <c r="Y5" t="n">
        <v>1</v>
      </c>
      <c r="Z5" t="n">
        <v>10</v>
      </c>
      <c r="AA5" t="n">
        <v>892.2398174010827</v>
      </c>
      <c r="AB5" t="n">
        <v>1220.801881010816</v>
      </c>
      <c r="AC5" t="n">
        <v>1104.290262893344</v>
      </c>
      <c r="AD5" t="n">
        <v>892239.8174010827</v>
      </c>
      <c r="AE5" t="n">
        <v>1220801.881010816</v>
      </c>
      <c r="AF5" t="n">
        <v>1.029718652702005e-06</v>
      </c>
      <c r="AG5" t="n">
        <v>0.5126041666666666</v>
      </c>
      <c r="AH5" t="n">
        <v>1104290.262893344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2.1535</v>
      </c>
      <c r="E6" t="n">
        <v>46.44</v>
      </c>
      <c r="F6" t="n">
        <v>34.38</v>
      </c>
      <c r="G6" t="n">
        <v>10.47</v>
      </c>
      <c r="H6" t="n">
        <v>0.15</v>
      </c>
      <c r="I6" t="n">
        <v>197</v>
      </c>
      <c r="J6" t="n">
        <v>244.41</v>
      </c>
      <c r="K6" t="n">
        <v>58.47</v>
      </c>
      <c r="L6" t="n">
        <v>2</v>
      </c>
      <c r="M6" t="n">
        <v>195</v>
      </c>
      <c r="N6" t="n">
        <v>58.93</v>
      </c>
      <c r="O6" t="n">
        <v>30377.45</v>
      </c>
      <c r="P6" t="n">
        <v>544.08</v>
      </c>
      <c r="Q6" t="n">
        <v>2239.06</v>
      </c>
      <c r="R6" t="n">
        <v>271.41</v>
      </c>
      <c r="S6" t="n">
        <v>80.06999999999999</v>
      </c>
      <c r="T6" t="n">
        <v>92682.58</v>
      </c>
      <c r="U6" t="n">
        <v>0.3</v>
      </c>
      <c r="V6" t="n">
        <v>0.75</v>
      </c>
      <c r="W6" t="n">
        <v>6.98</v>
      </c>
      <c r="X6" t="n">
        <v>5.74</v>
      </c>
      <c r="Y6" t="n">
        <v>1</v>
      </c>
      <c r="Z6" t="n">
        <v>10</v>
      </c>
      <c r="AA6" t="n">
        <v>814.7411752713205</v>
      </c>
      <c r="AB6" t="n">
        <v>1114.764819850085</v>
      </c>
      <c r="AC6" t="n">
        <v>1008.373230025843</v>
      </c>
      <c r="AD6" t="n">
        <v>814741.1752713205</v>
      </c>
      <c r="AE6" t="n">
        <v>1114764.819850085</v>
      </c>
      <c r="AF6" t="n">
        <v>1.091181536558296e-06</v>
      </c>
      <c r="AG6" t="n">
        <v>0.48375</v>
      </c>
      <c r="AH6" t="n">
        <v>1008373.230025843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2.2551</v>
      </c>
      <c r="E7" t="n">
        <v>44.34</v>
      </c>
      <c r="F7" t="n">
        <v>33.56</v>
      </c>
      <c r="G7" t="n">
        <v>11.84</v>
      </c>
      <c r="H7" t="n">
        <v>0.16</v>
      </c>
      <c r="I7" t="n">
        <v>170</v>
      </c>
      <c r="J7" t="n">
        <v>244.85</v>
      </c>
      <c r="K7" t="n">
        <v>58.47</v>
      </c>
      <c r="L7" t="n">
        <v>2.25</v>
      </c>
      <c r="M7" t="n">
        <v>168</v>
      </c>
      <c r="N7" t="n">
        <v>59.12</v>
      </c>
      <c r="O7" t="n">
        <v>30431.96</v>
      </c>
      <c r="P7" t="n">
        <v>529.36</v>
      </c>
      <c r="Q7" t="n">
        <v>2238.63</v>
      </c>
      <c r="R7" t="n">
        <v>245.35</v>
      </c>
      <c r="S7" t="n">
        <v>80.06999999999999</v>
      </c>
      <c r="T7" t="n">
        <v>79786.88</v>
      </c>
      <c r="U7" t="n">
        <v>0.33</v>
      </c>
      <c r="V7" t="n">
        <v>0.76</v>
      </c>
      <c r="W7" t="n">
        <v>6.92</v>
      </c>
      <c r="X7" t="n">
        <v>4.93</v>
      </c>
      <c r="Y7" t="n">
        <v>1</v>
      </c>
      <c r="Z7" t="n">
        <v>10</v>
      </c>
      <c r="AA7" t="n">
        <v>757.7525026917053</v>
      </c>
      <c r="AB7" t="n">
        <v>1036.790403863862</v>
      </c>
      <c r="AC7" t="n">
        <v>937.8405828635655</v>
      </c>
      <c r="AD7" t="n">
        <v>757752.5026917054</v>
      </c>
      <c r="AE7" t="n">
        <v>1036790.403863862</v>
      </c>
      <c r="AF7" t="n">
        <v>1.142662402179063e-06</v>
      </c>
      <c r="AG7" t="n">
        <v>0.461875</v>
      </c>
      <c r="AH7" t="n">
        <v>937840.5828635655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2.3379</v>
      </c>
      <c r="E8" t="n">
        <v>42.77</v>
      </c>
      <c r="F8" t="n">
        <v>32.93</v>
      </c>
      <c r="G8" t="n">
        <v>13.17</v>
      </c>
      <c r="H8" t="n">
        <v>0.18</v>
      </c>
      <c r="I8" t="n">
        <v>150</v>
      </c>
      <c r="J8" t="n">
        <v>245.29</v>
      </c>
      <c r="K8" t="n">
        <v>58.47</v>
      </c>
      <c r="L8" t="n">
        <v>2.5</v>
      </c>
      <c r="M8" t="n">
        <v>148</v>
      </c>
      <c r="N8" t="n">
        <v>59.32</v>
      </c>
      <c r="O8" t="n">
        <v>30486.54</v>
      </c>
      <c r="P8" t="n">
        <v>517.89</v>
      </c>
      <c r="Q8" t="n">
        <v>2239.01</v>
      </c>
      <c r="R8" t="n">
        <v>225.1</v>
      </c>
      <c r="S8" t="n">
        <v>80.06999999999999</v>
      </c>
      <c r="T8" t="n">
        <v>69762.98</v>
      </c>
      <c r="U8" t="n">
        <v>0.36</v>
      </c>
      <c r="V8" t="n">
        <v>0.78</v>
      </c>
      <c r="W8" t="n">
        <v>6.87</v>
      </c>
      <c r="X8" t="n">
        <v>4.3</v>
      </c>
      <c r="Y8" t="n">
        <v>1</v>
      </c>
      <c r="Z8" t="n">
        <v>10</v>
      </c>
      <c r="AA8" t="n">
        <v>715.7223864002085</v>
      </c>
      <c r="AB8" t="n">
        <v>979.2829445159712</v>
      </c>
      <c r="AC8" t="n">
        <v>885.8215547236111</v>
      </c>
      <c r="AD8" t="n">
        <v>715722.3864002085</v>
      </c>
      <c r="AE8" t="n">
        <v>979282.9445159711</v>
      </c>
      <c r="AF8" t="n">
        <v>1.184617280854256e-06</v>
      </c>
      <c r="AG8" t="n">
        <v>0.4455208333333334</v>
      </c>
      <c r="AH8" t="n">
        <v>885821.5547236111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2.4049</v>
      </c>
      <c r="E9" t="n">
        <v>41.58</v>
      </c>
      <c r="F9" t="n">
        <v>32.5</v>
      </c>
      <c r="G9" t="n">
        <v>14.55</v>
      </c>
      <c r="H9" t="n">
        <v>0.2</v>
      </c>
      <c r="I9" t="n">
        <v>134</v>
      </c>
      <c r="J9" t="n">
        <v>245.73</v>
      </c>
      <c r="K9" t="n">
        <v>58.47</v>
      </c>
      <c r="L9" t="n">
        <v>2.75</v>
      </c>
      <c r="M9" t="n">
        <v>132</v>
      </c>
      <c r="N9" t="n">
        <v>59.51</v>
      </c>
      <c r="O9" t="n">
        <v>30541.19</v>
      </c>
      <c r="P9" t="n">
        <v>509.18</v>
      </c>
      <c r="Q9" t="n">
        <v>2238.66</v>
      </c>
      <c r="R9" t="n">
        <v>210.48</v>
      </c>
      <c r="S9" t="n">
        <v>80.06999999999999</v>
      </c>
      <c r="T9" t="n">
        <v>62531.57</v>
      </c>
      <c r="U9" t="n">
        <v>0.38</v>
      </c>
      <c r="V9" t="n">
        <v>0.79</v>
      </c>
      <c r="W9" t="n">
        <v>6.86</v>
      </c>
      <c r="X9" t="n">
        <v>3.87</v>
      </c>
      <c r="Y9" t="n">
        <v>1</v>
      </c>
      <c r="Z9" t="n">
        <v>10</v>
      </c>
      <c r="AA9" t="n">
        <v>684.8222769976157</v>
      </c>
      <c r="AB9" t="n">
        <v>937.0040516147277</v>
      </c>
      <c r="AC9" t="n">
        <v>847.5777000220635</v>
      </c>
      <c r="AD9" t="n">
        <v>684822.2769976157</v>
      </c>
      <c r="AE9" t="n">
        <v>937004.0516147277</v>
      </c>
      <c r="AF9" t="n">
        <v>1.218566276883699e-06</v>
      </c>
      <c r="AG9" t="n">
        <v>0.433125</v>
      </c>
      <c r="AH9" t="n">
        <v>847577.7000220635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2.4665</v>
      </c>
      <c r="E10" t="n">
        <v>40.54</v>
      </c>
      <c r="F10" t="n">
        <v>32.07</v>
      </c>
      <c r="G10" t="n">
        <v>15.9</v>
      </c>
      <c r="H10" t="n">
        <v>0.22</v>
      </c>
      <c r="I10" t="n">
        <v>121</v>
      </c>
      <c r="J10" t="n">
        <v>246.18</v>
      </c>
      <c r="K10" t="n">
        <v>58.47</v>
      </c>
      <c r="L10" t="n">
        <v>3</v>
      </c>
      <c r="M10" t="n">
        <v>119</v>
      </c>
      <c r="N10" t="n">
        <v>59.7</v>
      </c>
      <c r="O10" t="n">
        <v>30595.91</v>
      </c>
      <c r="P10" t="n">
        <v>500.81</v>
      </c>
      <c r="Q10" t="n">
        <v>2238.71</v>
      </c>
      <c r="R10" t="n">
        <v>197.25</v>
      </c>
      <c r="S10" t="n">
        <v>80.06999999999999</v>
      </c>
      <c r="T10" t="n">
        <v>55984.57</v>
      </c>
      <c r="U10" t="n">
        <v>0.41</v>
      </c>
      <c r="V10" t="n">
        <v>0.8</v>
      </c>
      <c r="W10" t="n">
        <v>6.82</v>
      </c>
      <c r="X10" t="n">
        <v>3.44</v>
      </c>
      <c r="Y10" t="n">
        <v>1</v>
      </c>
      <c r="Z10" t="n">
        <v>10</v>
      </c>
      <c r="AA10" t="n">
        <v>657.3622941811964</v>
      </c>
      <c r="AB10" t="n">
        <v>899.4320916763606</v>
      </c>
      <c r="AC10" t="n">
        <v>813.5915552076372</v>
      </c>
      <c r="AD10" t="n">
        <v>657362.2941811964</v>
      </c>
      <c r="AE10" t="n">
        <v>899432.0916763607</v>
      </c>
      <c r="AF10" t="n">
        <v>1.249779085173456e-06</v>
      </c>
      <c r="AG10" t="n">
        <v>0.4222916666666667</v>
      </c>
      <c r="AH10" t="n">
        <v>813591.5552076371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2.5121</v>
      </c>
      <c r="E11" t="n">
        <v>39.81</v>
      </c>
      <c r="F11" t="n">
        <v>31.81</v>
      </c>
      <c r="G11" t="n">
        <v>17.19</v>
      </c>
      <c r="H11" t="n">
        <v>0.23</v>
      </c>
      <c r="I11" t="n">
        <v>111</v>
      </c>
      <c r="J11" t="n">
        <v>246.62</v>
      </c>
      <c r="K11" t="n">
        <v>58.47</v>
      </c>
      <c r="L11" t="n">
        <v>3.25</v>
      </c>
      <c r="M11" t="n">
        <v>109</v>
      </c>
      <c r="N11" t="n">
        <v>59.9</v>
      </c>
      <c r="O11" t="n">
        <v>30650.7</v>
      </c>
      <c r="P11" t="n">
        <v>495.07</v>
      </c>
      <c r="Q11" t="n">
        <v>2238.61</v>
      </c>
      <c r="R11" t="n">
        <v>187.73</v>
      </c>
      <c r="S11" t="n">
        <v>80.06999999999999</v>
      </c>
      <c r="T11" t="n">
        <v>51271.32</v>
      </c>
      <c r="U11" t="n">
        <v>0.43</v>
      </c>
      <c r="V11" t="n">
        <v>0.8100000000000001</v>
      </c>
      <c r="W11" t="n">
        <v>6.83</v>
      </c>
      <c r="X11" t="n">
        <v>3.18</v>
      </c>
      <c r="Y11" t="n">
        <v>1</v>
      </c>
      <c r="Z11" t="n">
        <v>10</v>
      </c>
      <c r="AA11" t="n">
        <v>638.6330357882617</v>
      </c>
      <c r="AB11" t="n">
        <v>873.8058940665828</v>
      </c>
      <c r="AC11" t="n">
        <v>790.4110859311423</v>
      </c>
      <c r="AD11" t="n">
        <v>638633.0357882617</v>
      </c>
      <c r="AE11" t="n">
        <v>873805.8940665828</v>
      </c>
      <c r="AF11" t="n">
        <v>1.272884670530808e-06</v>
      </c>
      <c r="AG11" t="n">
        <v>0.4146875</v>
      </c>
      <c r="AH11" t="n">
        <v>790411.0859311423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2.5566</v>
      </c>
      <c r="E12" t="n">
        <v>39.11</v>
      </c>
      <c r="F12" t="n">
        <v>31.54</v>
      </c>
      <c r="G12" t="n">
        <v>18.55</v>
      </c>
      <c r="H12" t="n">
        <v>0.25</v>
      </c>
      <c r="I12" t="n">
        <v>102</v>
      </c>
      <c r="J12" t="n">
        <v>247.07</v>
      </c>
      <c r="K12" t="n">
        <v>58.47</v>
      </c>
      <c r="L12" t="n">
        <v>3.5</v>
      </c>
      <c r="M12" t="n">
        <v>100</v>
      </c>
      <c r="N12" t="n">
        <v>60.09</v>
      </c>
      <c r="O12" t="n">
        <v>30705.56</v>
      </c>
      <c r="P12" t="n">
        <v>489.07</v>
      </c>
      <c r="Q12" t="n">
        <v>2238.62</v>
      </c>
      <c r="R12" t="n">
        <v>179.75</v>
      </c>
      <c r="S12" t="n">
        <v>80.06999999999999</v>
      </c>
      <c r="T12" t="n">
        <v>47324.96</v>
      </c>
      <c r="U12" t="n">
        <v>0.45</v>
      </c>
      <c r="V12" t="n">
        <v>0.8100000000000001</v>
      </c>
      <c r="W12" t="n">
        <v>6.8</v>
      </c>
      <c r="X12" t="n">
        <v>2.91</v>
      </c>
      <c r="Y12" t="n">
        <v>1</v>
      </c>
      <c r="Z12" t="n">
        <v>10</v>
      </c>
      <c r="AA12" t="n">
        <v>620.5423921041654</v>
      </c>
      <c r="AB12" t="n">
        <v>849.0534772751303</v>
      </c>
      <c r="AC12" t="n">
        <v>768.0210050580308</v>
      </c>
      <c r="AD12" t="n">
        <v>620542.3921041654</v>
      </c>
      <c r="AE12" t="n">
        <v>849053.4772751302</v>
      </c>
      <c r="AF12" t="n">
        <v>1.295432884311558e-06</v>
      </c>
      <c r="AG12" t="n">
        <v>0.4073958333333333</v>
      </c>
      <c r="AH12" t="n">
        <v>768021.0050580308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2.5958</v>
      </c>
      <c r="E13" t="n">
        <v>38.52</v>
      </c>
      <c r="F13" t="n">
        <v>31.33</v>
      </c>
      <c r="G13" t="n">
        <v>20</v>
      </c>
      <c r="H13" t="n">
        <v>0.27</v>
      </c>
      <c r="I13" t="n">
        <v>94</v>
      </c>
      <c r="J13" t="n">
        <v>247.51</v>
      </c>
      <c r="K13" t="n">
        <v>58.47</v>
      </c>
      <c r="L13" t="n">
        <v>3.75</v>
      </c>
      <c r="M13" t="n">
        <v>92</v>
      </c>
      <c r="N13" t="n">
        <v>60.29</v>
      </c>
      <c r="O13" t="n">
        <v>30760.49</v>
      </c>
      <c r="P13" t="n">
        <v>483.89</v>
      </c>
      <c r="Q13" t="n">
        <v>2238.65</v>
      </c>
      <c r="R13" t="n">
        <v>172.48</v>
      </c>
      <c r="S13" t="n">
        <v>80.06999999999999</v>
      </c>
      <c r="T13" t="n">
        <v>43733.04</v>
      </c>
      <c r="U13" t="n">
        <v>0.46</v>
      </c>
      <c r="V13" t="n">
        <v>0.82</v>
      </c>
      <c r="W13" t="n">
        <v>6.79</v>
      </c>
      <c r="X13" t="n">
        <v>2.7</v>
      </c>
      <c r="Y13" t="n">
        <v>1</v>
      </c>
      <c r="Z13" t="n">
        <v>10</v>
      </c>
      <c r="AA13" t="n">
        <v>605.3533640861585</v>
      </c>
      <c r="AB13" t="n">
        <v>828.2711790482701</v>
      </c>
      <c r="AC13" t="n">
        <v>749.2221402058035</v>
      </c>
      <c r="AD13" t="n">
        <v>605353.3640861586</v>
      </c>
      <c r="AE13" t="n">
        <v>828271.1790482701</v>
      </c>
      <c r="AF13" t="n">
        <v>1.315295580495948e-06</v>
      </c>
      <c r="AG13" t="n">
        <v>0.4012500000000001</v>
      </c>
      <c r="AH13" t="n">
        <v>749222.1402058034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2.6327</v>
      </c>
      <c r="E14" t="n">
        <v>37.98</v>
      </c>
      <c r="F14" t="n">
        <v>31.12</v>
      </c>
      <c r="G14" t="n">
        <v>21.46</v>
      </c>
      <c r="H14" t="n">
        <v>0.29</v>
      </c>
      <c r="I14" t="n">
        <v>87</v>
      </c>
      <c r="J14" t="n">
        <v>247.96</v>
      </c>
      <c r="K14" t="n">
        <v>58.47</v>
      </c>
      <c r="L14" t="n">
        <v>4</v>
      </c>
      <c r="M14" t="n">
        <v>85</v>
      </c>
      <c r="N14" t="n">
        <v>60.48</v>
      </c>
      <c r="O14" t="n">
        <v>30815.5</v>
      </c>
      <c r="P14" t="n">
        <v>479.18</v>
      </c>
      <c r="Q14" t="n">
        <v>2238.46</v>
      </c>
      <c r="R14" t="n">
        <v>165.68</v>
      </c>
      <c r="S14" t="n">
        <v>80.06999999999999</v>
      </c>
      <c r="T14" t="n">
        <v>40366.23</v>
      </c>
      <c r="U14" t="n">
        <v>0.48</v>
      </c>
      <c r="V14" t="n">
        <v>0.82</v>
      </c>
      <c r="W14" t="n">
        <v>6.78</v>
      </c>
      <c r="X14" t="n">
        <v>2.49</v>
      </c>
      <c r="Y14" t="n">
        <v>1</v>
      </c>
      <c r="Z14" t="n">
        <v>10</v>
      </c>
      <c r="AA14" t="n">
        <v>591.5625762251148</v>
      </c>
      <c r="AB14" t="n">
        <v>809.4020146901689</v>
      </c>
      <c r="AC14" t="n">
        <v>732.1538224110008</v>
      </c>
      <c r="AD14" t="n">
        <v>591562.5762251148</v>
      </c>
      <c r="AE14" t="n">
        <v>809402.0146901689</v>
      </c>
      <c r="AF14" t="n">
        <v>1.333992863383806e-06</v>
      </c>
      <c r="AG14" t="n">
        <v>0.3956249999999999</v>
      </c>
      <c r="AH14" t="n">
        <v>732153.8224110007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2.6666</v>
      </c>
      <c r="E15" t="n">
        <v>37.5</v>
      </c>
      <c r="F15" t="n">
        <v>30.92</v>
      </c>
      <c r="G15" t="n">
        <v>22.9</v>
      </c>
      <c r="H15" t="n">
        <v>0.3</v>
      </c>
      <c r="I15" t="n">
        <v>81</v>
      </c>
      <c r="J15" t="n">
        <v>248.4</v>
      </c>
      <c r="K15" t="n">
        <v>58.47</v>
      </c>
      <c r="L15" t="n">
        <v>4.25</v>
      </c>
      <c r="M15" t="n">
        <v>79</v>
      </c>
      <c r="N15" t="n">
        <v>60.68</v>
      </c>
      <c r="O15" t="n">
        <v>30870.57</v>
      </c>
      <c r="P15" t="n">
        <v>474.48</v>
      </c>
      <c r="Q15" t="n">
        <v>2238.5</v>
      </c>
      <c r="R15" t="n">
        <v>159.11</v>
      </c>
      <c r="S15" t="n">
        <v>80.06999999999999</v>
      </c>
      <c r="T15" t="n">
        <v>37112.81</v>
      </c>
      <c r="U15" t="n">
        <v>0.5</v>
      </c>
      <c r="V15" t="n">
        <v>0.83</v>
      </c>
      <c r="W15" t="n">
        <v>6.78</v>
      </c>
      <c r="X15" t="n">
        <v>2.29</v>
      </c>
      <c r="Y15" t="n">
        <v>1</v>
      </c>
      <c r="Z15" t="n">
        <v>10</v>
      </c>
      <c r="AA15" t="n">
        <v>578.8579016307766</v>
      </c>
      <c r="AB15" t="n">
        <v>792.0189184195093</v>
      </c>
      <c r="AC15" t="n">
        <v>716.4297444510843</v>
      </c>
      <c r="AD15" t="n">
        <v>578857.9016307766</v>
      </c>
      <c r="AE15" t="n">
        <v>792018.9184195093</v>
      </c>
      <c r="AF15" t="n">
        <v>1.351170041971837e-06</v>
      </c>
      <c r="AG15" t="n">
        <v>0.390625</v>
      </c>
      <c r="AH15" t="n">
        <v>716429.7444510843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2.6923</v>
      </c>
      <c r="E16" t="n">
        <v>37.14</v>
      </c>
      <c r="F16" t="n">
        <v>30.8</v>
      </c>
      <c r="G16" t="n">
        <v>24.31</v>
      </c>
      <c r="H16" t="n">
        <v>0.32</v>
      </c>
      <c r="I16" t="n">
        <v>76</v>
      </c>
      <c r="J16" t="n">
        <v>248.85</v>
      </c>
      <c r="K16" t="n">
        <v>58.47</v>
      </c>
      <c r="L16" t="n">
        <v>4.5</v>
      </c>
      <c r="M16" t="n">
        <v>74</v>
      </c>
      <c r="N16" t="n">
        <v>60.88</v>
      </c>
      <c r="O16" t="n">
        <v>30925.72</v>
      </c>
      <c r="P16" t="n">
        <v>470.62</v>
      </c>
      <c r="Q16" t="n">
        <v>2238.54</v>
      </c>
      <c r="R16" t="n">
        <v>155.08</v>
      </c>
      <c r="S16" t="n">
        <v>80.06999999999999</v>
      </c>
      <c r="T16" t="n">
        <v>35122.35</v>
      </c>
      <c r="U16" t="n">
        <v>0.52</v>
      </c>
      <c r="V16" t="n">
        <v>0.83</v>
      </c>
      <c r="W16" t="n">
        <v>6.77</v>
      </c>
      <c r="X16" t="n">
        <v>2.17</v>
      </c>
      <c r="Y16" t="n">
        <v>1</v>
      </c>
      <c r="Z16" t="n">
        <v>10</v>
      </c>
      <c r="AA16" t="n">
        <v>569.3202563760569</v>
      </c>
      <c r="AB16" t="n">
        <v>778.96909141079</v>
      </c>
      <c r="AC16" t="n">
        <v>704.6253746165297</v>
      </c>
      <c r="AD16" t="n">
        <v>569320.2563760569</v>
      </c>
      <c r="AE16" t="n">
        <v>778969.09141079</v>
      </c>
      <c r="AF16" t="n">
        <v>1.364192268807012e-06</v>
      </c>
      <c r="AG16" t="n">
        <v>0.386875</v>
      </c>
      <c r="AH16" t="n">
        <v>704625.3746165297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2.7142</v>
      </c>
      <c r="E17" t="n">
        <v>36.84</v>
      </c>
      <c r="F17" t="n">
        <v>30.69</v>
      </c>
      <c r="G17" t="n">
        <v>25.57</v>
      </c>
      <c r="H17" t="n">
        <v>0.34</v>
      </c>
      <c r="I17" t="n">
        <v>72</v>
      </c>
      <c r="J17" t="n">
        <v>249.3</v>
      </c>
      <c r="K17" t="n">
        <v>58.47</v>
      </c>
      <c r="L17" t="n">
        <v>4.75</v>
      </c>
      <c r="M17" t="n">
        <v>70</v>
      </c>
      <c r="N17" t="n">
        <v>61.07</v>
      </c>
      <c r="O17" t="n">
        <v>30980.93</v>
      </c>
      <c r="P17" t="n">
        <v>467.34</v>
      </c>
      <c r="Q17" t="n">
        <v>2238.34</v>
      </c>
      <c r="R17" t="n">
        <v>151.95</v>
      </c>
      <c r="S17" t="n">
        <v>80.06999999999999</v>
      </c>
      <c r="T17" t="n">
        <v>33578.75</v>
      </c>
      <c r="U17" t="n">
        <v>0.53</v>
      </c>
      <c r="V17" t="n">
        <v>0.84</v>
      </c>
      <c r="W17" t="n">
        <v>6.75</v>
      </c>
      <c r="X17" t="n">
        <v>2.06</v>
      </c>
      <c r="Y17" t="n">
        <v>1</v>
      </c>
      <c r="Z17" t="n">
        <v>10</v>
      </c>
      <c r="AA17" t="n">
        <v>561.307841960418</v>
      </c>
      <c r="AB17" t="n">
        <v>768.0061525245362</v>
      </c>
      <c r="AC17" t="n">
        <v>694.7087232309988</v>
      </c>
      <c r="AD17" t="n">
        <v>561307.841960418</v>
      </c>
      <c r="AE17" t="n">
        <v>768006.1525245362</v>
      </c>
      <c r="AF17" t="n">
        <v>1.37528903019574e-06</v>
      </c>
      <c r="AG17" t="n">
        <v>0.38375</v>
      </c>
      <c r="AH17" t="n">
        <v>694708.7232309987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2.7364</v>
      </c>
      <c r="E18" t="n">
        <v>36.54</v>
      </c>
      <c r="F18" t="n">
        <v>30.58</v>
      </c>
      <c r="G18" t="n">
        <v>26.98</v>
      </c>
      <c r="H18" t="n">
        <v>0.36</v>
      </c>
      <c r="I18" t="n">
        <v>68</v>
      </c>
      <c r="J18" t="n">
        <v>249.75</v>
      </c>
      <c r="K18" t="n">
        <v>58.47</v>
      </c>
      <c r="L18" t="n">
        <v>5</v>
      </c>
      <c r="M18" t="n">
        <v>66</v>
      </c>
      <c r="N18" t="n">
        <v>61.27</v>
      </c>
      <c r="O18" t="n">
        <v>31036.22</v>
      </c>
      <c r="P18" t="n">
        <v>464.08</v>
      </c>
      <c r="Q18" t="n">
        <v>2238.58</v>
      </c>
      <c r="R18" t="n">
        <v>148.14</v>
      </c>
      <c r="S18" t="n">
        <v>80.06999999999999</v>
      </c>
      <c r="T18" t="n">
        <v>31694.41</v>
      </c>
      <c r="U18" t="n">
        <v>0.54</v>
      </c>
      <c r="V18" t="n">
        <v>0.84</v>
      </c>
      <c r="W18" t="n">
        <v>6.75</v>
      </c>
      <c r="X18" t="n">
        <v>1.95</v>
      </c>
      <c r="Y18" t="n">
        <v>1</v>
      </c>
      <c r="Z18" t="n">
        <v>10</v>
      </c>
      <c r="AA18" t="n">
        <v>553.3808490954929</v>
      </c>
      <c r="AB18" t="n">
        <v>757.160091172502</v>
      </c>
      <c r="AC18" t="n">
        <v>684.8977947518599</v>
      </c>
      <c r="AD18" t="n">
        <v>553380.8490954929</v>
      </c>
      <c r="AE18" t="n">
        <v>757160.091172502</v>
      </c>
      <c r="AF18" t="n">
        <v>1.386537802014451e-06</v>
      </c>
      <c r="AG18" t="n">
        <v>0.380625</v>
      </c>
      <c r="AH18" t="n">
        <v>684897.79475186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2.7618</v>
      </c>
      <c r="E19" t="n">
        <v>36.21</v>
      </c>
      <c r="F19" t="n">
        <v>30.43</v>
      </c>
      <c r="G19" t="n">
        <v>28.53</v>
      </c>
      <c r="H19" t="n">
        <v>0.37</v>
      </c>
      <c r="I19" t="n">
        <v>64</v>
      </c>
      <c r="J19" t="n">
        <v>250.2</v>
      </c>
      <c r="K19" t="n">
        <v>58.47</v>
      </c>
      <c r="L19" t="n">
        <v>5.25</v>
      </c>
      <c r="M19" t="n">
        <v>62</v>
      </c>
      <c r="N19" t="n">
        <v>61.47</v>
      </c>
      <c r="O19" t="n">
        <v>31091.59</v>
      </c>
      <c r="P19" t="n">
        <v>460.05</v>
      </c>
      <c r="Q19" t="n">
        <v>2238.57</v>
      </c>
      <c r="R19" t="n">
        <v>143.56</v>
      </c>
      <c r="S19" t="n">
        <v>80.06999999999999</v>
      </c>
      <c r="T19" t="n">
        <v>29420.11</v>
      </c>
      <c r="U19" t="n">
        <v>0.5600000000000001</v>
      </c>
      <c r="V19" t="n">
        <v>0.84</v>
      </c>
      <c r="W19" t="n">
        <v>6.74</v>
      </c>
      <c r="X19" t="n">
        <v>1.8</v>
      </c>
      <c r="Y19" t="n">
        <v>1</v>
      </c>
      <c r="Z19" t="n">
        <v>10</v>
      </c>
      <c r="AA19" t="n">
        <v>544.0951622874278</v>
      </c>
      <c r="AB19" t="n">
        <v>744.4550048261174</v>
      </c>
      <c r="AC19" t="n">
        <v>673.4052640146735</v>
      </c>
      <c r="AD19" t="n">
        <v>544095.1622874278</v>
      </c>
      <c r="AE19" t="n">
        <v>744455.0048261174</v>
      </c>
      <c r="AF19" t="n">
        <v>1.399408018419643e-06</v>
      </c>
      <c r="AG19" t="n">
        <v>0.3771875</v>
      </c>
      <c r="AH19" t="n">
        <v>673405.2640146735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2.7795</v>
      </c>
      <c r="E20" t="n">
        <v>35.98</v>
      </c>
      <c r="F20" t="n">
        <v>30.34</v>
      </c>
      <c r="G20" t="n">
        <v>29.84</v>
      </c>
      <c r="H20" t="n">
        <v>0.39</v>
      </c>
      <c r="I20" t="n">
        <v>61</v>
      </c>
      <c r="J20" t="n">
        <v>250.64</v>
      </c>
      <c r="K20" t="n">
        <v>58.47</v>
      </c>
      <c r="L20" t="n">
        <v>5.5</v>
      </c>
      <c r="M20" t="n">
        <v>59</v>
      </c>
      <c r="N20" t="n">
        <v>61.67</v>
      </c>
      <c r="O20" t="n">
        <v>31147.02</v>
      </c>
      <c r="P20" t="n">
        <v>456.56</v>
      </c>
      <c r="Q20" t="n">
        <v>2238.54</v>
      </c>
      <c r="R20" t="n">
        <v>140.43</v>
      </c>
      <c r="S20" t="n">
        <v>80.06999999999999</v>
      </c>
      <c r="T20" t="n">
        <v>27871.7</v>
      </c>
      <c r="U20" t="n">
        <v>0.57</v>
      </c>
      <c r="V20" t="n">
        <v>0.85</v>
      </c>
      <c r="W20" t="n">
        <v>6.74</v>
      </c>
      <c r="X20" t="n">
        <v>1.71</v>
      </c>
      <c r="Y20" t="n">
        <v>1</v>
      </c>
      <c r="Z20" t="n">
        <v>10</v>
      </c>
      <c r="AA20" t="n">
        <v>537.1971115971888</v>
      </c>
      <c r="AB20" t="n">
        <v>735.016787551214</v>
      </c>
      <c r="AC20" t="n">
        <v>664.8678169498658</v>
      </c>
      <c r="AD20" t="n">
        <v>537197.1115971889</v>
      </c>
      <c r="AE20" t="n">
        <v>735016.787551214</v>
      </c>
      <c r="AF20" t="n">
        <v>1.408376633788616e-06</v>
      </c>
      <c r="AG20" t="n">
        <v>0.3747916666666666</v>
      </c>
      <c r="AH20" t="n">
        <v>664867.8169498658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2.7957</v>
      </c>
      <c r="E21" t="n">
        <v>35.77</v>
      </c>
      <c r="F21" t="n">
        <v>30.27</v>
      </c>
      <c r="G21" t="n">
        <v>31.32</v>
      </c>
      <c r="H21" t="n">
        <v>0.41</v>
      </c>
      <c r="I21" t="n">
        <v>58</v>
      </c>
      <c r="J21" t="n">
        <v>251.09</v>
      </c>
      <c r="K21" t="n">
        <v>58.47</v>
      </c>
      <c r="L21" t="n">
        <v>5.75</v>
      </c>
      <c r="M21" t="n">
        <v>56</v>
      </c>
      <c r="N21" t="n">
        <v>61.87</v>
      </c>
      <c r="O21" t="n">
        <v>31202.53</v>
      </c>
      <c r="P21" t="n">
        <v>454.26</v>
      </c>
      <c r="Q21" t="n">
        <v>2238.61</v>
      </c>
      <c r="R21" t="n">
        <v>138.18</v>
      </c>
      <c r="S21" t="n">
        <v>80.06999999999999</v>
      </c>
      <c r="T21" t="n">
        <v>26762.79</v>
      </c>
      <c r="U21" t="n">
        <v>0.58</v>
      </c>
      <c r="V21" t="n">
        <v>0.85</v>
      </c>
      <c r="W21" t="n">
        <v>6.73</v>
      </c>
      <c r="X21" t="n">
        <v>1.64</v>
      </c>
      <c r="Y21" t="n">
        <v>1</v>
      </c>
      <c r="Z21" t="n">
        <v>10</v>
      </c>
      <c r="AA21" t="n">
        <v>531.7893563473934</v>
      </c>
      <c r="AB21" t="n">
        <v>727.6176582451201</v>
      </c>
      <c r="AC21" t="n">
        <v>658.1748501600025</v>
      </c>
      <c r="AD21" t="n">
        <v>531789.3563473935</v>
      </c>
      <c r="AE21" t="n">
        <v>727617.6582451201</v>
      </c>
      <c r="AF21" t="n">
        <v>1.416585197007675e-06</v>
      </c>
      <c r="AG21" t="n">
        <v>0.3726041666666667</v>
      </c>
      <c r="AH21" t="n">
        <v>658174.8501600025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2.8146</v>
      </c>
      <c r="E22" t="n">
        <v>35.53</v>
      </c>
      <c r="F22" t="n">
        <v>30.18</v>
      </c>
      <c r="G22" t="n">
        <v>32.92</v>
      </c>
      <c r="H22" t="n">
        <v>0.42</v>
      </c>
      <c r="I22" t="n">
        <v>55</v>
      </c>
      <c r="J22" t="n">
        <v>251.55</v>
      </c>
      <c r="K22" t="n">
        <v>58.47</v>
      </c>
      <c r="L22" t="n">
        <v>6</v>
      </c>
      <c r="M22" t="n">
        <v>53</v>
      </c>
      <c r="N22" t="n">
        <v>62.07</v>
      </c>
      <c r="O22" t="n">
        <v>31258.11</v>
      </c>
      <c r="P22" t="n">
        <v>450.94</v>
      </c>
      <c r="Q22" t="n">
        <v>2238.7</v>
      </c>
      <c r="R22" t="n">
        <v>135.21</v>
      </c>
      <c r="S22" t="n">
        <v>80.06999999999999</v>
      </c>
      <c r="T22" t="n">
        <v>25289.71</v>
      </c>
      <c r="U22" t="n">
        <v>0.59</v>
      </c>
      <c r="V22" t="n">
        <v>0.85</v>
      </c>
      <c r="W22" t="n">
        <v>6.72</v>
      </c>
      <c r="X22" t="n">
        <v>1.55</v>
      </c>
      <c r="Y22" t="n">
        <v>1</v>
      </c>
      <c r="Z22" t="n">
        <v>10</v>
      </c>
      <c r="AA22" t="n">
        <v>524.9747568355593</v>
      </c>
      <c r="AB22" t="n">
        <v>718.2936225541162</v>
      </c>
      <c r="AC22" t="n">
        <v>649.7406873489814</v>
      </c>
      <c r="AD22" t="n">
        <v>524974.7568355594</v>
      </c>
      <c r="AE22" t="n">
        <v>718293.6225541162</v>
      </c>
      <c r="AF22" t="n">
        <v>1.426161854096577e-06</v>
      </c>
      <c r="AG22" t="n">
        <v>0.3701041666666667</v>
      </c>
      <c r="AH22" t="n">
        <v>649740.6873489814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2.8253</v>
      </c>
      <c r="E23" t="n">
        <v>35.4</v>
      </c>
      <c r="F23" t="n">
        <v>30.14</v>
      </c>
      <c r="G23" t="n">
        <v>34.12</v>
      </c>
      <c r="H23" t="n">
        <v>0.44</v>
      </c>
      <c r="I23" t="n">
        <v>53</v>
      </c>
      <c r="J23" t="n">
        <v>252</v>
      </c>
      <c r="K23" t="n">
        <v>58.47</v>
      </c>
      <c r="L23" t="n">
        <v>6.25</v>
      </c>
      <c r="M23" t="n">
        <v>51</v>
      </c>
      <c r="N23" t="n">
        <v>62.27</v>
      </c>
      <c r="O23" t="n">
        <v>31313.77</v>
      </c>
      <c r="P23" t="n">
        <v>448.26</v>
      </c>
      <c r="Q23" t="n">
        <v>2238.44</v>
      </c>
      <c r="R23" t="n">
        <v>133.49</v>
      </c>
      <c r="S23" t="n">
        <v>80.06999999999999</v>
      </c>
      <c r="T23" t="n">
        <v>24444.28</v>
      </c>
      <c r="U23" t="n">
        <v>0.6</v>
      </c>
      <c r="V23" t="n">
        <v>0.85</v>
      </c>
      <c r="W23" t="n">
        <v>6.73</v>
      </c>
      <c r="X23" t="n">
        <v>1.51</v>
      </c>
      <c r="Y23" t="n">
        <v>1</v>
      </c>
      <c r="Z23" t="n">
        <v>10</v>
      </c>
      <c r="AA23" t="n">
        <v>520.5207970895262</v>
      </c>
      <c r="AB23" t="n">
        <v>712.1995183347575</v>
      </c>
      <c r="AC23" t="n">
        <v>644.2281958831893</v>
      </c>
      <c r="AD23" t="n">
        <v>520520.7970895262</v>
      </c>
      <c r="AE23" t="n">
        <v>712199.5183347575</v>
      </c>
      <c r="AF23" t="n">
        <v>1.431583559432623e-06</v>
      </c>
      <c r="AG23" t="n">
        <v>0.36875</v>
      </c>
      <c r="AH23" t="n">
        <v>644228.1958831893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2.8374</v>
      </c>
      <c r="E24" t="n">
        <v>35.24</v>
      </c>
      <c r="F24" t="n">
        <v>30.08</v>
      </c>
      <c r="G24" t="n">
        <v>35.39</v>
      </c>
      <c r="H24" t="n">
        <v>0.46</v>
      </c>
      <c r="I24" t="n">
        <v>51</v>
      </c>
      <c r="J24" t="n">
        <v>252.45</v>
      </c>
      <c r="K24" t="n">
        <v>58.47</v>
      </c>
      <c r="L24" t="n">
        <v>6.5</v>
      </c>
      <c r="M24" t="n">
        <v>49</v>
      </c>
      <c r="N24" t="n">
        <v>62.47</v>
      </c>
      <c r="O24" t="n">
        <v>31369.49</v>
      </c>
      <c r="P24" t="n">
        <v>445.61</v>
      </c>
      <c r="Q24" t="n">
        <v>2238.45</v>
      </c>
      <c r="R24" t="n">
        <v>131.94</v>
      </c>
      <c r="S24" t="n">
        <v>80.06999999999999</v>
      </c>
      <c r="T24" t="n">
        <v>23676.22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515.7831955940861</v>
      </c>
      <c r="AB24" t="n">
        <v>705.7173229604696</v>
      </c>
      <c r="AC24" t="n">
        <v>638.3646521376052</v>
      </c>
      <c r="AD24" t="n">
        <v>515783.1955940861</v>
      </c>
      <c r="AE24" t="n">
        <v>705717.3229604695</v>
      </c>
      <c r="AF24" t="n">
        <v>1.437714646775253e-06</v>
      </c>
      <c r="AG24" t="n">
        <v>0.3670833333333334</v>
      </c>
      <c r="AH24" t="n">
        <v>638364.6521376051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2.8568</v>
      </c>
      <c r="E25" t="n">
        <v>35</v>
      </c>
      <c r="F25" t="n">
        <v>29.98</v>
      </c>
      <c r="G25" t="n">
        <v>37.48</v>
      </c>
      <c r="H25" t="n">
        <v>0.47</v>
      </c>
      <c r="I25" t="n">
        <v>48</v>
      </c>
      <c r="J25" t="n">
        <v>252.9</v>
      </c>
      <c r="K25" t="n">
        <v>58.47</v>
      </c>
      <c r="L25" t="n">
        <v>6.75</v>
      </c>
      <c r="M25" t="n">
        <v>46</v>
      </c>
      <c r="N25" t="n">
        <v>62.68</v>
      </c>
      <c r="O25" t="n">
        <v>31425.3</v>
      </c>
      <c r="P25" t="n">
        <v>443.12</v>
      </c>
      <c r="Q25" t="n">
        <v>2238.38</v>
      </c>
      <c r="R25" t="n">
        <v>128.51</v>
      </c>
      <c r="S25" t="n">
        <v>80.06999999999999</v>
      </c>
      <c r="T25" t="n">
        <v>21976.51</v>
      </c>
      <c r="U25" t="n">
        <v>0.62</v>
      </c>
      <c r="V25" t="n">
        <v>0.86</v>
      </c>
      <c r="W25" t="n">
        <v>6.72</v>
      </c>
      <c r="X25" t="n">
        <v>1.35</v>
      </c>
      <c r="Y25" t="n">
        <v>1</v>
      </c>
      <c r="Z25" t="n">
        <v>10</v>
      </c>
      <c r="AA25" t="n">
        <v>509.7438693240622</v>
      </c>
      <c r="AB25" t="n">
        <v>697.454050321552</v>
      </c>
      <c r="AC25" t="n">
        <v>630.8900146417699</v>
      </c>
      <c r="AD25" t="n">
        <v>509743.8693240622</v>
      </c>
      <c r="AE25" t="n">
        <v>697454.050321552</v>
      </c>
      <c r="AF25" t="n">
        <v>1.447544654580794e-06</v>
      </c>
      <c r="AG25" t="n">
        <v>0.3645833333333333</v>
      </c>
      <c r="AH25" t="n">
        <v>630890.0146417699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2.8612</v>
      </c>
      <c r="E26" t="n">
        <v>34.95</v>
      </c>
      <c r="F26" t="n">
        <v>29.97</v>
      </c>
      <c r="G26" t="n">
        <v>38.26</v>
      </c>
      <c r="H26" t="n">
        <v>0.49</v>
      </c>
      <c r="I26" t="n">
        <v>47</v>
      </c>
      <c r="J26" t="n">
        <v>253.35</v>
      </c>
      <c r="K26" t="n">
        <v>58.47</v>
      </c>
      <c r="L26" t="n">
        <v>7</v>
      </c>
      <c r="M26" t="n">
        <v>45</v>
      </c>
      <c r="N26" t="n">
        <v>62.88</v>
      </c>
      <c r="O26" t="n">
        <v>31481.17</v>
      </c>
      <c r="P26" t="n">
        <v>440.86</v>
      </c>
      <c r="Q26" t="n">
        <v>2238.51</v>
      </c>
      <c r="R26" t="n">
        <v>128.37</v>
      </c>
      <c r="S26" t="n">
        <v>80.06999999999999</v>
      </c>
      <c r="T26" t="n">
        <v>21909.72</v>
      </c>
      <c r="U26" t="n">
        <v>0.62</v>
      </c>
      <c r="V26" t="n">
        <v>0.86</v>
      </c>
      <c r="W26" t="n">
        <v>6.72</v>
      </c>
      <c r="X26" t="n">
        <v>1.35</v>
      </c>
      <c r="Y26" t="n">
        <v>1</v>
      </c>
      <c r="Z26" t="n">
        <v>10</v>
      </c>
      <c r="AA26" t="n">
        <v>507.0082712288454</v>
      </c>
      <c r="AB26" t="n">
        <v>693.7110843216059</v>
      </c>
      <c r="AC26" t="n">
        <v>627.5042720635729</v>
      </c>
      <c r="AD26" t="n">
        <v>507008.2712288455</v>
      </c>
      <c r="AE26" t="n">
        <v>693711.0843216059</v>
      </c>
      <c r="AF26" t="n">
        <v>1.449774140887205e-06</v>
      </c>
      <c r="AG26" t="n">
        <v>0.3640625</v>
      </c>
      <c r="AH26" t="n">
        <v>627504.2720635729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2.8771</v>
      </c>
      <c r="E27" t="n">
        <v>34.76</v>
      </c>
      <c r="F27" t="n">
        <v>29.87</v>
      </c>
      <c r="G27" t="n">
        <v>39.83</v>
      </c>
      <c r="H27" t="n">
        <v>0.51</v>
      </c>
      <c r="I27" t="n">
        <v>45</v>
      </c>
      <c r="J27" t="n">
        <v>253.81</v>
      </c>
      <c r="K27" t="n">
        <v>58.47</v>
      </c>
      <c r="L27" t="n">
        <v>7.25</v>
      </c>
      <c r="M27" t="n">
        <v>43</v>
      </c>
      <c r="N27" t="n">
        <v>63.08</v>
      </c>
      <c r="O27" t="n">
        <v>31537.13</v>
      </c>
      <c r="P27" t="n">
        <v>437.45</v>
      </c>
      <c r="Q27" t="n">
        <v>2238.4</v>
      </c>
      <c r="R27" t="n">
        <v>125.28</v>
      </c>
      <c r="S27" t="n">
        <v>80.06999999999999</v>
      </c>
      <c r="T27" t="n">
        <v>20376.3</v>
      </c>
      <c r="U27" t="n">
        <v>0.64</v>
      </c>
      <c r="V27" t="n">
        <v>0.86</v>
      </c>
      <c r="W27" t="n">
        <v>6.71</v>
      </c>
      <c r="X27" t="n">
        <v>1.25</v>
      </c>
      <c r="Y27" t="n">
        <v>1</v>
      </c>
      <c r="Z27" t="n">
        <v>10</v>
      </c>
      <c r="AA27" t="n">
        <v>500.9122372202189</v>
      </c>
      <c r="AB27" t="n">
        <v>685.3702216529633</v>
      </c>
      <c r="AC27" t="n">
        <v>619.9594496215514</v>
      </c>
      <c r="AD27" t="n">
        <v>500912.2372202189</v>
      </c>
      <c r="AE27" t="n">
        <v>685370.2216529633</v>
      </c>
      <c r="AF27" t="n">
        <v>1.457830693676282e-06</v>
      </c>
      <c r="AG27" t="n">
        <v>0.3620833333333333</v>
      </c>
      <c r="AH27" t="n">
        <v>619959.4496215513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2.8886</v>
      </c>
      <c r="E28" t="n">
        <v>34.62</v>
      </c>
      <c r="F28" t="n">
        <v>29.83</v>
      </c>
      <c r="G28" t="n">
        <v>41.63</v>
      </c>
      <c r="H28" t="n">
        <v>0.52</v>
      </c>
      <c r="I28" t="n">
        <v>43</v>
      </c>
      <c r="J28" t="n">
        <v>254.26</v>
      </c>
      <c r="K28" t="n">
        <v>58.47</v>
      </c>
      <c r="L28" t="n">
        <v>7.5</v>
      </c>
      <c r="M28" t="n">
        <v>41</v>
      </c>
      <c r="N28" t="n">
        <v>63.29</v>
      </c>
      <c r="O28" t="n">
        <v>31593.16</v>
      </c>
      <c r="P28" t="n">
        <v>435.01</v>
      </c>
      <c r="Q28" t="n">
        <v>2238.46</v>
      </c>
      <c r="R28" t="n">
        <v>124.1</v>
      </c>
      <c r="S28" t="n">
        <v>80.06999999999999</v>
      </c>
      <c r="T28" t="n">
        <v>19798.65</v>
      </c>
      <c r="U28" t="n">
        <v>0.65</v>
      </c>
      <c r="V28" t="n">
        <v>0.86</v>
      </c>
      <c r="W28" t="n">
        <v>6.7</v>
      </c>
      <c r="X28" t="n">
        <v>1.2</v>
      </c>
      <c r="Y28" t="n">
        <v>1</v>
      </c>
      <c r="Z28" t="n">
        <v>10</v>
      </c>
      <c r="AA28" t="n">
        <v>496.7074949175501</v>
      </c>
      <c r="AB28" t="n">
        <v>679.6171077343134</v>
      </c>
      <c r="AC28" t="n">
        <v>614.7554048207513</v>
      </c>
      <c r="AD28" t="n">
        <v>496707.4949175501</v>
      </c>
      <c r="AE28" t="n">
        <v>679617.1077343135</v>
      </c>
      <c r="AF28" t="n">
        <v>1.463657760158947e-06</v>
      </c>
      <c r="AG28" t="n">
        <v>0.360625</v>
      </c>
      <c r="AH28" t="n">
        <v>614755.4048207513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2.9015</v>
      </c>
      <c r="E29" t="n">
        <v>34.47</v>
      </c>
      <c r="F29" t="n">
        <v>29.77</v>
      </c>
      <c r="G29" t="n">
        <v>43.57</v>
      </c>
      <c r="H29" t="n">
        <v>0.54</v>
      </c>
      <c r="I29" t="n">
        <v>41</v>
      </c>
      <c r="J29" t="n">
        <v>254.72</v>
      </c>
      <c r="K29" t="n">
        <v>58.47</v>
      </c>
      <c r="L29" t="n">
        <v>7.75</v>
      </c>
      <c r="M29" t="n">
        <v>39</v>
      </c>
      <c r="N29" t="n">
        <v>63.49</v>
      </c>
      <c r="O29" t="n">
        <v>31649.26</v>
      </c>
      <c r="P29" t="n">
        <v>432.12</v>
      </c>
      <c r="Q29" t="n">
        <v>2238.58</v>
      </c>
      <c r="R29" t="n">
        <v>121.74</v>
      </c>
      <c r="S29" t="n">
        <v>80.06999999999999</v>
      </c>
      <c r="T29" t="n">
        <v>18626.81</v>
      </c>
      <c r="U29" t="n">
        <v>0.66</v>
      </c>
      <c r="V29" t="n">
        <v>0.86</v>
      </c>
      <c r="W29" t="n">
        <v>6.71</v>
      </c>
      <c r="X29" t="n">
        <v>1.14</v>
      </c>
      <c r="Y29" t="n">
        <v>1</v>
      </c>
      <c r="Z29" t="n">
        <v>10</v>
      </c>
      <c r="AA29" t="n">
        <v>491.8377143408845</v>
      </c>
      <c r="AB29" t="n">
        <v>672.9540591097632</v>
      </c>
      <c r="AC29" t="n">
        <v>608.7282682052808</v>
      </c>
      <c r="AD29" t="n">
        <v>491837.7143408845</v>
      </c>
      <c r="AE29" t="n">
        <v>672954.0591097632</v>
      </c>
      <c r="AF29" t="n">
        <v>1.470194208648198e-06</v>
      </c>
      <c r="AG29" t="n">
        <v>0.3590625</v>
      </c>
      <c r="AH29" t="n">
        <v>608728.2682052808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2.9061</v>
      </c>
      <c r="E30" t="n">
        <v>34.41</v>
      </c>
      <c r="F30" t="n">
        <v>29.76</v>
      </c>
      <c r="G30" t="n">
        <v>44.65</v>
      </c>
      <c r="H30" t="n">
        <v>0.5600000000000001</v>
      </c>
      <c r="I30" t="n">
        <v>40</v>
      </c>
      <c r="J30" t="n">
        <v>255.17</v>
      </c>
      <c r="K30" t="n">
        <v>58.47</v>
      </c>
      <c r="L30" t="n">
        <v>8</v>
      </c>
      <c r="M30" t="n">
        <v>38</v>
      </c>
      <c r="N30" t="n">
        <v>63.7</v>
      </c>
      <c r="O30" t="n">
        <v>31705.44</v>
      </c>
      <c r="P30" t="n">
        <v>430.26</v>
      </c>
      <c r="Q30" t="n">
        <v>2238.35</v>
      </c>
      <c r="R30" t="n">
        <v>121.58</v>
      </c>
      <c r="S30" t="n">
        <v>80.06999999999999</v>
      </c>
      <c r="T30" t="n">
        <v>18553.44</v>
      </c>
      <c r="U30" t="n">
        <v>0.66</v>
      </c>
      <c r="V30" t="n">
        <v>0.86</v>
      </c>
      <c r="W30" t="n">
        <v>6.71</v>
      </c>
      <c r="X30" t="n">
        <v>1.14</v>
      </c>
      <c r="Y30" t="n">
        <v>1</v>
      </c>
      <c r="Z30" t="n">
        <v>10</v>
      </c>
      <c r="AA30" t="n">
        <v>489.4703655497032</v>
      </c>
      <c r="AB30" t="n">
        <v>669.7149480536112</v>
      </c>
      <c r="AC30" t="n">
        <v>605.7982933622068</v>
      </c>
      <c r="AD30" t="n">
        <v>489470.3655497032</v>
      </c>
      <c r="AE30" t="n">
        <v>669714.9480536112</v>
      </c>
      <c r="AF30" t="n">
        <v>1.472525035241265e-06</v>
      </c>
      <c r="AG30" t="n">
        <v>0.3584375</v>
      </c>
      <c r="AH30" t="n">
        <v>605798.2933622068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2.9122</v>
      </c>
      <c r="E31" t="n">
        <v>34.34</v>
      </c>
      <c r="F31" t="n">
        <v>29.74</v>
      </c>
      <c r="G31" t="n">
        <v>45.75</v>
      </c>
      <c r="H31" t="n">
        <v>0.57</v>
      </c>
      <c r="I31" t="n">
        <v>39</v>
      </c>
      <c r="J31" t="n">
        <v>255.63</v>
      </c>
      <c r="K31" t="n">
        <v>58.47</v>
      </c>
      <c r="L31" t="n">
        <v>8.25</v>
      </c>
      <c r="M31" t="n">
        <v>37</v>
      </c>
      <c r="N31" t="n">
        <v>63.91</v>
      </c>
      <c r="O31" t="n">
        <v>31761.69</v>
      </c>
      <c r="P31" t="n">
        <v>427.76</v>
      </c>
      <c r="Q31" t="n">
        <v>2238.58</v>
      </c>
      <c r="R31" t="n">
        <v>120.77</v>
      </c>
      <c r="S31" t="n">
        <v>80.06999999999999</v>
      </c>
      <c r="T31" t="n">
        <v>18151.4</v>
      </c>
      <c r="U31" t="n">
        <v>0.66</v>
      </c>
      <c r="V31" t="n">
        <v>0.86</v>
      </c>
      <c r="W31" t="n">
        <v>6.71</v>
      </c>
      <c r="X31" t="n">
        <v>1.11</v>
      </c>
      <c r="Y31" t="n">
        <v>1</v>
      </c>
      <c r="Z31" t="n">
        <v>10</v>
      </c>
      <c r="AA31" t="n">
        <v>486.2860167359559</v>
      </c>
      <c r="AB31" t="n">
        <v>665.3579815230875</v>
      </c>
      <c r="AC31" t="n">
        <v>601.8571496023153</v>
      </c>
      <c r="AD31" t="n">
        <v>486286.0167359559</v>
      </c>
      <c r="AE31" t="n">
        <v>665357.9815230875</v>
      </c>
      <c r="AF31" t="n">
        <v>1.475615913984244e-06</v>
      </c>
      <c r="AG31" t="n">
        <v>0.3577083333333334</v>
      </c>
      <c r="AH31" t="n">
        <v>601857.1496023153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2.925</v>
      </c>
      <c r="E32" t="n">
        <v>34.19</v>
      </c>
      <c r="F32" t="n">
        <v>29.68</v>
      </c>
      <c r="G32" t="n">
        <v>48.14</v>
      </c>
      <c r="H32" t="n">
        <v>0.59</v>
      </c>
      <c r="I32" t="n">
        <v>37</v>
      </c>
      <c r="J32" t="n">
        <v>256.09</v>
      </c>
      <c r="K32" t="n">
        <v>58.47</v>
      </c>
      <c r="L32" t="n">
        <v>8.5</v>
      </c>
      <c r="M32" t="n">
        <v>35</v>
      </c>
      <c r="N32" t="n">
        <v>64.11</v>
      </c>
      <c r="O32" t="n">
        <v>31818.02</v>
      </c>
      <c r="P32" t="n">
        <v>424.89</v>
      </c>
      <c r="Q32" t="n">
        <v>2238.47</v>
      </c>
      <c r="R32" t="n">
        <v>119.25</v>
      </c>
      <c r="S32" t="n">
        <v>80.06999999999999</v>
      </c>
      <c r="T32" t="n">
        <v>17400.26</v>
      </c>
      <c r="U32" t="n">
        <v>0.67</v>
      </c>
      <c r="V32" t="n">
        <v>0.86</v>
      </c>
      <c r="W32" t="n">
        <v>6.7</v>
      </c>
      <c r="X32" t="n">
        <v>1.06</v>
      </c>
      <c r="Y32" t="n">
        <v>1</v>
      </c>
      <c r="Z32" t="n">
        <v>10</v>
      </c>
      <c r="AA32" t="n">
        <v>481.5343125723493</v>
      </c>
      <c r="AB32" t="n">
        <v>658.8564902560482</v>
      </c>
      <c r="AC32" t="n">
        <v>595.976151536902</v>
      </c>
      <c r="AD32" t="n">
        <v>481534.3125723493</v>
      </c>
      <c r="AE32" t="n">
        <v>658856.4902560483</v>
      </c>
      <c r="AF32" t="n">
        <v>1.482101692330167e-06</v>
      </c>
      <c r="AG32" t="n">
        <v>0.3561458333333333</v>
      </c>
      <c r="AH32" t="n">
        <v>595976.1515369019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2.9316</v>
      </c>
      <c r="E33" t="n">
        <v>34.11</v>
      </c>
      <c r="F33" t="n">
        <v>29.65</v>
      </c>
      <c r="G33" t="n">
        <v>49.42</v>
      </c>
      <c r="H33" t="n">
        <v>0.61</v>
      </c>
      <c r="I33" t="n">
        <v>36</v>
      </c>
      <c r="J33" t="n">
        <v>256.54</v>
      </c>
      <c r="K33" t="n">
        <v>58.47</v>
      </c>
      <c r="L33" t="n">
        <v>8.75</v>
      </c>
      <c r="M33" t="n">
        <v>34</v>
      </c>
      <c r="N33" t="n">
        <v>64.31999999999999</v>
      </c>
      <c r="O33" t="n">
        <v>31874.43</v>
      </c>
      <c r="P33" t="n">
        <v>423.25</v>
      </c>
      <c r="Q33" t="n">
        <v>2238.41</v>
      </c>
      <c r="R33" t="n">
        <v>118.01</v>
      </c>
      <c r="S33" t="n">
        <v>80.06999999999999</v>
      </c>
      <c r="T33" t="n">
        <v>16788.2</v>
      </c>
      <c r="U33" t="n">
        <v>0.68</v>
      </c>
      <c r="V33" t="n">
        <v>0.87</v>
      </c>
      <c r="W33" t="n">
        <v>6.7</v>
      </c>
      <c r="X33" t="n">
        <v>1.03</v>
      </c>
      <c r="Y33" t="n">
        <v>1</v>
      </c>
      <c r="Z33" t="n">
        <v>10</v>
      </c>
      <c r="AA33" t="n">
        <v>478.9722101630488</v>
      </c>
      <c r="AB33" t="n">
        <v>655.3509087076624</v>
      </c>
      <c r="AC33" t="n">
        <v>592.8051377713796</v>
      </c>
      <c r="AD33" t="n">
        <v>478972.2101630488</v>
      </c>
      <c r="AE33" t="n">
        <v>655350.9087076624</v>
      </c>
      <c r="AF33" t="n">
        <v>1.485445921789784e-06</v>
      </c>
      <c r="AG33" t="n">
        <v>0.3553125</v>
      </c>
      <c r="AH33" t="n">
        <v>592805.1377713796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2.9382</v>
      </c>
      <c r="E34" t="n">
        <v>34.03</v>
      </c>
      <c r="F34" t="n">
        <v>29.62</v>
      </c>
      <c r="G34" t="n">
        <v>50.78</v>
      </c>
      <c r="H34" t="n">
        <v>0.62</v>
      </c>
      <c r="I34" t="n">
        <v>35</v>
      </c>
      <c r="J34" t="n">
        <v>257</v>
      </c>
      <c r="K34" t="n">
        <v>58.47</v>
      </c>
      <c r="L34" t="n">
        <v>9</v>
      </c>
      <c r="M34" t="n">
        <v>33</v>
      </c>
      <c r="N34" t="n">
        <v>64.53</v>
      </c>
      <c r="O34" t="n">
        <v>31931.04</v>
      </c>
      <c r="P34" t="n">
        <v>420.7</v>
      </c>
      <c r="Q34" t="n">
        <v>2238.38</v>
      </c>
      <c r="R34" t="n">
        <v>117.01</v>
      </c>
      <c r="S34" t="n">
        <v>80.06999999999999</v>
      </c>
      <c r="T34" t="n">
        <v>16291.32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475.6725186546757</v>
      </c>
      <c r="AB34" t="n">
        <v>650.8361252137906</v>
      </c>
      <c r="AC34" t="n">
        <v>588.7212388776245</v>
      </c>
      <c r="AD34" t="n">
        <v>475672.5186546757</v>
      </c>
      <c r="AE34" t="n">
        <v>650836.1252137907</v>
      </c>
      <c r="AF34" t="n">
        <v>1.488790151249401e-06</v>
      </c>
      <c r="AG34" t="n">
        <v>0.3544791666666667</v>
      </c>
      <c r="AH34" t="n">
        <v>588721.2388776245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2.9472</v>
      </c>
      <c r="E35" t="n">
        <v>33.93</v>
      </c>
      <c r="F35" t="n">
        <v>29.57</v>
      </c>
      <c r="G35" t="n">
        <v>52.18</v>
      </c>
      <c r="H35" t="n">
        <v>0.64</v>
      </c>
      <c r="I35" t="n">
        <v>34</v>
      </c>
      <c r="J35" t="n">
        <v>257.46</v>
      </c>
      <c r="K35" t="n">
        <v>58.47</v>
      </c>
      <c r="L35" t="n">
        <v>9.25</v>
      </c>
      <c r="M35" t="n">
        <v>32</v>
      </c>
      <c r="N35" t="n">
        <v>64.73999999999999</v>
      </c>
      <c r="O35" t="n">
        <v>31987.61</v>
      </c>
      <c r="P35" t="n">
        <v>417.38</v>
      </c>
      <c r="Q35" t="n">
        <v>2238.51</v>
      </c>
      <c r="R35" t="n">
        <v>115.23</v>
      </c>
      <c r="S35" t="n">
        <v>80.06999999999999</v>
      </c>
      <c r="T35" t="n">
        <v>15406.97</v>
      </c>
      <c r="U35" t="n">
        <v>0.6899999999999999</v>
      </c>
      <c r="V35" t="n">
        <v>0.87</v>
      </c>
      <c r="W35" t="n">
        <v>6.7</v>
      </c>
      <c r="X35" t="n">
        <v>0.9399999999999999</v>
      </c>
      <c r="Y35" t="n">
        <v>1</v>
      </c>
      <c r="Z35" t="n">
        <v>10</v>
      </c>
      <c r="AA35" t="n">
        <v>471.2873523490564</v>
      </c>
      <c r="AB35" t="n">
        <v>644.8361472145589</v>
      </c>
      <c r="AC35" t="n">
        <v>583.2938903576173</v>
      </c>
      <c r="AD35" t="n">
        <v>471287.3523490564</v>
      </c>
      <c r="AE35" t="n">
        <v>644836.1472145589</v>
      </c>
      <c r="AF35" t="n">
        <v>1.493350464148878e-06</v>
      </c>
      <c r="AG35" t="n">
        <v>0.3534375</v>
      </c>
      <c r="AH35" t="n">
        <v>583293.8903576173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2.9542</v>
      </c>
      <c r="E36" t="n">
        <v>33.85</v>
      </c>
      <c r="F36" t="n">
        <v>29.53</v>
      </c>
      <c r="G36" t="n">
        <v>53.7</v>
      </c>
      <c r="H36" t="n">
        <v>0.66</v>
      </c>
      <c r="I36" t="n">
        <v>33</v>
      </c>
      <c r="J36" t="n">
        <v>257.92</v>
      </c>
      <c r="K36" t="n">
        <v>58.47</v>
      </c>
      <c r="L36" t="n">
        <v>9.5</v>
      </c>
      <c r="M36" t="n">
        <v>31</v>
      </c>
      <c r="N36" t="n">
        <v>64.95</v>
      </c>
      <c r="O36" t="n">
        <v>32044.25</v>
      </c>
      <c r="P36" t="n">
        <v>415.7</v>
      </c>
      <c r="Q36" t="n">
        <v>2238.4</v>
      </c>
      <c r="R36" t="n">
        <v>114.21</v>
      </c>
      <c r="S36" t="n">
        <v>80.06999999999999</v>
      </c>
      <c r="T36" t="n">
        <v>14900.77</v>
      </c>
      <c r="U36" t="n">
        <v>0.7</v>
      </c>
      <c r="V36" t="n">
        <v>0.87</v>
      </c>
      <c r="W36" t="n">
        <v>6.69</v>
      </c>
      <c r="X36" t="n">
        <v>0.91</v>
      </c>
      <c r="Y36" t="n">
        <v>1</v>
      </c>
      <c r="Z36" t="n">
        <v>10</v>
      </c>
      <c r="AA36" t="n">
        <v>468.6289928511191</v>
      </c>
      <c r="AB36" t="n">
        <v>641.1988624709371</v>
      </c>
      <c r="AC36" t="n">
        <v>580.0037429649657</v>
      </c>
      <c r="AD36" t="n">
        <v>468628.992851119</v>
      </c>
      <c r="AE36" t="n">
        <v>641198.8624709371</v>
      </c>
      <c r="AF36" t="n">
        <v>1.496897374181805e-06</v>
      </c>
      <c r="AG36" t="n">
        <v>0.3526041666666667</v>
      </c>
      <c r="AH36" t="n">
        <v>580003.7429649656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2.9609</v>
      </c>
      <c r="E37" t="n">
        <v>33.77</v>
      </c>
      <c r="F37" t="n">
        <v>29.5</v>
      </c>
      <c r="G37" t="n">
        <v>55.32</v>
      </c>
      <c r="H37" t="n">
        <v>0.67</v>
      </c>
      <c r="I37" t="n">
        <v>32</v>
      </c>
      <c r="J37" t="n">
        <v>258.38</v>
      </c>
      <c r="K37" t="n">
        <v>58.47</v>
      </c>
      <c r="L37" t="n">
        <v>9.75</v>
      </c>
      <c r="M37" t="n">
        <v>30</v>
      </c>
      <c r="N37" t="n">
        <v>65.16</v>
      </c>
      <c r="O37" t="n">
        <v>32100.97</v>
      </c>
      <c r="P37" t="n">
        <v>413.63</v>
      </c>
      <c r="Q37" t="n">
        <v>2238.43</v>
      </c>
      <c r="R37" t="n">
        <v>113.05</v>
      </c>
      <c r="S37" t="n">
        <v>80.06999999999999</v>
      </c>
      <c r="T37" t="n">
        <v>14325.68</v>
      </c>
      <c r="U37" t="n">
        <v>0.71</v>
      </c>
      <c r="V37" t="n">
        <v>0.87</v>
      </c>
      <c r="W37" t="n">
        <v>6.69</v>
      </c>
      <c r="X37" t="n">
        <v>0.88</v>
      </c>
      <c r="Y37" t="n">
        <v>1</v>
      </c>
      <c r="Z37" t="n">
        <v>10</v>
      </c>
      <c r="AA37" t="n">
        <v>465.7539745916727</v>
      </c>
      <c r="AB37" t="n">
        <v>637.2651356515086</v>
      </c>
      <c r="AC37" t="n">
        <v>576.4454455121631</v>
      </c>
      <c r="AD37" t="n">
        <v>465753.9745916727</v>
      </c>
      <c r="AE37" t="n">
        <v>637265.1356515086</v>
      </c>
      <c r="AF37" t="n">
        <v>1.50029227378475e-06</v>
      </c>
      <c r="AG37" t="n">
        <v>0.3517708333333334</v>
      </c>
      <c r="AH37" t="n">
        <v>576445.4455121631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2.9646</v>
      </c>
      <c r="E38" t="n">
        <v>33.73</v>
      </c>
      <c r="F38" t="n">
        <v>29.51</v>
      </c>
      <c r="G38" t="n">
        <v>57.12</v>
      </c>
      <c r="H38" t="n">
        <v>0.6899999999999999</v>
      </c>
      <c r="I38" t="n">
        <v>31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411.51</v>
      </c>
      <c r="Q38" t="n">
        <v>2238.42</v>
      </c>
      <c r="R38" t="n">
        <v>113.33</v>
      </c>
      <c r="S38" t="n">
        <v>80.06999999999999</v>
      </c>
      <c r="T38" t="n">
        <v>14473.67</v>
      </c>
      <c r="U38" t="n">
        <v>0.71</v>
      </c>
      <c r="V38" t="n">
        <v>0.87</v>
      </c>
      <c r="W38" t="n">
        <v>6.69</v>
      </c>
      <c r="X38" t="n">
        <v>0.88</v>
      </c>
      <c r="Y38" t="n">
        <v>1</v>
      </c>
      <c r="Z38" t="n">
        <v>10</v>
      </c>
      <c r="AA38" t="n">
        <v>463.4875765344275</v>
      </c>
      <c r="AB38" t="n">
        <v>634.16414984316</v>
      </c>
      <c r="AC38" t="n">
        <v>573.6404134371024</v>
      </c>
      <c r="AD38" t="n">
        <v>463487.5765344275</v>
      </c>
      <c r="AE38" t="n">
        <v>634164.1498431599</v>
      </c>
      <c r="AF38" t="n">
        <v>1.502167069087868e-06</v>
      </c>
      <c r="AG38" t="n">
        <v>0.3513541666666666</v>
      </c>
      <c r="AH38" t="n">
        <v>573640.4134371025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2.9728</v>
      </c>
      <c r="E39" t="n">
        <v>33.64</v>
      </c>
      <c r="F39" t="n">
        <v>29.46</v>
      </c>
      <c r="G39" t="n">
        <v>58.93</v>
      </c>
      <c r="H39" t="n">
        <v>0.7</v>
      </c>
      <c r="I39" t="n">
        <v>30</v>
      </c>
      <c r="J39" t="n">
        <v>259.3</v>
      </c>
      <c r="K39" t="n">
        <v>58.47</v>
      </c>
      <c r="L39" t="n">
        <v>10.25</v>
      </c>
      <c r="M39" t="n">
        <v>28</v>
      </c>
      <c r="N39" t="n">
        <v>65.58</v>
      </c>
      <c r="O39" t="n">
        <v>32214.64</v>
      </c>
      <c r="P39" t="n">
        <v>409.38</v>
      </c>
      <c r="Q39" t="n">
        <v>2238.39</v>
      </c>
      <c r="R39" t="n">
        <v>112.09</v>
      </c>
      <c r="S39" t="n">
        <v>80.06999999999999</v>
      </c>
      <c r="T39" t="n">
        <v>13854.95</v>
      </c>
      <c r="U39" t="n">
        <v>0.71</v>
      </c>
      <c r="V39" t="n">
        <v>0.87</v>
      </c>
      <c r="W39" t="n">
        <v>6.68</v>
      </c>
      <c r="X39" t="n">
        <v>0.84</v>
      </c>
      <c r="Y39" t="n">
        <v>1</v>
      </c>
      <c r="Z39" t="n">
        <v>10</v>
      </c>
      <c r="AA39" t="n">
        <v>460.2694980394053</v>
      </c>
      <c r="AB39" t="n">
        <v>629.7610328746673</v>
      </c>
      <c r="AC39" t="n">
        <v>569.6575237722692</v>
      </c>
      <c r="AD39" t="n">
        <v>460269.4980394053</v>
      </c>
      <c r="AE39" t="n">
        <v>629761.0328746673</v>
      </c>
      <c r="AF39" t="n">
        <v>1.506322020840725e-06</v>
      </c>
      <c r="AG39" t="n">
        <v>0.3504166666666667</v>
      </c>
      <c r="AH39" t="n">
        <v>569657.5237722693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2.9807</v>
      </c>
      <c r="E40" t="n">
        <v>33.55</v>
      </c>
      <c r="F40" t="n">
        <v>29.42</v>
      </c>
      <c r="G40" t="n">
        <v>60.88</v>
      </c>
      <c r="H40" t="n">
        <v>0.72</v>
      </c>
      <c r="I40" t="n">
        <v>29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406.47</v>
      </c>
      <c r="Q40" t="n">
        <v>2238.48</v>
      </c>
      <c r="R40" t="n">
        <v>110.58</v>
      </c>
      <c r="S40" t="n">
        <v>80.06999999999999</v>
      </c>
      <c r="T40" t="n">
        <v>13105.51</v>
      </c>
      <c r="U40" t="n">
        <v>0.72</v>
      </c>
      <c r="V40" t="n">
        <v>0.87</v>
      </c>
      <c r="W40" t="n">
        <v>6.69</v>
      </c>
      <c r="X40" t="n">
        <v>0.8</v>
      </c>
      <c r="Y40" t="n">
        <v>1</v>
      </c>
      <c r="Z40" t="n">
        <v>10</v>
      </c>
      <c r="AA40" t="n">
        <v>456.5240590489373</v>
      </c>
      <c r="AB40" t="n">
        <v>624.6363580108026</v>
      </c>
      <c r="AC40" t="n">
        <v>565.0219406848855</v>
      </c>
      <c r="AD40" t="n">
        <v>456524.0590489373</v>
      </c>
      <c r="AE40" t="n">
        <v>624636.3580108027</v>
      </c>
      <c r="AF40" t="n">
        <v>1.5103249621636e-06</v>
      </c>
      <c r="AG40" t="n">
        <v>0.3494791666666666</v>
      </c>
      <c r="AH40" t="n">
        <v>565021.9406848855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2.9861</v>
      </c>
      <c r="E41" t="n">
        <v>33.49</v>
      </c>
      <c r="F41" t="n">
        <v>29.41</v>
      </c>
      <c r="G41" t="n">
        <v>63.02</v>
      </c>
      <c r="H41" t="n">
        <v>0.74</v>
      </c>
      <c r="I41" t="n">
        <v>28</v>
      </c>
      <c r="J41" t="n">
        <v>260.23</v>
      </c>
      <c r="K41" t="n">
        <v>58.47</v>
      </c>
      <c r="L41" t="n">
        <v>10.75</v>
      </c>
      <c r="M41" t="n">
        <v>26</v>
      </c>
      <c r="N41" t="n">
        <v>66</v>
      </c>
      <c r="O41" t="n">
        <v>32328.64</v>
      </c>
      <c r="P41" t="n">
        <v>403.71</v>
      </c>
      <c r="Q41" t="n">
        <v>2238.48</v>
      </c>
      <c r="R41" t="n">
        <v>110.05</v>
      </c>
      <c r="S41" t="n">
        <v>80.06999999999999</v>
      </c>
      <c r="T41" t="n">
        <v>12844.73</v>
      </c>
      <c r="U41" t="n">
        <v>0.73</v>
      </c>
      <c r="V41" t="n">
        <v>0.87</v>
      </c>
      <c r="W41" t="n">
        <v>6.69</v>
      </c>
      <c r="X41" t="n">
        <v>0.78</v>
      </c>
      <c r="Y41" t="n">
        <v>1</v>
      </c>
      <c r="Z41" t="n">
        <v>10</v>
      </c>
      <c r="AA41" t="n">
        <v>453.4238848016836</v>
      </c>
      <c r="AB41" t="n">
        <v>620.3945628356751</v>
      </c>
      <c r="AC41" t="n">
        <v>561.1849764878752</v>
      </c>
      <c r="AD41" t="n">
        <v>453423.8848016836</v>
      </c>
      <c r="AE41" t="n">
        <v>620394.5628356751</v>
      </c>
      <c r="AF41" t="n">
        <v>1.513061149903286e-06</v>
      </c>
      <c r="AG41" t="n">
        <v>0.3488541666666667</v>
      </c>
      <c r="AH41" t="n">
        <v>561184.9764878752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2.9874</v>
      </c>
      <c r="E42" t="n">
        <v>33.47</v>
      </c>
      <c r="F42" t="n">
        <v>29.39</v>
      </c>
      <c r="G42" t="n">
        <v>62.99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26</v>
      </c>
      <c r="N42" t="n">
        <v>66.20999999999999</v>
      </c>
      <c r="O42" t="n">
        <v>32385.75</v>
      </c>
      <c r="P42" t="n">
        <v>401.3</v>
      </c>
      <c r="Q42" t="n">
        <v>2238.3</v>
      </c>
      <c r="R42" t="n">
        <v>109.76</v>
      </c>
      <c r="S42" t="n">
        <v>80.06999999999999</v>
      </c>
      <c r="T42" t="n">
        <v>12701.84</v>
      </c>
      <c r="U42" t="n">
        <v>0.73</v>
      </c>
      <c r="V42" t="n">
        <v>0.87</v>
      </c>
      <c r="W42" t="n">
        <v>6.68</v>
      </c>
      <c r="X42" t="n">
        <v>0.77</v>
      </c>
      <c r="Y42" t="n">
        <v>1</v>
      </c>
      <c r="Z42" t="n">
        <v>10</v>
      </c>
      <c r="AA42" t="n">
        <v>451.1918365195631</v>
      </c>
      <c r="AB42" t="n">
        <v>617.3405759050573</v>
      </c>
      <c r="AC42" t="n">
        <v>558.4224577836181</v>
      </c>
      <c r="AD42" t="n">
        <v>451191.8365195631</v>
      </c>
      <c r="AE42" t="n">
        <v>617340.5759050574</v>
      </c>
      <c r="AF42" t="n">
        <v>1.513719861766544e-06</v>
      </c>
      <c r="AG42" t="n">
        <v>0.3486458333333333</v>
      </c>
      <c r="AH42" t="n">
        <v>558422.4577836181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2.9955</v>
      </c>
      <c r="E43" t="n">
        <v>33.38</v>
      </c>
      <c r="F43" t="n">
        <v>29.35</v>
      </c>
      <c r="G43" t="n">
        <v>65.23</v>
      </c>
      <c r="H43" t="n">
        <v>0.77</v>
      </c>
      <c r="I43" t="n">
        <v>27</v>
      </c>
      <c r="J43" t="n">
        <v>261.15</v>
      </c>
      <c r="K43" t="n">
        <v>58.47</v>
      </c>
      <c r="L43" t="n">
        <v>11.25</v>
      </c>
      <c r="M43" t="n">
        <v>25</v>
      </c>
      <c r="N43" t="n">
        <v>66.43000000000001</v>
      </c>
      <c r="O43" t="n">
        <v>32442.95</v>
      </c>
      <c r="P43" t="n">
        <v>399.17</v>
      </c>
      <c r="Q43" t="n">
        <v>2238.32</v>
      </c>
      <c r="R43" t="n">
        <v>108.56</v>
      </c>
      <c r="S43" t="n">
        <v>80.06999999999999</v>
      </c>
      <c r="T43" t="n">
        <v>12104.77</v>
      </c>
      <c r="U43" t="n">
        <v>0.74</v>
      </c>
      <c r="V43" t="n">
        <v>0.87</v>
      </c>
      <c r="W43" t="n">
        <v>6.67</v>
      </c>
      <c r="X43" t="n">
        <v>0.72</v>
      </c>
      <c r="Y43" t="n">
        <v>1</v>
      </c>
      <c r="Z43" t="n">
        <v>10</v>
      </c>
      <c r="AA43" t="n">
        <v>448.0886641830177</v>
      </c>
      <c r="AB43" t="n">
        <v>613.0946786118944</v>
      </c>
      <c r="AC43" t="n">
        <v>554.5817829689604</v>
      </c>
      <c r="AD43" t="n">
        <v>448088.6641830177</v>
      </c>
      <c r="AE43" t="n">
        <v>613094.6786118945</v>
      </c>
      <c r="AF43" t="n">
        <v>1.517824143376074e-06</v>
      </c>
      <c r="AG43" t="n">
        <v>0.3477083333333333</v>
      </c>
      <c r="AH43" t="n">
        <v>554581.7829689604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3.002</v>
      </c>
      <c r="E44" t="n">
        <v>33.31</v>
      </c>
      <c r="F44" t="n">
        <v>29.33</v>
      </c>
      <c r="G44" t="n">
        <v>67.68000000000001</v>
      </c>
      <c r="H44" t="n">
        <v>0.78</v>
      </c>
      <c r="I44" t="n">
        <v>26</v>
      </c>
      <c r="J44" t="n">
        <v>261.62</v>
      </c>
      <c r="K44" t="n">
        <v>58.47</v>
      </c>
      <c r="L44" t="n">
        <v>11.5</v>
      </c>
      <c r="M44" t="n">
        <v>24</v>
      </c>
      <c r="N44" t="n">
        <v>66.64</v>
      </c>
      <c r="O44" t="n">
        <v>32500.22</v>
      </c>
      <c r="P44" t="n">
        <v>397.24</v>
      </c>
      <c r="Q44" t="n">
        <v>2238.31</v>
      </c>
      <c r="R44" t="n">
        <v>107.59</v>
      </c>
      <c r="S44" t="n">
        <v>80.06999999999999</v>
      </c>
      <c r="T44" t="n">
        <v>11624.87</v>
      </c>
      <c r="U44" t="n">
        <v>0.74</v>
      </c>
      <c r="V44" t="n">
        <v>0.87</v>
      </c>
      <c r="W44" t="n">
        <v>6.68</v>
      </c>
      <c r="X44" t="n">
        <v>0.7</v>
      </c>
      <c r="Y44" t="n">
        <v>1</v>
      </c>
      <c r="Z44" t="n">
        <v>10</v>
      </c>
      <c r="AA44" t="n">
        <v>445.4834144276746</v>
      </c>
      <c r="AB44" t="n">
        <v>609.5300609611265</v>
      </c>
      <c r="AC44" t="n">
        <v>551.3573674238095</v>
      </c>
      <c r="AD44" t="n">
        <v>445483.4144276746</v>
      </c>
      <c r="AE44" t="n">
        <v>609530.0609611266</v>
      </c>
      <c r="AF44" t="n">
        <v>1.521117702692363e-06</v>
      </c>
      <c r="AG44" t="n">
        <v>0.3469791666666667</v>
      </c>
      <c r="AH44" t="n">
        <v>551357.3674238095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3.0074</v>
      </c>
      <c r="E45" t="n">
        <v>33.25</v>
      </c>
      <c r="F45" t="n">
        <v>29.31</v>
      </c>
      <c r="G45" t="n">
        <v>70.34999999999999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393.32</v>
      </c>
      <c r="Q45" t="n">
        <v>2238.31</v>
      </c>
      <c r="R45" t="n">
        <v>106.88</v>
      </c>
      <c r="S45" t="n">
        <v>80.06999999999999</v>
      </c>
      <c r="T45" t="n">
        <v>11279.54</v>
      </c>
      <c r="U45" t="n">
        <v>0.75</v>
      </c>
      <c r="V45" t="n">
        <v>0.88</v>
      </c>
      <c r="W45" t="n">
        <v>6.68</v>
      </c>
      <c r="X45" t="n">
        <v>0.6899999999999999</v>
      </c>
      <c r="Y45" t="n">
        <v>1</v>
      </c>
      <c r="Z45" t="n">
        <v>10</v>
      </c>
      <c r="AA45" t="n">
        <v>441.4503163388863</v>
      </c>
      <c r="AB45" t="n">
        <v>604.0117982283163</v>
      </c>
      <c r="AC45" t="n">
        <v>546.365759941288</v>
      </c>
      <c r="AD45" t="n">
        <v>441450.3163388863</v>
      </c>
      <c r="AE45" t="n">
        <v>604011.7982283162</v>
      </c>
      <c r="AF45" t="n">
        <v>1.52385389043205e-06</v>
      </c>
      <c r="AG45" t="n">
        <v>0.3463541666666667</v>
      </c>
      <c r="AH45" t="n">
        <v>546365.759941288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3.0065</v>
      </c>
      <c r="E46" t="n">
        <v>33.26</v>
      </c>
      <c r="F46" t="n">
        <v>29.32</v>
      </c>
      <c r="G46" t="n">
        <v>70.38</v>
      </c>
      <c r="H46" t="n">
        <v>0.8100000000000001</v>
      </c>
      <c r="I46" t="n">
        <v>25</v>
      </c>
      <c r="J46" t="n">
        <v>262.55</v>
      </c>
      <c r="K46" t="n">
        <v>58.47</v>
      </c>
      <c r="L46" t="n">
        <v>12</v>
      </c>
      <c r="M46" t="n">
        <v>23</v>
      </c>
      <c r="N46" t="n">
        <v>67.06999999999999</v>
      </c>
      <c r="O46" t="n">
        <v>32615.02</v>
      </c>
      <c r="P46" t="n">
        <v>392.53</v>
      </c>
      <c r="Q46" t="n">
        <v>2238.31</v>
      </c>
      <c r="R46" t="n">
        <v>107.37</v>
      </c>
      <c r="S46" t="n">
        <v>80.06999999999999</v>
      </c>
      <c r="T46" t="n">
        <v>11522.41</v>
      </c>
      <c r="U46" t="n">
        <v>0.75</v>
      </c>
      <c r="V46" t="n">
        <v>0.87</v>
      </c>
      <c r="W46" t="n">
        <v>6.68</v>
      </c>
      <c r="X46" t="n">
        <v>0.7</v>
      </c>
      <c r="Y46" t="n">
        <v>1</v>
      </c>
      <c r="Z46" t="n">
        <v>10</v>
      </c>
      <c r="AA46" t="n">
        <v>440.9882246515248</v>
      </c>
      <c r="AB46" t="n">
        <v>603.379543995622</v>
      </c>
      <c r="AC46" t="n">
        <v>545.7938471651877</v>
      </c>
      <c r="AD46" t="n">
        <v>440988.2246515249</v>
      </c>
      <c r="AE46" t="n">
        <v>603379.5439956221</v>
      </c>
      <c r="AF46" t="n">
        <v>1.523397859142102e-06</v>
      </c>
      <c r="AG46" t="n">
        <v>0.3464583333333333</v>
      </c>
      <c r="AH46" t="n">
        <v>545793.8471651877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3.0153</v>
      </c>
      <c r="E47" t="n">
        <v>33.16</v>
      </c>
      <c r="F47" t="n">
        <v>29.27</v>
      </c>
      <c r="G47" t="n">
        <v>73.19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389.33</v>
      </c>
      <c r="Q47" t="n">
        <v>2238.42</v>
      </c>
      <c r="R47" t="n">
        <v>105.54</v>
      </c>
      <c r="S47" t="n">
        <v>80.06999999999999</v>
      </c>
      <c r="T47" t="n">
        <v>10610.11</v>
      </c>
      <c r="U47" t="n">
        <v>0.76</v>
      </c>
      <c r="V47" t="n">
        <v>0.88</v>
      </c>
      <c r="W47" t="n">
        <v>6.68</v>
      </c>
      <c r="X47" t="n">
        <v>0.65</v>
      </c>
      <c r="Y47" t="n">
        <v>1</v>
      </c>
      <c r="Z47" t="n">
        <v>10</v>
      </c>
      <c r="AA47" t="n">
        <v>436.9307996014543</v>
      </c>
      <c r="AB47" t="n">
        <v>597.8279960411555</v>
      </c>
      <c r="AC47" t="n">
        <v>540.7721311558493</v>
      </c>
      <c r="AD47" t="n">
        <v>436930.7996014543</v>
      </c>
      <c r="AE47" t="n">
        <v>597827.9960411555</v>
      </c>
      <c r="AF47" t="n">
        <v>1.527856831754924e-06</v>
      </c>
      <c r="AG47" t="n">
        <v>0.3454166666666666</v>
      </c>
      <c r="AH47" t="n">
        <v>540772.1311558492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3.0215</v>
      </c>
      <c r="E48" t="n">
        <v>33.1</v>
      </c>
      <c r="F48" t="n">
        <v>29.25</v>
      </c>
      <c r="G48" t="n">
        <v>76.31</v>
      </c>
      <c r="H48" t="n">
        <v>0.84</v>
      </c>
      <c r="I48" t="n">
        <v>23</v>
      </c>
      <c r="J48" t="n">
        <v>263.48</v>
      </c>
      <c r="K48" t="n">
        <v>58.47</v>
      </c>
      <c r="L48" t="n">
        <v>12.5</v>
      </c>
      <c r="M48" t="n">
        <v>21</v>
      </c>
      <c r="N48" t="n">
        <v>67.51000000000001</v>
      </c>
      <c r="O48" t="n">
        <v>32730.13</v>
      </c>
      <c r="P48" t="n">
        <v>384.1</v>
      </c>
      <c r="Q48" t="n">
        <v>2238.45</v>
      </c>
      <c r="R48" t="n">
        <v>104.92</v>
      </c>
      <c r="S48" t="n">
        <v>80.06999999999999</v>
      </c>
      <c r="T48" t="n">
        <v>10306.3</v>
      </c>
      <c r="U48" t="n">
        <v>0.76</v>
      </c>
      <c r="V48" t="n">
        <v>0.88</v>
      </c>
      <c r="W48" t="n">
        <v>6.68</v>
      </c>
      <c r="X48" t="n">
        <v>0.63</v>
      </c>
      <c r="Y48" t="n">
        <v>1</v>
      </c>
      <c r="Z48" t="n">
        <v>10</v>
      </c>
      <c r="AA48" t="n">
        <v>431.7681920461986</v>
      </c>
      <c r="AB48" t="n">
        <v>590.7642886258836</v>
      </c>
      <c r="AC48" t="n">
        <v>534.3825740623151</v>
      </c>
      <c r="AD48" t="n">
        <v>431768.1920461986</v>
      </c>
      <c r="AE48" t="n">
        <v>590764.2886258836</v>
      </c>
      <c r="AF48" t="n">
        <v>1.530998380641231e-06</v>
      </c>
      <c r="AG48" t="n">
        <v>0.3447916666666667</v>
      </c>
      <c r="AH48" t="n">
        <v>534382.5740623152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3.0223</v>
      </c>
      <c r="E49" t="n">
        <v>33.09</v>
      </c>
      <c r="F49" t="n">
        <v>29.24</v>
      </c>
      <c r="G49" t="n">
        <v>76.29000000000001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384.61</v>
      </c>
      <c r="Q49" t="n">
        <v>2238.35</v>
      </c>
      <c r="R49" t="n">
        <v>104.7</v>
      </c>
      <c r="S49" t="n">
        <v>80.06999999999999</v>
      </c>
      <c r="T49" t="n">
        <v>10198.84</v>
      </c>
      <c r="U49" t="n">
        <v>0.76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432.0208698533796</v>
      </c>
      <c r="AB49" t="n">
        <v>591.1100135490268</v>
      </c>
      <c r="AC49" t="n">
        <v>534.6953034840215</v>
      </c>
      <c r="AD49" t="n">
        <v>432020.8698533796</v>
      </c>
      <c r="AE49" t="n">
        <v>591110.0135490268</v>
      </c>
      <c r="AF49" t="n">
        <v>1.531403741787851e-06</v>
      </c>
      <c r="AG49" t="n">
        <v>0.3446875</v>
      </c>
      <c r="AH49" t="n">
        <v>534695.3034840215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3.0294</v>
      </c>
      <c r="E50" t="n">
        <v>33.01</v>
      </c>
      <c r="F50" t="n">
        <v>29.21</v>
      </c>
      <c r="G50" t="n">
        <v>79.68000000000001</v>
      </c>
      <c r="H50" t="n">
        <v>0.87</v>
      </c>
      <c r="I50" t="n">
        <v>22</v>
      </c>
      <c r="J50" t="n">
        <v>264.42</v>
      </c>
      <c r="K50" t="n">
        <v>58.47</v>
      </c>
      <c r="L50" t="n">
        <v>13</v>
      </c>
      <c r="M50" t="n">
        <v>20</v>
      </c>
      <c r="N50" t="n">
        <v>67.94</v>
      </c>
      <c r="O50" t="n">
        <v>32845.58</v>
      </c>
      <c r="P50" t="n">
        <v>381.34</v>
      </c>
      <c r="Q50" t="n">
        <v>2238.33</v>
      </c>
      <c r="R50" t="n">
        <v>103.86</v>
      </c>
      <c r="S50" t="n">
        <v>80.06999999999999</v>
      </c>
      <c r="T50" t="n">
        <v>9783.389999999999</v>
      </c>
      <c r="U50" t="n">
        <v>0.77</v>
      </c>
      <c r="V50" t="n">
        <v>0.88</v>
      </c>
      <c r="W50" t="n">
        <v>6.67</v>
      </c>
      <c r="X50" t="n">
        <v>0.59</v>
      </c>
      <c r="Y50" t="n">
        <v>1</v>
      </c>
      <c r="Z50" t="n">
        <v>10</v>
      </c>
      <c r="AA50" t="n">
        <v>428.2769554951047</v>
      </c>
      <c r="AB50" t="n">
        <v>585.9874247541907</v>
      </c>
      <c r="AC50" t="n">
        <v>530.061607374166</v>
      </c>
      <c r="AD50" t="n">
        <v>428276.9554951047</v>
      </c>
      <c r="AE50" t="n">
        <v>585987.4247541907</v>
      </c>
      <c r="AF50" t="n">
        <v>1.535001321964106e-06</v>
      </c>
      <c r="AG50" t="n">
        <v>0.3438541666666666</v>
      </c>
      <c r="AH50" t="n">
        <v>530061.607374166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3.0273</v>
      </c>
      <c r="E51" t="n">
        <v>33.03</v>
      </c>
      <c r="F51" t="n">
        <v>29.24</v>
      </c>
      <c r="G51" t="n">
        <v>79.73999999999999</v>
      </c>
      <c r="H51" t="n">
        <v>0.89</v>
      </c>
      <c r="I51" t="n">
        <v>22</v>
      </c>
      <c r="J51" t="n">
        <v>264.89</v>
      </c>
      <c r="K51" t="n">
        <v>58.47</v>
      </c>
      <c r="L51" t="n">
        <v>13.25</v>
      </c>
      <c r="M51" t="n">
        <v>20</v>
      </c>
      <c r="N51" t="n">
        <v>68.16</v>
      </c>
      <c r="O51" t="n">
        <v>32903.43</v>
      </c>
      <c r="P51" t="n">
        <v>379.74</v>
      </c>
      <c r="Q51" t="n">
        <v>2238.39</v>
      </c>
      <c r="R51" t="n">
        <v>104.52</v>
      </c>
      <c r="S51" t="n">
        <v>80.06999999999999</v>
      </c>
      <c r="T51" t="n">
        <v>10112.29</v>
      </c>
      <c r="U51" t="n">
        <v>0.77</v>
      </c>
      <c r="V51" t="n">
        <v>0.88</v>
      </c>
      <c r="W51" t="n">
        <v>6.68</v>
      </c>
      <c r="X51" t="n">
        <v>0.61</v>
      </c>
      <c r="Y51" t="n">
        <v>1</v>
      </c>
      <c r="Z51" t="n">
        <v>10</v>
      </c>
      <c r="AA51" t="n">
        <v>427.4189868122108</v>
      </c>
      <c r="AB51" t="n">
        <v>584.8135141513484</v>
      </c>
      <c r="AC51" t="n">
        <v>528.9997331516651</v>
      </c>
      <c r="AD51" t="n">
        <v>427418.9868122108</v>
      </c>
      <c r="AE51" t="n">
        <v>584813.5141513484</v>
      </c>
      <c r="AF51" t="n">
        <v>1.533937248954228e-06</v>
      </c>
      <c r="AG51" t="n">
        <v>0.3440625</v>
      </c>
      <c r="AH51" t="n">
        <v>528999.7331516651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3.0361</v>
      </c>
      <c r="E52" t="n">
        <v>32.94</v>
      </c>
      <c r="F52" t="n">
        <v>29.19</v>
      </c>
      <c r="G52" t="n">
        <v>83.40000000000001</v>
      </c>
      <c r="H52" t="n">
        <v>0.91</v>
      </c>
      <c r="I52" t="n">
        <v>21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376.4</v>
      </c>
      <c r="Q52" t="n">
        <v>2238.34</v>
      </c>
      <c r="R52" t="n">
        <v>103.11</v>
      </c>
      <c r="S52" t="n">
        <v>80.06999999999999</v>
      </c>
      <c r="T52" t="n">
        <v>9410.1</v>
      </c>
      <c r="U52" t="n">
        <v>0.78</v>
      </c>
      <c r="V52" t="n">
        <v>0.88</v>
      </c>
      <c r="W52" t="n">
        <v>6.67</v>
      </c>
      <c r="X52" t="n">
        <v>0.5600000000000001</v>
      </c>
      <c r="Y52" t="n">
        <v>1</v>
      </c>
      <c r="Z52" t="n">
        <v>10</v>
      </c>
      <c r="AA52" t="n">
        <v>423.3174399253726</v>
      </c>
      <c r="AB52" t="n">
        <v>579.2015967532985</v>
      </c>
      <c r="AC52" t="n">
        <v>523.9234092737095</v>
      </c>
      <c r="AD52" t="n">
        <v>423317.4399253727</v>
      </c>
      <c r="AE52" t="n">
        <v>579201.5967532985</v>
      </c>
      <c r="AF52" t="n">
        <v>1.53839622156705e-06</v>
      </c>
      <c r="AG52" t="n">
        <v>0.343125</v>
      </c>
      <c r="AH52" t="n">
        <v>523923.4092737095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3.0365</v>
      </c>
      <c r="E53" t="n">
        <v>32.93</v>
      </c>
      <c r="F53" t="n">
        <v>29.18</v>
      </c>
      <c r="G53" t="n">
        <v>83.38</v>
      </c>
      <c r="H53" t="n">
        <v>0.92</v>
      </c>
      <c r="I53" t="n">
        <v>21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375.28</v>
      </c>
      <c r="Q53" t="n">
        <v>2238.5</v>
      </c>
      <c r="R53" t="n">
        <v>102.7</v>
      </c>
      <c r="S53" t="n">
        <v>80.06999999999999</v>
      </c>
      <c r="T53" t="n">
        <v>9207.84</v>
      </c>
      <c r="U53" t="n">
        <v>0.78</v>
      </c>
      <c r="V53" t="n">
        <v>0.88</v>
      </c>
      <c r="W53" t="n">
        <v>6.67</v>
      </c>
      <c r="X53" t="n">
        <v>0.5600000000000001</v>
      </c>
      <c r="Y53" t="n">
        <v>1</v>
      </c>
      <c r="Z53" t="n">
        <v>10</v>
      </c>
      <c r="AA53" t="n">
        <v>422.3282323904444</v>
      </c>
      <c r="AB53" t="n">
        <v>577.8481193632531</v>
      </c>
      <c r="AC53" t="n">
        <v>522.6991058661528</v>
      </c>
      <c r="AD53" t="n">
        <v>422328.2323904444</v>
      </c>
      <c r="AE53" t="n">
        <v>577848.1193632531</v>
      </c>
      <c r="AF53" t="n">
        <v>1.53859890214036e-06</v>
      </c>
      <c r="AG53" t="n">
        <v>0.3430208333333333</v>
      </c>
      <c r="AH53" t="n">
        <v>522699.1058661527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3.0344</v>
      </c>
      <c r="E54" t="n">
        <v>32.96</v>
      </c>
      <c r="F54" t="n">
        <v>29.21</v>
      </c>
      <c r="G54" t="n">
        <v>83.45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14</v>
      </c>
      <c r="N54" t="n">
        <v>68.81999999999999</v>
      </c>
      <c r="O54" t="n">
        <v>33077.47</v>
      </c>
      <c r="P54" t="n">
        <v>370.48</v>
      </c>
      <c r="Q54" t="n">
        <v>2238.52</v>
      </c>
      <c r="R54" t="n">
        <v>103.26</v>
      </c>
      <c r="S54" t="n">
        <v>80.06999999999999</v>
      </c>
      <c r="T54" t="n">
        <v>9487.950000000001</v>
      </c>
      <c r="U54" t="n">
        <v>0.78</v>
      </c>
      <c r="V54" t="n">
        <v>0.88</v>
      </c>
      <c r="W54" t="n">
        <v>6.68</v>
      </c>
      <c r="X54" t="n">
        <v>0.58</v>
      </c>
      <c r="Y54" t="n">
        <v>1</v>
      </c>
      <c r="Z54" t="n">
        <v>10</v>
      </c>
      <c r="AA54" t="n">
        <v>418.9178367667832</v>
      </c>
      <c r="AB54" t="n">
        <v>573.1818656149236</v>
      </c>
      <c r="AC54" t="n">
        <v>518.4781928264355</v>
      </c>
      <c r="AD54" t="n">
        <v>418917.8367667832</v>
      </c>
      <c r="AE54" t="n">
        <v>573181.8656149236</v>
      </c>
      <c r="AF54" t="n">
        <v>1.537534829130482e-06</v>
      </c>
      <c r="AG54" t="n">
        <v>0.3433333333333333</v>
      </c>
      <c r="AH54" t="n">
        <v>518478.1928264354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3.0413</v>
      </c>
      <c r="E55" t="n">
        <v>32.88</v>
      </c>
      <c r="F55" t="n">
        <v>29.18</v>
      </c>
      <c r="G55" t="n">
        <v>87.54000000000001</v>
      </c>
      <c r="H55" t="n">
        <v>0.95</v>
      </c>
      <c r="I55" t="n">
        <v>20</v>
      </c>
      <c r="J55" t="n">
        <v>266.77</v>
      </c>
      <c r="K55" t="n">
        <v>58.47</v>
      </c>
      <c r="L55" t="n">
        <v>14.25</v>
      </c>
      <c r="M55" t="n">
        <v>13</v>
      </c>
      <c r="N55" t="n">
        <v>69.04000000000001</v>
      </c>
      <c r="O55" t="n">
        <v>33135.65</v>
      </c>
      <c r="P55" t="n">
        <v>371.06</v>
      </c>
      <c r="Q55" t="n">
        <v>2238.46</v>
      </c>
      <c r="R55" t="n">
        <v>102.37</v>
      </c>
      <c r="S55" t="n">
        <v>80.06999999999999</v>
      </c>
      <c r="T55" t="n">
        <v>9049.33</v>
      </c>
      <c r="U55" t="n">
        <v>0.78</v>
      </c>
      <c r="V55" t="n">
        <v>0.88</v>
      </c>
      <c r="W55" t="n">
        <v>6.68</v>
      </c>
      <c r="X55" t="n">
        <v>0.55</v>
      </c>
      <c r="Y55" t="n">
        <v>1</v>
      </c>
      <c r="Z55" t="n">
        <v>10</v>
      </c>
      <c r="AA55" t="n">
        <v>418.3082936345456</v>
      </c>
      <c r="AB55" t="n">
        <v>572.3478618102512</v>
      </c>
      <c r="AC55" t="n">
        <v>517.7237851743491</v>
      </c>
      <c r="AD55" t="n">
        <v>418308.2936345456</v>
      </c>
      <c r="AE55" t="n">
        <v>572347.8618102511</v>
      </c>
      <c r="AF55" t="n">
        <v>1.541031069020081e-06</v>
      </c>
      <c r="AG55" t="n">
        <v>0.3425</v>
      </c>
      <c r="AH55" t="n">
        <v>517723.7851743491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3.0408</v>
      </c>
      <c r="E56" t="n">
        <v>32.89</v>
      </c>
      <c r="F56" t="n">
        <v>29.18</v>
      </c>
      <c r="G56" t="n">
        <v>87.55</v>
      </c>
      <c r="H56" t="n">
        <v>0.97</v>
      </c>
      <c r="I56" t="n">
        <v>20</v>
      </c>
      <c r="J56" t="n">
        <v>267.24</v>
      </c>
      <c r="K56" t="n">
        <v>58.47</v>
      </c>
      <c r="L56" t="n">
        <v>14.5</v>
      </c>
      <c r="M56" t="n">
        <v>9</v>
      </c>
      <c r="N56" t="n">
        <v>69.27</v>
      </c>
      <c r="O56" t="n">
        <v>33193.92</v>
      </c>
      <c r="P56" t="n">
        <v>369.4</v>
      </c>
      <c r="Q56" t="n">
        <v>2238.46</v>
      </c>
      <c r="R56" t="n">
        <v>102.23</v>
      </c>
      <c r="S56" t="n">
        <v>80.06999999999999</v>
      </c>
      <c r="T56" t="n">
        <v>8976.379999999999</v>
      </c>
      <c r="U56" t="n">
        <v>0.78</v>
      </c>
      <c r="V56" t="n">
        <v>0.88</v>
      </c>
      <c r="W56" t="n">
        <v>6.69</v>
      </c>
      <c r="X56" t="n">
        <v>0.5600000000000001</v>
      </c>
      <c r="Y56" t="n">
        <v>1</v>
      </c>
      <c r="Z56" t="n">
        <v>10</v>
      </c>
      <c r="AA56" t="n">
        <v>417.0565944549608</v>
      </c>
      <c r="AB56" t="n">
        <v>570.6352317716726</v>
      </c>
      <c r="AC56" t="n">
        <v>516.1746061429614</v>
      </c>
      <c r="AD56" t="n">
        <v>417056.5944549608</v>
      </c>
      <c r="AE56" t="n">
        <v>570635.2317716726</v>
      </c>
      <c r="AF56" t="n">
        <v>1.540777718303444e-06</v>
      </c>
      <c r="AG56" t="n">
        <v>0.3426041666666667</v>
      </c>
      <c r="AH56" t="n">
        <v>516174.6061429613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3.0417</v>
      </c>
      <c r="E57" t="n">
        <v>32.88</v>
      </c>
      <c r="F57" t="n">
        <v>29.18</v>
      </c>
      <c r="G57" t="n">
        <v>87.53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369.34</v>
      </c>
      <c r="Q57" t="n">
        <v>2238.4</v>
      </c>
      <c r="R57" t="n">
        <v>102.23</v>
      </c>
      <c r="S57" t="n">
        <v>80.06999999999999</v>
      </c>
      <c r="T57" t="n">
        <v>8978.030000000001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416.8859574177852</v>
      </c>
      <c r="AB57" t="n">
        <v>570.4017586494342</v>
      </c>
      <c r="AC57" t="n">
        <v>515.9634153678277</v>
      </c>
      <c r="AD57" t="n">
        <v>416885.9574177852</v>
      </c>
      <c r="AE57" t="n">
        <v>570401.7586494342</v>
      </c>
      <c r="AF57" t="n">
        <v>1.541233749593391e-06</v>
      </c>
      <c r="AG57" t="n">
        <v>0.3425</v>
      </c>
      <c r="AH57" t="n">
        <v>515963.4153678277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3.0407</v>
      </c>
      <c r="E58" t="n">
        <v>32.89</v>
      </c>
      <c r="F58" t="n">
        <v>29.19</v>
      </c>
      <c r="G58" t="n">
        <v>87.56</v>
      </c>
      <c r="H58" t="n">
        <v>1</v>
      </c>
      <c r="I58" t="n">
        <v>20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368.85</v>
      </c>
      <c r="Q58" t="n">
        <v>2238.42</v>
      </c>
      <c r="R58" t="n">
        <v>102.29</v>
      </c>
      <c r="S58" t="n">
        <v>80.06999999999999</v>
      </c>
      <c r="T58" t="n">
        <v>9006.120000000001</v>
      </c>
      <c r="U58" t="n">
        <v>0.78</v>
      </c>
      <c r="V58" t="n">
        <v>0.88</v>
      </c>
      <c r="W58" t="n">
        <v>6.69</v>
      </c>
      <c r="X58" t="n">
        <v>0.5600000000000001</v>
      </c>
      <c r="Y58" t="n">
        <v>1</v>
      </c>
      <c r="Z58" t="n">
        <v>10</v>
      </c>
      <c r="AA58" t="n">
        <v>416.6740485640315</v>
      </c>
      <c r="AB58" t="n">
        <v>570.1118156069695</v>
      </c>
      <c r="AC58" t="n">
        <v>515.7011440823982</v>
      </c>
      <c r="AD58" t="n">
        <v>416674.0485640315</v>
      </c>
      <c r="AE58" t="n">
        <v>570111.8156069694</v>
      </c>
      <c r="AF58" t="n">
        <v>1.540727048160116e-06</v>
      </c>
      <c r="AG58" t="n">
        <v>0.3426041666666667</v>
      </c>
      <c r="AH58" t="n">
        <v>515701.1440823982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3.0402</v>
      </c>
      <c r="E59" t="n">
        <v>32.89</v>
      </c>
      <c r="F59" t="n">
        <v>29.19</v>
      </c>
      <c r="G59" t="n">
        <v>87.58</v>
      </c>
      <c r="H59" t="n">
        <v>1.01</v>
      </c>
      <c r="I59" t="n">
        <v>20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367.79</v>
      </c>
      <c r="Q59" t="n">
        <v>2238.42</v>
      </c>
      <c r="R59" t="n">
        <v>102.68</v>
      </c>
      <c r="S59" t="n">
        <v>80.06999999999999</v>
      </c>
      <c r="T59" t="n">
        <v>9203.27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415.8988436153891</v>
      </c>
      <c r="AB59" t="n">
        <v>569.0511459966084</v>
      </c>
      <c r="AC59" t="n">
        <v>514.7417032909908</v>
      </c>
      <c r="AD59" t="n">
        <v>415898.8436153891</v>
      </c>
      <c r="AE59" t="n">
        <v>569051.1459966084</v>
      </c>
      <c r="AF59" t="n">
        <v>1.540473697443478e-06</v>
      </c>
      <c r="AG59" t="n">
        <v>0.3426041666666667</v>
      </c>
      <c r="AH59" t="n">
        <v>514741.7032909908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3.0481</v>
      </c>
      <c r="E60" t="n">
        <v>32.81</v>
      </c>
      <c r="F60" t="n">
        <v>29.15</v>
      </c>
      <c r="G60" t="n">
        <v>92.06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367.32</v>
      </c>
      <c r="Q60" t="n">
        <v>2238.35</v>
      </c>
      <c r="R60" t="n">
        <v>101.14</v>
      </c>
      <c r="S60" t="n">
        <v>80.06999999999999</v>
      </c>
      <c r="T60" t="n">
        <v>8435.790000000001</v>
      </c>
      <c r="U60" t="n">
        <v>0.79</v>
      </c>
      <c r="V60" t="n">
        <v>0.88</v>
      </c>
      <c r="W60" t="n">
        <v>6.69</v>
      </c>
      <c r="X60" t="n">
        <v>0.53</v>
      </c>
      <c r="Y60" t="n">
        <v>1</v>
      </c>
      <c r="Z60" t="n">
        <v>10</v>
      </c>
      <c r="AA60" t="n">
        <v>414.28754397415</v>
      </c>
      <c r="AB60" t="n">
        <v>566.8464947419418</v>
      </c>
      <c r="AC60" t="n">
        <v>512.747460857822</v>
      </c>
      <c r="AD60" t="n">
        <v>414287.54397415</v>
      </c>
      <c r="AE60" t="n">
        <v>566846.4947419418</v>
      </c>
      <c r="AF60" t="n">
        <v>1.544476638766353e-06</v>
      </c>
      <c r="AG60" t="n">
        <v>0.3417708333333334</v>
      </c>
      <c r="AH60" t="n">
        <v>512747.460857822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3.0481</v>
      </c>
      <c r="E61" t="n">
        <v>32.81</v>
      </c>
      <c r="F61" t="n">
        <v>29.15</v>
      </c>
      <c r="G61" t="n">
        <v>92.06</v>
      </c>
      <c r="H61" t="n">
        <v>1.04</v>
      </c>
      <c r="I61" t="n">
        <v>19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368.28</v>
      </c>
      <c r="Q61" t="n">
        <v>2238.42</v>
      </c>
      <c r="R61" t="n">
        <v>101.22</v>
      </c>
      <c r="S61" t="n">
        <v>80.06999999999999</v>
      </c>
      <c r="T61" t="n">
        <v>8475.74</v>
      </c>
      <c r="U61" t="n">
        <v>0.79</v>
      </c>
      <c r="V61" t="n">
        <v>0.88</v>
      </c>
      <c r="W61" t="n">
        <v>6.69</v>
      </c>
      <c r="X61" t="n">
        <v>0.53</v>
      </c>
      <c r="Y61" t="n">
        <v>1</v>
      </c>
      <c r="Z61" t="n">
        <v>10</v>
      </c>
      <c r="AA61" t="n">
        <v>415.0492979592233</v>
      </c>
      <c r="AB61" t="n">
        <v>567.8887601505331</v>
      </c>
      <c r="AC61" t="n">
        <v>513.6902539186462</v>
      </c>
      <c r="AD61" t="n">
        <v>415049.2979592233</v>
      </c>
      <c r="AE61" t="n">
        <v>567888.7601505332</v>
      </c>
      <c r="AF61" t="n">
        <v>1.544476638766353e-06</v>
      </c>
      <c r="AG61" t="n">
        <v>0.3417708333333334</v>
      </c>
      <c r="AH61" t="n">
        <v>513690.2539186463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3.047</v>
      </c>
      <c r="E62" t="n">
        <v>32.82</v>
      </c>
      <c r="F62" t="n">
        <v>29.16</v>
      </c>
      <c r="G62" t="n">
        <v>92.09999999999999</v>
      </c>
      <c r="H62" t="n">
        <v>1.05</v>
      </c>
      <c r="I62" t="n">
        <v>19</v>
      </c>
      <c r="J62" t="n">
        <v>270.09</v>
      </c>
      <c r="K62" t="n">
        <v>58.47</v>
      </c>
      <c r="L62" t="n">
        <v>16</v>
      </c>
      <c r="M62" t="n">
        <v>1</v>
      </c>
      <c r="N62" t="n">
        <v>70.62</v>
      </c>
      <c r="O62" t="n">
        <v>33545.31</v>
      </c>
      <c r="P62" t="n">
        <v>369.06</v>
      </c>
      <c r="Q62" t="n">
        <v>2238.44</v>
      </c>
      <c r="R62" t="n">
        <v>101.43</v>
      </c>
      <c r="S62" t="n">
        <v>80.06999999999999</v>
      </c>
      <c r="T62" t="n">
        <v>8581.84</v>
      </c>
      <c r="U62" t="n">
        <v>0.79</v>
      </c>
      <c r="V62" t="n">
        <v>0.88</v>
      </c>
      <c r="W62" t="n">
        <v>6.69</v>
      </c>
      <c r="X62" t="n">
        <v>0.54</v>
      </c>
      <c r="Y62" t="n">
        <v>1</v>
      </c>
      <c r="Z62" t="n">
        <v>10</v>
      </c>
      <c r="AA62" t="n">
        <v>415.8588599099683</v>
      </c>
      <c r="AB62" t="n">
        <v>568.996438526895</v>
      </c>
      <c r="AC62" t="n">
        <v>514.6922170254045</v>
      </c>
      <c r="AD62" t="n">
        <v>415858.8599099683</v>
      </c>
      <c r="AE62" t="n">
        <v>568996.438526895</v>
      </c>
      <c r="AF62" t="n">
        <v>1.54391926718975e-06</v>
      </c>
      <c r="AG62" t="n">
        <v>0.341875</v>
      </c>
      <c r="AH62" t="n">
        <v>514692.2170254044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3.0473</v>
      </c>
      <c r="E63" t="n">
        <v>32.82</v>
      </c>
      <c r="F63" t="n">
        <v>29.16</v>
      </c>
      <c r="G63" t="n">
        <v>92.09</v>
      </c>
      <c r="H63" t="n">
        <v>1.07</v>
      </c>
      <c r="I63" t="n">
        <v>19</v>
      </c>
      <c r="J63" t="n">
        <v>270.57</v>
      </c>
      <c r="K63" t="n">
        <v>58.47</v>
      </c>
      <c r="L63" t="n">
        <v>16.25</v>
      </c>
      <c r="M63" t="n">
        <v>0</v>
      </c>
      <c r="N63" t="n">
        <v>70.84</v>
      </c>
      <c r="O63" t="n">
        <v>33604.17</v>
      </c>
      <c r="P63" t="n">
        <v>369.67</v>
      </c>
      <c r="Q63" t="n">
        <v>2238.35</v>
      </c>
      <c r="R63" t="n">
        <v>101.33</v>
      </c>
      <c r="S63" t="n">
        <v>80.06999999999999</v>
      </c>
      <c r="T63" t="n">
        <v>8531.15</v>
      </c>
      <c r="U63" t="n">
        <v>0.79</v>
      </c>
      <c r="V63" t="n">
        <v>0.88</v>
      </c>
      <c r="W63" t="n">
        <v>6.69</v>
      </c>
      <c r="X63" t="n">
        <v>0.54</v>
      </c>
      <c r="Y63" t="n">
        <v>1</v>
      </c>
      <c r="Z63" t="n">
        <v>10</v>
      </c>
      <c r="AA63" t="n">
        <v>416.3023429520624</v>
      </c>
      <c r="AB63" t="n">
        <v>569.603231590179</v>
      </c>
      <c r="AC63" t="n">
        <v>515.2410986103681</v>
      </c>
      <c r="AD63" t="n">
        <v>416302.3429520624</v>
      </c>
      <c r="AE63" t="n">
        <v>569603.231590179</v>
      </c>
      <c r="AF63" t="n">
        <v>1.544071277619733e-06</v>
      </c>
      <c r="AG63" t="n">
        <v>0.341875</v>
      </c>
      <c r="AH63" t="n">
        <v>515241.0986103681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2.6665</v>
      </c>
      <c r="E2" t="n">
        <v>37.5</v>
      </c>
      <c r="F2" t="n">
        <v>33.2</v>
      </c>
      <c r="G2" t="n">
        <v>12.61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156</v>
      </c>
      <c r="N2" t="n">
        <v>8.25</v>
      </c>
      <c r="O2" t="n">
        <v>9054.6</v>
      </c>
      <c r="P2" t="n">
        <v>218.59</v>
      </c>
      <c r="Q2" t="n">
        <v>2238.76</v>
      </c>
      <c r="R2" t="n">
        <v>233.18</v>
      </c>
      <c r="S2" t="n">
        <v>80.06999999999999</v>
      </c>
      <c r="T2" t="n">
        <v>73762.67</v>
      </c>
      <c r="U2" t="n">
        <v>0.34</v>
      </c>
      <c r="V2" t="n">
        <v>0.77</v>
      </c>
      <c r="W2" t="n">
        <v>6.91</v>
      </c>
      <c r="X2" t="n">
        <v>4.57</v>
      </c>
      <c r="Y2" t="n">
        <v>1</v>
      </c>
      <c r="Z2" t="n">
        <v>10</v>
      </c>
      <c r="AA2" t="n">
        <v>288.8308640555505</v>
      </c>
      <c r="AB2" t="n">
        <v>395.1911305192197</v>
      </c>
      <c r="AC2" t="n">
        <v>357.4746436766998</v>
      </c>
      <c r="AD2" t="n">
        <v>288830.8640555505</v>
      </c>
      <c r="AE2" t="n">
        <v>395191.1305192197</v>
      </c>
      <c r="AF2" t="n">
        <v>1.645574495511988e-06</v>
      </c>
      <c r="AG2" t="n">
        <v>0.390625</v>
      </c>
      <c r="AH2" t="n">
        <v>357474.6436766998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2.7997</v>
      </c>
      <c r="E3" t="n">
        <v>35.72</v>
      </c>
      <c r="F3" t="n">
        <v>32.04</v>
      </c>
      <c r="G3" t="n">
        <v>16.29</v>
      </c>
      <c r="H3" t="n">
        <v>0.3</v>
      </c>
      <c r="I3" t="n">
        <v>118</v>
      </c>
      <c r="J3" t="n">
        <v>71.81</v>
      </c>
      <c r="K3" t="n">
        <v>32.27</v>
      </c>
      <c r="L3" t="n">
        <v>1.25</v>
      </c>
      <c r="M3" t="n">
        <v>116</v>
      </c>
      <c r="N3" t="n">
        <v>8.289999999999999</v>
      </c>
      <c r="O3" t="n">
        <v>9090.98</v>
      </c>
      <c r="P3" t="n">
        <v>202.52</v>
      </c>
      <c r="Q3" t="n">
        <v>2238.57</v>
      </c>
      <c r="R3" t="n">
        <v>195.8</v>
      </c>
      <c r="S3" t="n">
        <v>80.06999999999999</v>
      </c>
      <c r="T3" t="n">
        <v>55273.01</v>
      </c>
      <c r="U3" t="n">
        <v>0.41</v>
      </c>
      <c r="V3" t="n">
        <v>0.8</v>
      </c>
      <c r="W3" t="n">
        <v>6.83</v>
      </c>
      <c r="X3" t="n">
        <v>3.41</v>
      </c>
      <c r="Y3" t="n">
        <v>1</v>
      </c>
      <c r="Z3" t="n">
        <v>10</v>
      </c>
      <c r="AA3" t="n">
        <v>258.3575813482637</v>
      </c>
      <c r="AB3" t="n">
        <v>353.496240732759</v>
      </c>
      <c r="AC3" t="n">
        <v>319.7590556523135</v>
      </c>
      <c r="AD3" t="n">
        <v>258357.5813482637</v>
      </c>
      <c r="AE3" t="n">
        <v>353496.2407327589</v>
      </c>
      <c r="AF3" t="n">
        <v>1.727776079161789e-06</v>
      </c>
      <c r="AG3" t="n">
        <v>0.3720833333333333</v>
      </c>
      <c r="AH3" t="n">
        <v>319759.0556523135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2.8955</v>
      </c>
      <c r="E4" t="n">
        <v>34.54</v>
      </c>
      <c r="F4" t="n">
        <v>31.26</v>
      </c>
      <c r="G4" t="n">
        <v>20.39</v>
      </c>
      <c r="H4" t="n">
        <v>0.36</v>
      </c>
      <c r="I4" t="n">
        <v>92</v>
      </c>
      <c r="J4" t="n">
        <v>72.11</v>
      </c>
      <c r="K4" t="n">
        <v>32.27</v>
      </c>
      <c r="L4" t="n">
        <v>1.5</v>
      </c>
      <c r="M4" t="n">
        <v>87</v>
      </c>
      <c r="N4" t="n">
        <v>8.34</v>
      </c>
      <c r="O4" t="n">
        <v>9127.379999999999</v>
      </c>
      <c r="P4" t="n">
        <v>189.79</v>
      </c>
      <c r="Q4" t="n">
        <v>2238.69</v>
      </c>
      <c r="R4" t="n">
        <v>169.96</v>
      </c>
      <c r="S4" t="n">
        <v>80.06999999999999</v>
      </c>
      <c r="T4" t="n">
        <v>42483.05</v>
      </c>
      <c r="U4" t="n">
        <v>0.47</v>
      </c>
      <c r="V4" t="n">
        <v>0.82</v>
      </c>
      <c r="W4" t="n">
        <v>6.8</v>
      </c>
      <c r="X4" t="n">
        <v>2.63</v>
      </c>
      <c r="Y4" t="n">
        <v>1</v>
      </c>
      <c r="Z4" t="n">
        <v>10</v>
      </c>
      <c r="AA4" t="n">
        <v>237.3273020968196</v>
      </c>
      <c r="AB4" t="n">
        <v>324.7216848703399</v>
      </c>
      <c r="AC4" t="n">
        <v>293.7307030161583</v>
      </c>
      <c r="AD4" t="n">
        <v>237327.3020968196</v>
      </c>
      <c r="AE4" t="n">
        <v>324721.6848703399</v>
      </c>
      <c r="AF4" t="n">
        <v>1.786897037972984e-06</v>
      </c>
      <c r="AG4" t="n">
        <v>0.3597916666666667</v>
      </c>
      <c r="AH4" t="n">
        <v>293730.7030161583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2.9432</v>
      </c>
      <c r="E5" t="n">
        <v>33.98</v>
      </c>
      <c r="F5" t="n">
        <v>30.9</v>
      </c>
      <c r="G5" t="n">
        <v>23.47</v>
      </c>
      <c r="H5" t="n">
        <v>0.42</v>
      </c>
      <c r="I5" t="n">
        <v>79</v>
      </c>
      <c r="J5" t="n">
        <v>72.40000000000001</v>
      </c>
      <c r="K5" t="n">
        <v>32.27</v>
      </c>
      <c r="L5" t="n">
        <v>1.75</v>
      </c>
      <c r="M5" t="n">
        <v>27</v>
      </c>
      <c r="N5" t="n">
        <v>8.380000000000001</v>
      </c>
      <c r="O5" t="n">
        <v>9163.799999999999</v>
      </c>
      <c r="P5" t="n">
        <v>181.76</v>
      </c>
      <c r="Q5" t="n">
        <v>2238.99</v>
      </c>
      <c r="R5" t="n">
        <v>156.7</v>
      </c>
      <c r="S5" t="n">
        <v>80.06999999999999</v>
      </c>
      <c r="T5" t="n">
        <v>35919.11</v>
      </c>
      <c r="U5" t="n">
        <v>0.51</v>
      </c>
      <c r="V5" t="n">
        <v>0.83</v>
      </c>
      <c r="W5" t="n">
        <v>6.82</v>
      </c>
      <c r="X5" t="n">
        <v>2.27</v>
      </c>
      <c r="Y5" t="n">
        <v>1</v>
      </c>
      <c r="Z5" t="n">
        <v>10</v>
      </c>
      <c r="AA5" t="n">
        <v>226.0445753825535</v>
      </c>
      <c r="AB5" t="n">
        <v>309.2841604211162</v>
      </c>
      <c r="AC5" t="n">
        <v>279.7665142336618</v>
      </c>
      <c r="AD5" t="n">
        <v>226044.5753825534</v>
      </c>
      <c r="AE5" t="n">
        <v>309284.1604211162</v>
      </c>
      <c r="AF5" t="n">
        <v>1.816334091577304e-06</v>
      </c>
      <c r="AG5" t="n">
        <v>0.3539583333333333</v>
      </c>
      <c r="AH5" t="n">
        <v>279766.5142336618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2.9517</v>
      </c>
      <c r="E6" t="n">
        <v>33.88</v>
      </c>
      <c r="F6" t="n">
        <v>30.85</v>
      </c>
      <c r="G6" t="n">
        <v>24.36</v>
      </c>
      <c r="H6" t="n">
        <v>0.48</v>
      </c>
      <c r="I6" t="n">
        <v>76</v>
      </c>
      <c r="J6" t="n">
        <v>72.7</v>
      </c>
      <c r="K6" t="n">
        <v>32.27</v>
      </c>
      <c r="L6" t="n">
        <v>2</v>
      </c>
      <c r="M6" t="n">
        <v>5</v>
      </c>
      <c r="N6" t="n">
        <v>8.43</v>
      </c>
      <c r="O6" t="n">
        <v>9200.25</v>
      </c>
      <c r="P6" t="n">
        <v>180.21</v>
      </c>
      <c r="Q6" t="n">
        <v>2238.84</v>
      </c>
      <c r="R6" t="n">
        <v>154.08</v>
      </c>
      <c r="S6" t="n">
        <v>80.06999999999999</v>
      </c>
      <c r="T6" t="n">
        <v>34621.39</v>
      </c>
      <c r="U6" t="n">
        <v>0.52</v>
      </c>
      <c r="V6" t="n">
        <v>0.83</v>
      </c>
      <c r="W6" t="n">
        <v>6.85</v>
      </c>
      <c r="X6" t="n">
        <v>2.22</v>
      </c>
      <c r="Y6" t="n">
        <v>1</v>
      </c>
      <c r="Z6" t="n">
        <v>10</v>
      </c>
      <c r="AA6" t="n">
        <v>224.008543586127</v>
      </c>
      <c r="AB6" t="n">
        <v>306.4983718938634</v>
      </c>
      <c r="AC6" t="n">
        <v>277.2465974535705</v>
      </c>
      <c r="AD6" t="n">
        <v>224008.5435861271</v>
      </c>
      <c r="AE6" t="n">
        <v>306498.3718938634</v>
      </c>
      <c r="AF6" t="n">
        <v>1.821579688131533e-06</v>
      </c>
      <c r="AG6" t="n">
        <v>0.3529166666666667</v>
      </c>
      <c r="AH6" t="n">
        <v>277246.5974535705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30.88</v>
      </c>
      <c r="G7" t="n">
        <v>24.38</v>
      </c>
      <c r="H7" t="n">
        <v>0.54</v>
      </c>
      <c r="I7" t="n">
        <v>76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181.12</v>
      </c>
      <c r="Q7" t="n">
        <v>2238.8</v>
      </c>
      <c r="R7" t="n">
        <v>155.21</v>
      </c>
      <c r="S7" t="n">
        <v>80.06999999999999</v>
      </c>
      <c r="T7" t="n">
        <v>35188.11</v>
      </c>
      <c r="U7" t="n">
        <v>0.52</v>
      </c>
      <c r="V7" t="n">
        <v>0.83</v>
      </c>
      <c r="W7" t="n">
        <v>6.85</v>
      </c>
      <c r="X7" t="n">
        <v>2.25</v>
      </c>
      <c r="Y7" t="n">
        <v>1</v>
      </c>
      <c r="Z7" t="n">
        <v>10</v>
      </c>
      <c r="AA7" t="n">
        <v>225.0152296943923</v>
      </c>
      <c r="AB7" t="n">
        <v>307.875764239048</v>
      </c>
      <c r="AC7" t="n">
        <v>278.4925334065133</v>
      </c>
      <c r="AD7" t="n">
        <v>225015.2296943923</v>
      </c>
      <c r="AE7" t="n">
        <v>307875.7642390479</v>
      </c>
      <c r="AF7" t="n">
        <v>1.820036865615584e-06</v>
      </c>
      <c r="AG7" t="n">
        <v>0.3532291666666666</v>
      </c>
      <c r="AH7" t="n">
        <v>278492.5334065133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33.09</v>
      </c>
      <c r="G2" t="n">
        <v>13.23</v>
      </c>
      <c r="H2" t="n">
        <v>0.43</v>
      </c>
      <c r="I2" t="n">
        <v>150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130.79</v>
      </c>
      <c r="Q2" t="n">
        <v>2239.34</v>
      </c>
      <c r="R2" t="n">
        <v>223.35</v>
      </c>
      <c r="S2" t="n">
        <v>80.06999999999999</v>
      </c>
      <c r="T2" t="n">
        <v>68889.23</v>
      </c>
      <c r="U2" t="n">
        <v>0.36</v>
      </c>
      <c r="V2" t="n">
        <v>0.78</v>
      </c>
      <c r="W2" t="n">
        <v>7.08</v>
      </c>
      <c r="X2" t="n">
        <v>4.45</v>
      </c>
      <c r="Y2" t="n">
        <v>1</v>
      </c>
      <c r="Z2" t="n">
        <v>10</v>
      </c>
      <c r="AA2" t="n">
        <v>182.2446480924969</v>
      </c>
      <c r="AB2" t="n">
        <v>249.3551675864748</v>
      </c>
      <c r="AC2" t="n">
        <v>225.5570603642698</v>
      </c>
      <c r="AD2" t="n">
        <v>182244.6480924969</v>
      </c>
      <c r="AE2" t="n">
        <v>249355.1675864748</v>
      </c>
      <c r="AF2" t="n">
        <v>1.817073256817677e-06</v>
      </c>
      <c r="AG2" t="n">
        <v>0.3796875</v>
      </c>
      <c r="AH2" t="n">
        <v>225557.0603642698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37.68</v>
      </c>
      <c r="G2" t="n">
        <v>7.39</v>
      </c>
      <c r="H2" t="n">
        <v>0.12</v>
      </c>
      <c r="I2" t="n">
        <v>306</v>
      </c>
      <c r="J2" t="n">
        <v>141.81</v>
      </c>
      <c r="K2" t="n">
        <v>47.83</v>
      </c>
      <c r="L2" t="n">
        <v>1</v>
      </c>
      <c r="M2" t="n">
        <v>304</v>
      </c>
      <c r="N2" t="n">
        <v>22.98</v>
      </c>
      <c r="O2" t="n">
        <v>17723.39</v>
      </c>
      <c r="P2" t="n">
        <v>422.71</v>
      </c>
      <c r="Q2" t="n">
        <v>2239.71</v>
      </c>
      <c r="R2" t="n">
        <v>378.88</v>
      </c>
      <c r="S2" t="n">
        <v>80.06999999999999</v>
      </c>
      <c r="T2" t="n">
        <v>145869.86</v>
      </c>
      <c r="U2" t="n">
        <v>0.21</v>
      </c>
      <c r="V2" t="n">
        <v>0.68</v>
      </c>
      <c r="W2" t="n">
        <v>7.17</v>
      </c>
      <c r="X2" t="n">
        <v>9.039999999999999</v>
      </c>
      <c r="Y2" t="n">
        <v>1</v>
      </c>
      <c r="Z2" t="n">
        <v>10</v>
      </c>
      <c r="AA2" t="n">
        <v>684.0906164713973</v>
      </c>
      <c r="AB2" t="n">
        <v>936.0029614041714</v>
      </c>
      <c r="AC2" t="n">
        <v>846.6721524561635</v>
      </c>
      <c r="AD2" t="n">
        <v>684090.6164713973</v>
      </c>
      <c r="AE2" t="n">
        <v>936002.9614041714</v>
      </c>
      <c r="AF2" t="n">
        <v>1.136278753775506e-06</v>
      </c>
      <c r="AG2" t="n">
        <v>0.5078125</v>
      </c>
      <c r="AH2" t="n">
        <v>846672.1524561635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2.2697</v>
      </c>
      <c r="E3" t="n">
        <v>44.06</v>
      </c>
      <c r="F3" t="n">
        <v>35.27</v>
      </c>
      <c r="G3" t="n">
        <v>9.32</v>
      </c>
      <c r="H3" t="n">
        <v>0.16</v>
      </c>
      <c r="I3" t="n">
        <v>227</v>
      </c>
      <c r="J3" t="n">
        <v>142.15</v>
      </c>
      <c r="K3" t="n">
        <v>47.83</v>
      </c>
      <c r="L3" t="n">
        <v>1.25</v>
      </c>
      <c r="M3" t="n">
        <v>225</v>
      </c>
      <c r="N3" t="n">
        <v>23.07</v>
      </c>
      <c r="O3" t="n">
        <v>17765.46</v>
      </c>
      <c r="P3" t="n">
        <v>392.18</v>
      </c>
      <c r="Q3" t="n">
        <v>2239.38</v>
      </c>
      <c r="R3" t="n">
        <v>300.41</v>
      </c>
      <c r="S3" t="n">
        <v>80.06999999999999</v>
      </c>
      <c r="T3" t="n">
        <v>107033.42</v>
      </c>
      <c r="U3" t="n">
        <v>0.27</v>
      </c>
      <c r="V3" t="n">
        <v>0.73</v>
      </c>
      <c r="W3" t="n">
        <v>7.03</v>
      </c>
      <c r="X3" t="n">
        <v>6.64</v>
      </c>
      <c r="Y3" t="n">
        <v>1</v>
      </c>
      <c r="Z3" t="n">
        <v>10</v>
      </c>
      <c r="AA3" t="n">
        <v>575.3319069987622</v>
      </c>
      <c r="AB3" t="n">
        <v>787.1944970080826</v>
      </c>
      <c r="AC3" t="n">
        <v>712.0657590480461</v>
      </c>
      <c r="AD3" t="n">
        <v>575331.9069987622</v>
      </c>
      <c r="AE3" t="n">
        <v>787194.4970080827</v>
      </c>
      <c r="AF3" t="n">
        <v>1.257257294127756e-06</v>
      </c>
      <c r="AG3" t="n">
        <v>0.4589583333333334</v>
      </c>
      <c r="AH3" t="n">
        <v>712065.7590480461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2.4211</v>
      </c>
      <c r="E4" t="n">
        <v>41.3</v>
      </c>
      <c r="F4" t="n">
        <v>33.88</v>
      </c>
      <c r="G4" t="n">
        <v>11.29</v>
      </c>
      <c r="H4" t="n">
        <v>0.19</v>
      </c>
      <c r="I4" t="n">
        <v>180</v>
      </c>
      <c r="J4" t="n">
        <v>142.49</v>
      </c>
      <c r="K4" t="n">
        <v>47.83</v>
      </c>
      <c r="L4" t="n">
        <v>1.5</v>
      </c>
      <c r="M4" t="n">
        <v>178</v>
      </c>
      <c r="N4" t="n">
        <v>23.16</v>
      </c>
      <c r="O4" t="n">
        <v>17807.56</v>
      </c>
      <c r="P4" t="n">
        <v>373.15</v>
      </c>
      <c r="Q4" t="n">
        <v>2238.77</v>
      </c>
      <c r="R4" t="n">
        <v>255.52</v>
      </c>
      <c r="S4" t="n">
        <v>80.06999999999999</v>
      </c>
      <c r="T4" t="n">
        <v>84821.00999999999</v>
      </c>
      <c r="U4" t="n">
        <v>0.31</v>
      </c>
      <c r="V4" t="n">
        <v>0.76</v>
      </c>
      <c r="W4" t="n">
        <v>6.94</v>
      </c>
      <c r="X4" t="n">
        <v>5.24</v>
      </c>
      <c r="Y4" t="n">
        <v>1</v>
      </c>
      <c r="Z4" t="n">
        <v>10</v>
      </c>
      <c r="AA4" t="n">
        <v>514.7378487986688</v>
      </c>
      <c r="AB4" t="n">
        <v>704.2870333575337</v>
      </c>
      <c r="AC4" t="n">
        <v>637.0708673669495</v>
      </c>
      <c r="AD4" t="n">
        <v>514737.8487986688</v>
      </c>
      <c r="AE4" t="n">
        <v>704287.0333575337</v>
      </c>
      <c r="AF4" t="n">
        <v>1.341122454426889e-06</v>
      </c>
      <c r="AG4" t="n">
        <v>0.4302083333333333</v>
      </c>
      <c r="AH4" t="n">
        <v>637070.8673669496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2.5336</v>
      </c>
      <c r="E5" t="n">
        <v>39.47</v>
      </c>
      <c r="F5" t="n">
        <v>32.94</v>
      </c>
      <c r="G5" t="n">
        <v>13.26</v>
      </c>
      <c r="H5" t="n">
        <v>0.22</v>
      </c>
      <c r="I5" t="n">
        <v>149</v>
      </c>
      <c r="J5" t="n">
        <v>142.83</v>
      </c>
      <c r="K5" t="n">
        <v>47.83</v>
      </c>
      <c r="L5" t="n">
        <v>1.75</v>
      </c>
      <c r="M5" t="n">
        <v>147</v>
      </c>
      <c r="N5" t="n">
        <v>23.25</v>
      </c>
      <c r="O5" t="n">
        <v>17849.7</v>
      </c>
      <c r="P5" t="n">
        <v>359.49</v>
      </c>
      <c r="Q5" t="n">
        <v>2238.71</v>
      </c>
      <c r="R5" t="n">
        <v>224.61</v>
      </c>
      <c r="S5" t="n">
        <v>80.06999999999999</v>
      </c>
      <c r="T5" t="n">
        <v>69523.17999999999</v>
      </c>
      <c r="U5" t="n">
        <v>0.36</v>
      </c>
      <c r="V5" t="n">
        <v>0.78</v>
      </c>
      <c r="W5" t="n">
        <v>6.9</v>
      </c>
      <c r="X5" t="n">
        <v>4.31</v>
      </c>
      <c r="Y5" t="n">
        <v>1</v>
      </c>
      <c r="Z5" t="n">
        <v>10</v>
      </c>
      <c r="AA5" t="n">
        <v>475.2256924718129</v>
      </c>
      <c r="AB5" t="n">
        <v>650.224757917818</v>
      </c>
      <c r="AC5" t="n">
        <v>588.16821961832</v>
      </c>
      <c r="AD5" t="n">
        <v>475225.6924718129</v>
      </c>
      <c r="AE5" t="n">
        <v>650224.757917818</v>
      </c>
      <c r="AF5" t="n">
        <v>1.403439697053391e-06</v>
      </c>
      <c r="AG5" t="n">
        <v>0.4111458333333333</v>
      </c>
      <c r="AH5" t="n">
        <v>588168.21961832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2.6184</v>
      </c>
      <c r="E6" t="n">
        <v>38.19</v>
      </c>
      <c r="F6" t="n">
        <v>32.29</v>
      </c>
      <c r="G6" t="n">
        <v>15.26</v>
      </c>
      <c r="H6" t="n">
        <v>0.25</v>
      </c>
      <c r="I6" t="n">
        <v>127</v>
      </c>
      <c r="J6" t="n">
        <v>143.17</v>
      </c>
      <c r="K6" t="n">
        <v>47.83</v>
      </c>
      <c r="L6" t="n">
        <v>2</v>
      </c>
      <c r="M6" t="n">
        <v>125</v>
      </c>
      <c r="N6" t="n">
        <v>23.34</v>
      </c>
      <c r="O6" t="n">
        <v>17891.86</v>
      </c>
      <c r="P6" t="n">
        <v>349.24</v>
      </c>
      <c r="Q6" t="n">
        <v>2238.65</v>
      </c>
      <c r="R6" t="n">
        <v>203.85</v>
      </c>
      <c r="S6" t="n">
        <v>80.06999999999999</v>
      </c>
      <c r="T6" t="n">
        <v>59252.3</v>
      </c>
      <c r="U6" t="n">
        <v>0.39</v>
      </c>
      <c r="V6" t="n">
        <v>0.79</v>
      </c>
      <c r="W6" t="n">
        <v>6.85</v>
      </c>
      <c r="X6" t="n">
        <v>3.66</v>
      </c>
      <c r="Y6" t="n">
        <v>1</v>
      </c>
      <c r="Z6" t="n">
        <v>10</v>
      </c>
      <c r="AA6" t="n">
        <v>447.9517531854415</v>
      </c>
      <c r="AB6" t="n">
        <v>612.907350944924</v>
      </c>
      <c r="AC6" t="n">
        <v>554.4123335916094</v>
      </c>
      <c r="AD6" t="n">
        <v>447951.7531854415</v>
      </c>
      <c r="AE6" t="n">
        <v>612907.3509449241</v>
      </c>
      <c r="AF6" t="n">
        <v>1.450413049717635e-06</v>
      </c>
      <c r="AG6" t="n">
        <v>0.3978125</v>
      </c>
      <c r="AH6" t="n">
        <v>554412.3335916094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2.689</v>
      </c>
      <c r="E7" t="n">
        <v>37.19</v>
      </c>
      <c r="F7" t="n">
        <v>31.78</v>
      </c>
      <c r="G7" t="n">
        <v>17.34</v>
      </c>
      <c r="H7" t="n">
        <v>0.28</v>
      </c>
      <c r="I7" t="n">
        <v>110</v>
      </c>
      <c r="J7" t="n">
        <v>143.51</v>
      </c>
      <c r="K7" t="n">
        <v>47.83</v>
      </c>
      <c r="L7" t="n">
        <v>2.25</v>
      </c>
      <c r="M7" t="n">
        <v>108</v>
      </c>
      <c r="N7" t="n">
        <v>23.44</v>
      </c>
      <c r="O7" t="n">
        <v>17934.06</v>
      </c>
      <c r="P7" t="n">
        <v>339.76</v>
      </c>
      <c r="Q7" t="n">
        <v>2238.54</v>
      </c>
      <c r="R7" t="n">
        <v>187.22</v>
      </c>
      <c r="S7" t="n">
        <v>80.06999999999999</v>
      </c>
      <c r="T7" t="n">
        <v>51023.87</v>
      </c>
      <c r="U7" t="n">
        <v>0.43</v>
      </c>
      <c r="V7" t="n">
        <v>0.8100000000000001</v>
      </c>
      <c r="W7" t="n">
        <v>6.82</v>
      </c>
      <c r="X7" t="n">
        <v>3.15</v>
      </c>
      <c r="Y7" t="n">
        <v>1</v>
      </c>
      <c r="Z7" t="n">
        <v>10</v>
      </c>
      <c r="AA7" t="n">
        <v>425.8212297512745</v>
      </c>
      <c r="AB7" t="n">
        <v>582.6273924525086</v>
      </c>
      <c r="AC7" t="n">
        <v>527.0222518395216</v>
      </c>
      <c r="AD7" t="n">
        <v>425821.2297512745</v>
      </c>
      <c r="AE7" t="n">
        <v>582627.3924525086</v>
      </c>
      <c r="AF7" t="n">
        <v>1.4895205815348e-06</v>
      </c>
      <c r="AG7" t="n">
        <v>0.3873958333333333</v>
      </c>
      <c r="AH7" t="n">
        <v>527022.2518395216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2.7443</v>
      </c>
      <c r="E8" t="n">
        <v>36.44</v>
      </c>
      <c r="F8" t="n">
        <v>31.41</v>
      </c>
      <c r="G8" t="n">
        <v>19.43</v>
      </c>
      <c r="H8" t="n">
        <v>0.31</v>
      </c>
      <c r="I8" t="n">
        <v>97</v>
      </c>
      <c r="J8" t="n">
        <v>143.86</v>
      </c>
      <c r="K8" t="n">
        <v>47.83</v>
      </c>
      <c r="L8" t="n">
        <v>2.5</v>
      </c>
      <c r="M8" t="n">
        <v>95</v>
      </c>
      <c r="N8" t="n">
        <v>23.53</v>
      </c>
      <c r="O8" t="n">
        <v>17976.29</v>
      </c>
      <c r="P8" t="n">
        <v>332.83</v>
      </c>
      <c r="Q8" t="n">
        <v>2238.52</v>
      </c>
      <c r="R8" t="n">
        <v>175.14</v>
      </c>
      <c r="S8" t="n">
        <v>80.06999999999999</v>
      </c>
      <c r="T8" t="n">
        <v>45045.33</v>
      </c>
      <c r="U8" t="n">
        <v>0.46</v>
      </c>
      <c r="V8" t="n">
        <v>0.82</v>
      </c>
      <c r="W8" t="n">
        <v>6.8</v>
      </c>
      <c r="X8" t="n">
        <v>2.78</v>
      </c>
      <c r="Y8" t="n">
        <v>1</v>
      </c>
      <c r="Z8" t="n">
        <v>10</v>
      </c>
      <c r="AA8" t="n">
        <v>409.8254047610949</v>
      </c>
      <c r="AB8" t="n">
        <v>560.7411990149511</v>
      </c>
      <c r="AC8" t="n">
        <v>507.224845986179</v>
      </c>
      <c r="AD8" t="n">
        <v>409825.4047610949</v>
      </c>
      <c r="AE8" t="n">
        <v>560741.1990149511</v>
      </c>
      <c r="AF8" t="n">
        <v>1.520152968354761e-06</v>
      </c>
      <c r="AG8" t="n">
        <v>0.3795833333333333</v>
      </c>
      <c r="AH8" t="n">
        <v>507224.8459861791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2.7925</v>
      </c>
      <c r="E9" t="n">
        <v>35.81</v>
      </c>
      <c r="F9" t="n">
        <v>31.1</v>
      </c>
      <c r="G9" t="n">
        <v>21.7</v>
      </c>
      <c r="H9" t="n">
        <v>0.34</v>
      </c>
      <c r="I9" t="n">
        <v>86</v>
      </c>
      <c r="J9" t="n">
        <v>144.2</v>
      </c>
      <c r="K9" t="n">
        <v>47.83</v>
      </c>
      <c r="L9" t="n">
        <v>2.75</v>
      </c>
      <c r="M9" t="n">
        <v>84</v>
      </c>
      <c r="N9" t="n">
        <v>23.62</v>
      </c>
      <c r="O9" t="n">
        <v>18018.55</v>
      </c>
      <c r="P9" t="n">
        <v>325.88</v>
      </c>
      <c r="Q9" t="n">
        <v>2238.62</v>
      </c>
      <c r="R9" t="n">
        <v>165.5</v>
      </c>
      <c r="S9" t="n">
        <v>80.06999999999999</v>
      </c>
      <c r="T9" t="n">
        <v>40281.79</v>
      </c>
      <c r="U9" t="n">
        <v>0.48</v>
      </c>
      <c r="V9" t="n">
        <v>0.83</v>
      </c>
      <c r="W9" t="n">
        <v>6.77</v>
      </c>
      <c r="X9" t="n">
        <v>2.47</v>
      </c>
      <c r="Y9" t="n">
        <v>1</v>
      </c>
      <c r="Z9" t="n">
        <v>10</v>
      </c>
      <c r="AA9" t="n">
        <v>395.6565555905364</v>
      </c>
      <c r="AB9" t="n">
        <v>541.3547544942837</v>
      </c>
      <c r="AC9" t="n">
        <v>489.6886165215184</v>
      </c>
      <c r="AD9" t="n">
        <v>395656.5555905363</v>
      </c>
      <c r="AE9" t="n">
        <v>541354.7544942837</v>
      </c>
      <c r="AF9" t="n">
        <v>1.546852444751182e-06</v>
      </c>
      <c r="AG9" t="n">
        <v>0.3730208333333334</v>
      </c>
      <c r="AH9" t="n">
        <v>489688.6165215184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2.8303</v>
      </c>
      <c r="E10" t="n">
        <v>35.33</v>
      </c>
      <c r="F10" t="n">
        <v>30.85</v>
      </c>
      <c r="G10" t="n">
        <v>23.73</v>
      </c>
      <c r="H10" t="n">
        <v>0.37</v>
      </c>
      <c r="I10" t="n">
        <v>78</v>
      </c>
      <c r="J10" t="n">
        <v>144.54</v>
      </c>
      <c r="K10" t="n">
        <v>47.83</v>
      </c>
      <c r="L10" t="n">
        <v>3</v>
      </c>
      <c r="M10" t="n">
        <v>76</v>
      </c>
      <c r="N10" t="n">
        <v>23.71</v>
      </c>
      <c r="O10" t="n">
        <v>18060.85</v>
      </c>
      <c r="P10" t="n">
        <v>319.89</v>
      </c>
      <c r="Q10" t="n">
        <v>2238.58</v>
      </c>
      <c r="R10" t="n">
        <v>156.88</v>
      </c>
      <c r="S10" t="n">
        <v>80.06999999999999</v>
      </c>
      <c r="T10" t="n">
        <v>36012.16</v>
      </c>
      <c r="U10" t="n">
        <v>0.51</v>
      </c>
      <c r="V10" t="n">
        <v>0.83</v>
      </c>
      <c r="W10" t="n">
        <v>6.77</v>
      </c>
      <c r="X10" t="n">
        <v>2.22</v>
      </c>
      <c r="Y10" t="n">
        <v>1</v>
      </c>
      <c r="Z10" t="n">
        <v>10</v>
      </c>
      <c r="AA10" t="n">
        <v>384.3971909857223</v>
      </c>
      <c r="AB10" t="n">
        <v>525.9491951138681</v>
      </c>
      <c r="AC10" t="n">
        <v>475.7533421065313</v>
      </c>
      <c r="AD10" t="n">
        <v>384397.1909857223</v>
      </c>
      <c r="AE10" t="n">
        <v>525949.1951138681</v>
      </c>
      <c r="AF10" t="n">
        <v>1.567791038273687e-06</v>
      </c>
      <c r="AG10" t="n">
        <v>0.3680208333333333</v>
      </c>
      <c r="AH10" t="n">
        <v>475753.3421065313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2.8631</v>
      </c>
      <c r="E11" t="n">
        <v>34.93</v>
      </c>
      <c r="F11" t="n">
        <v>30.65</v>
      </c>
      <c r="G11" t="n">
        <v>25.9</v>
      </c>
      <c r="H11" t="n">
        <v>0.4</v>
      </c>
      <c r="I11" t="n">
        <v>71</v>
      </c>
      <c r="J11" t="n">
        <v>144.89</v>
      </c>
      <c r="K11" t="n">
        <v>47.83</v>
      </c>
      <c r="L11" t="n">
        <v>3.25</v>
      </c>
      <c r="M11" t="n">
        <v>69</v>
      </c>
      <c r="N11" t="n">
        <v>23.81</v>
      </c>
      <c r="O11" t="n">
        <v>18103.18</v>
      </c>
      <c r="P11" t="n">
        <v>313.88</v>
      </c>
      <c r="Q11" t="n">
        <v>2238.5</v>
      </c>
      <c r="R11" t="n">
        <v>150.31</v>
      </c>
      <c r="S11" t="n">
        <v>80.06999999999999</v>
      </c>
      <c r="T11" t="n">
        <v>32762.63</v>
      </c>
      <c r="U11" t="n">
        <v>0.53</v>
      </c>
      <c r="V11" t="n">
        <v>0.84</v>
      </c>
      <c r="W11" t="n">
        <v>6.76</v>
      </c>
      <c r="X11" t="n">
        <v>2.02</v>
      </c>
      <c r="Y11" t="n">
        <v>1</v>
      </c>
      <c r="Z11" t="n">
        <v>10</v>
      </c>
      <c r="AA11" t="n">
        <v>374.2408231668228</v>
      </c>
      <c r="AB11" t="n">
        <v>512.0528045967247</v>
      </c>
      <c r="AC11" t="n">
        <v>463.1832035966376</v>
      </c>
      <c r="AD11" t="n">
        <v>374240.8231668228</v>
      </c>
      <c r="AE11" t="n">
        <v>512052.8045967247</v>
      </c>
      <c r="AF11" t="n">
        <v>1.585959976568347e-06</v>
      </c>
      <c r="AG11" t="n">
        <v>0.3638541666666666</v>
      </c>
      <c r="AH11" t="n">
        <v>463183.2035966375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2.8915</v>
      </c>
      <c r="E12" t="n">
        <v>34.58</v>
      </c>
      <c r="F12" t="n">
        <v>30.48</v>
      </c>
      <c r="G12" t="n">
        <v>28.13</v>
      </c>
      <c r="H12" t="n">
        <v>0.43</v>
      </c>
      <c r="I12" t="n">
        <v>65</v>
      </c>
      <c r="J12" t="n">
        <v>145.23</v>
      </c>
      <c r="K12" t="n">
        <v>47.83</v>
      </c>
      <c r="L12" t="n">
        <v>3.5</v>
      </c>
      <c r="M12" t="n">
        <v>63</v>
      </c>
      <c r="N12" t="n">
        <v>23.9</v>
      </c>
      <c r="O12" t="n">
        <v>18145.54</v>
      </c>
      <c r="P12" t="n">
        <v>308.84</v>
      </c>
      <c r="Q12" t="n">
        <v>2238.47</v>
      </c>
      <c r="R12" t="n">
        <v>144.71</v>
      </c>
      <c r="S12" t="n">
        <v>80.06999999999999</v>
      </c>
      <c r="T12" t="n">
        <v>29994.49</v>
      </c>
      <c r="U12" t="n">
        <v>0.55</v>
      </c>
      <c r="V12" t="n">
        <v>0.84</v>
      </c>
      <c r="W12" t="n">
        <v>6.75</v>
      </c>
      <c r="X12" t="n">
        <v>1.85</v>
      </c>
      <c r="Y12" t="n">
        <v>1</v>
      </c>
      <c r="Z12" t="n">
        <v>10</v>
      </c>
      <c r="AA12" t="n">
        <v>365.7805992583471</v>
      </c>
      <c r="AB12" t="n">
        <v>500.4771530064112</v>
      </c>
      <c r="AC12" t="n">
        <v>452.7123159475746</v>
      </c>
      <c r="AD12" t="n">
        <v>365780.5992583471</v>
      </c>
      <c r="AE12" t="n">
        <v>500477.1530064112</v>
      </c>
      <c r="AF12" t="n">
        <v>1.601691618262505e-06</v>
      </c>
      <c r="AG12" t="n">
        <v>0.3602083333333333</v>
      </c>
      <c r="AH12" t="n">
        <v>452712.3159475746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2.9208</v>
      </c>
      <c r="E13" t="n">
        <v>34.24</v>
      </c>
      <c r="F13" t="n">
        <v>30.3</v>
      </c>
      <c r="G13" t="n">
        <v>30.82</v>
      </c>
      <c r="H13" t="n">
        <v>0.46</v>
      </c>
      <c r="I13" t="n">
        <v>59</v>
      </c>
      <c r="J13" t="n">
        <v>145.57</v>
      </c>
      <c r="K13" t="n">
        <v>47.83</v>
      </c>
      <c r="L13" t="n">
        <v>3.75</v>
      </c>
      <c r="M13" t="n">
        <v>57</v>
      </c>
      <c r="N13" t="n">
        <v>23.99</v>
      </c>
      <c r="O13" t="n">
        <v>18187.93</v>
      </c>
      <c r="P13" t="n">
        <v>302.9</v>
      </c>
      <c r="Q13" t="n">
        <v>2238.46</v>
      </c>
      <c r="R13" t="n">
        <v>139.06</v>
      </c>
      <c r="S13" t="n">
        <v>80.06999999999999</v>
      </c>
      <c r="T13" t="n">
        <v>27196.24</v>
      </c>
      <c r="U13" t="n">
        <v>0.58</v>
      </c>
      <c r="V13" t="n">
        <v>0.85</v>
      </c>
      <c r="W13" t="n">
        <v>6.74</v>
      </c>
      <c r="X13" t="n">
        <v>1.68</v>
      </c>
      <c r="Y13" t="n">
        <v>1</v>
      </c>
      <c r="Z13" t="n">
        <v>10</v>
      </c>
      <c r="AA13" t="n">
        <v>356.5963951846554</v>
      </c>
      <c r="AB13" t="n">
        <v>487.9109198142987</v>
      </c>
      <c r="AC13" t="n">
        <v>441.3453864144981</v>
      </c>
      <c r="AD13" t="n">
        <v>356596.3951846554</v>
      </c>
      <c r="AE13" t="n">
        <v>487910.9198142987</v>
      </c>
      <c r="AF13" t="n">
        <v>1.617921797897674e-06</v>
      </c>
      <c r="AG13" t="n">
        <v>0.3566666666666667</v>
      </c>
      <c r="AH13" t="n">
        <v>441345.3864144981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2.9419</v>
      </c>
      <c r="E14" t="n">
        <v>33.99</v>
      </c>
      <c r="F14" t="n">
        <v>30.17</v>
      </c>
      <c r="G14" t="n">
        <v>32.92</v>
      </c>
      <c r="H14" t="n">
        <v>0.49</v>
      </c>
      <c r="I14" t="n">
        <v>55</v>
      </c>
      <c r="J14" t="n">
        <v>145.92</v>
      </c>
      <c r="K14" t="n">
        <v>47.83</v>
      </c>
      <c r="L14" t="n">
        <v>4</v>
      </c>
      <c r="M14" t="n">
        <v>53</v>
      </c>
      <c r="N14" t="n">
        <v>24.09</v>
      </c>
      <c r="O14" t="n">
        <v>18230.35</v>
      </c>
      <c r="P14" t="n">
        <v>297.84</v>
      </c>
      <c r="Q14" t="n">
        <v>2238.51</v>
      </c>
      <c r="R14" t="n">
        <v>134.96</v>
      </c>
      <c r="S14" t="n">
        <v>80.06999999999999</v>
      </c>
      <c r="T14" t="n">
        <v>25168.35</v>
      </c>
      <c r="U14" t="n">
        <v>0.59</v>
      </c>
      <c r="V14" t="n">
        <v>0.85</v>
      </c>
      <c r="W14" t="n">
        <v>6.73</v>
      </c>
      <c r="X14" t="n">
        <v>1.55</v>
      </c>
      <c r="Y14" t="n">
        <v>1</v>
      </c>
      <c r="Z14" t="n">
        <v>10</v>
      </c>
      <c r="AA14" t="n">
        <v>349.4510471097078</v>
      </c>
      <c r="AB14" t="n">
        <v>478.1343393476463</v>
      </c>
      <c r="AC14" t="n">
        <v>432.5018690660661</v>
      </c>
      <c r="AD14" t="n">
        <v>349451.0471097078</v>
      </c>
      <c r="AE14" t="n">
        <v>478134.3393476463</v>
      </c>
      <c r="AF14" t="n">
        <v>1.629609742959178e-06</v>
      </c>
      <c r="AG14" t="n">
        <v>0.3540625</v>
      </c>
      <c r="AH14" t="n">
        <v>432501.8690660662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2.9602</v>
      </c>
      <c r="E15" t="n">
        <v>33.78</v>
      </c>
      <c r="F15" t="n">
        <v>30.08</v>
      </c>
      <c r="G15" t="n">
        <v>35.39</v>
      </c>
      <c r="H15" t="n">
        <v>0.51</v>
      </c>
      <c r="I15" t="n">
        <v>51</v>
      </c>
      <c r="J15" t="n">
        <v>146.26</v>
      </c>
      <c r="K15" t="n">
        <v>47.83</v>
      </c>
      <c r="L15" t="n">
        <v>4.25</v>
      </c>
      <c r="M15" t="n">
        <v>49</v>
      </c>
      <c r="N15" t="n">
        <v>24.18</v>
      </c>
      <c r="O15" t="n">
        <v>18272.81</v>
      </c>
      <c r="P15" t="n">
        <v>292.22</v>
      </c>
      <c r="Q15" t="n">
        <v>2238.37</v>
      </c>
      <c r="R15" t="n">
        <v>132.02</v>
      </c>
      <c r="S15" t="n">
        <v>80.06999999999999</v>
      </c>
      <c r="T15" t="n">
        <v>23718.23</v>
      </c>
      <c r="U15" t="n">
        <v>0.61</v>
      </c>
      <c r="V15" t="n">
        <v>0.85</v>
      </c>
      <c r="W15" t="n">
        <v>6.72</v>
      </c>
      <c r="X15" t="n">
        <v>1.45</v>
      </c>
      <c r="Y15" t="n">
        <v>1</v>
      </c>
      <c r="Z15" t="n">
        <v>10</v>
      </c>
      <c r="AA15" t="n">
        <v>342.4067182387538</v>
      </c>
      <c r="AB15" t="n">
        <v>468.4959778125504</v>
      </c>
      <c r="AC15" t="n">
        <v>423.7833792283544</v>
      </c>
      <c r="AD15" t="n">
        <v>342406.7182387538</v>
      </c>
      <c r="AE15" t="n">
        <v>468495.9778125504</v>
      </c>
      <c r="AF15" t="n">
        <v>1.639746681093089e-06</v>
      </c>
      <c r="AG15" t="n">
        <v>0.351875</v>
      </c>
      <c r="AH15" t="n">
        <v>423783.3792283544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2.9811</v>
      </c>
      <c r="E16" t="n">
        <v>33.54</v>
      </c>
      <c r="F16" t="n">
        <v>29.96</v>
      </c>
      <c r="G16" t="n">
        <v>38.25</v>
      </c>
      <c r="H16" t="n">
        <v>0.54</v>
      </c>
      <c r="I16" t="n">
        <v>47</v>
      </c>
      <c r="J16" t="n">
        <v>146.61</v>
      </c>
      <c r="K16" t="n">
        <v>47.83</v>
      </c>
      <c r="L16" t="n">
        <v>4.5</v>
      </c>
      <c r="M16" t="n">
        <v>45</v>
      </c>
      <c r="N16" t="n">
        <v>24.28</v>
      </c>
      <c r="O16" t="n">
        <v>18315.3</v>
      </c>
      <c r="P16" t="n">
        <v>288.3</v>
      </c>
      <c r="Q16" t="n">
        <v>2238.47</v>
      </c>
      <c r="R16" t="n">
        <v>127.71</v>
      </c>
      <c r="S16" t="n">
        <v>80.06999999999999</v>
      </c>
      <c r="T16" t="n">
        <v>21583.68</v>
      </c>
      <c r="U16" t="n">
        <v>0.63</v>
      </c>
      <c r="V16" t="n">
        <v>0.86</v>
      </c>
      <c r="W16" t="n">
        <v>6.73</v>
      </c>
      <c r="X16" t="n">
        <v>1.33</v>
      </c>
      <c r="Y16" t="n">
        <v>1</v>
      </c>
      <c r="Z16" t="n">
        <v>10</v>
      </c>
      <c r="AA16" t="n">
        <v>336.4369211791756</v>
      </c>
      <c r="AB16" t="n">
        <v>460.3278381067771</v>
      </c>
      <c r="AC16" t="n">
        <v>416.3947953120439</v>
      </c>
      <c r="AD16" t="n">
        <v>336436.9211791756</v>
      </c>
      <c r="AE16" t="n">
        <v>460327.8381067771</v>
      </c>
      <c r="AF16" t="n">
        <v>1.651323839945479e-06</v>
      </c>
      <c r="AG16" t="n">
        <v>0.349375</v>
      </c>
      <c r="AH16" t="n">
        <v>416394.7953120439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2.9975</v>
      </c>
      <c r="E17" t="n">
        <v>33.36</v>
      </c>
      <c r="F17" t="n">
        <v>29.86</v>
      </c>
      <c r="G17" t="n">
        <v>40.72</v>
      </c>
      <c r="H17" t="n">
        <v>0.57</v>
      </c>
      <c r="I17" t="n">
        <v>44</v>
      </c>
      <c r="J17" t="n">
        <v>146.95</v>
      </c>
      <c r="K17" t="n">
        <v>47.83</v>
      </c>
      <c r="L17" t="n">
        <v>4.75</v>
      </c>
      <c r="M17" t="n">
        <v>42</v>
      </c>
      <c r="N17" t="n">
        <v>24.37</v>
      </c>
      <c r="O17" t="n">
        <v>18357.82</v>
      </c>
      <c r="P17" t="n">
        <v>282.62</v>
      </c>
      <c r="Q17" t="n">
        <v>2238.37</v>
      </c>
      <c r="R17" t="n">
        <v>124.7</v>
      </c>
      <c r="S17" t="n">
        <v>80.06999999999999</v>
      </c>
      <c r="T17" t="n">
        <v>20093.35</v>
      </c>
      <c r="U17" t="n">
        <v>0.64</v>
      </c>
      <c r="V17" t="n">
        <v>0.86</v>
      </c>
      <c r="W17" t="n">
        <v>6.72</v>
      </c>
      <c r="X17" t="n">
        <v>1.23</v>
      </c>
      <c r="Y17" t="n">
        <v>1</v>
      </c>
      <c r="Z17" t="n">
        <v>10</v>
      </c>
      <c r="AA17" t="n">
        <v>329.6904407704709</v>
      </c>
      <c r="AB17" t="n">
        <v>451.0970059778774</v>
      </c>
      <c r="AC17" t="n">
        <v>408.0449408459722</v>
      </c>
      <c r="AD17" t="n">
        <v>329690.4407704709</v>
      </c>
      <c r="AE17" t="n">
        <v>451097.0059778774</v>
      </c>
      <c r="AF17" t="n">
        <v>1.660408309092809e-06</v>
      </c>
      <c r="AG17" t="n">
        <v>0.3475</v>
      </c>
      <c r="AH17" t="n">
        <v>408044.9408459722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3.0165</v>
      </c>
      <c r="E18" t="n">
        <v>33.15</v>
      </c>
      <c r="F18" t="n">
        <v>29.74</v>
      </c>
      <c r="G18" t="n">
        <v>43.52</v>
      </c>
      <c r="H18" t="n">
        <v>0.6</v>
      </c>
      <c r="I18" t="n">
        <v>41</v>
      </c>
      <c r="J18" t="n">
        <v>147.3</v>
      </c>
      <c r="K18" t="n">
        <v>47.83</v>
      </c>
      <c r="L18" t="n">
        <v>5</v>
      </c>
      <c r="M18" t="n">
        <v>39</v>
      </c>
      <c r="N18" t="n">
        <v>24.47</v>
      </c>
      <c r="O18" t="n">
        <v>18400.38</v>
      </c>
      <c r="P18" t="n">
        <v>277.21</v>
      </c>
      <c r="Q18" t="n">
        <v>2238.44</v>
      </c>
      <c r="R18" t="n">
        <v>120.79</v>
      </c>
      <c r="S18" t="n">
        <v>80.06999999999999</v>
      </c>
      <c r="T18" t="n">
        <v>18153.08</v>
      </c>
      <c r="U18" t="n">
        <v>0.66</v>
      </c>
      <c r="V18" t="n">
        <v>0.86</v>
      </c>
      <c r="W18" t="n">
        <v>6.7</v>
      </c>
      <c r="X18" t="n">
        <v>1.11</v>
      </c>
      <c r="Y18" t="n">
        <v>1</v>
      </c>
      <c r="Z18" t="n">
        <v>10</v>
      </c>
      <c r="AA18" t="n">
        <v>322.8908453521415</v>
      </c>
      <c r="AB18" t="n">
        <v>441.7934995495407</v>
      </c>
      <c r="AC18" t="n">
        <v>399.6293480136027</v>
      </c>
      <c r="AD18" t="n">
        <v>322890.8453521415</v>
      </c>
      <c r="AE18" t="n">
        <v>441793.4995495407</v>
      </c>
      <c r="AF18" t="n">
        <v>1.670932998958619e-06</v>
      </c>
      <c r="AG18" t="n">
        <v>0.3453125</v>
      </c>
      <c r="AH18" t="n">
        <v>399629.3480136027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3.022</v>
      </c>
      <c r="E19" t="n">
        <v>33.09</v>
      </c>
      <c r="F19" t="n">
        <v>29.74</v>
      </c>
      <c r="G19" t="n">
        <v>45.75</v>
      </c>
      <c r="H19" t="n">
        <v>0.63</v>
      </c>
      <c r="I19" t="n">
        <v>39</v>
      </c>
      <c r="J19" t="n">
        <v>147.64</v>
      </c>
      <c r="K19" t="n">
        <v>47.83</v>
      </c>
      <c r="L19" t="n">
        <v>5.25</v>
      </c>
      <c r="M19" t="n">
        <v>36</v>
      </c>
      <c r="N19" t="n">
        <v>24.56</v>
      </c>
      <c r="O19" t="n">
        <v>18442.97</v>
      </c>
      <c r="P19" t="n">
        <v>271.99</v>
      </c>
      <c r="Q19" t="n">
        <v>2238.45</v>
      </c>
      <c r="R19" t="n">
        <v>120.55</v>
      </c>
      <c r="S19" t="n">
        <v>80.06999999999999</v>
      </c>
      <c r="T19" t="n">
        <v>18041.15</v>
      </c>
      <c r="U19" t="n">
        <v>0.66</v>
      </c>
      <c r="V19" t="n">
        <v>0.86</v>
      </c>
      <c r="W19" t="n">
        <v>6.71</v>
      </c>
      <c r="X19" t="n">
        <v>1.11</v>
      </c>
      <c r="Y19" t="n">
        <v>1</v>
      </c>
      <c r="Z19" t="n">
        <v>10</v>
      </c>
      <c r="AA19" t="n">
        <v>318.1283590597949</v>
      </c>
      <c r="AB19" t="n">
        <v>435.2772556982853</v>
      </c>
      <c r="AC19" t="n">
        <v>393.7350053299055</v>
      </c>
      <c r="AD19" t="n">
        <v>318128.3590597949</v>
      </c>
      <c r="AE19" t="n">
        <v>435277.2556982854</v>
      </c>
      <c r="AF19" t="n">
        <v>1.673979619709247e-06</v>
      </c>
      <c r="AG19" t="n">
        <v>0.3446875</v>
      </c>
      <c r="AH19" t="n">
        <v>393735.0053299055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3.04</v>
      </c>
      <c r="E20" t="n">
        <v>32.9</v>
      </c>
      <c r="F20" t="n">
        <v>29.63</v>
      </c>
      <c r="G20" t="n">
        <v>49.38</v>
      </c>
      <c r="H20" t="n">
        <v>0.66</v>
      </c>
      <c r="I20" t="n">
        <v>36</v>
      </c>
      <c r="J20" t="n">
        <v>147.99</v>
      </c>
      <c r="K20" t="n">
        <v>47.83</v>
      </c>
      <c r="L20" t="n">
        <v>5.5</v>
      </c>
      <c r="M20" t="n">
        <v>30</v>
      </c>
      <c r="N20" t="n">
        <v>24.66</v>
      </c>
      <c r="O20" t="n">
        <v>18485.59</v>
      </c>
      <c r="P20" t="n">
        <v>267.24</v>
      </c>
      <c r="Q20" t="n">
        <v>2238.43</v>
      </c>
      <c r="R20" t="n">
        <v>117.15</v>
      </c>
      <c r="S20" t="n">
        <v>80.06999999999999</v>
      </c>
      <c r="T20" t="n">
        <v>16354.63</v>
      </c>
      <c r="U20" t="n">
        <v>0.68</v>
      </c>
      <c r="V20" t="n">
        <v>0.87</v>
      </c>
      <c r="W20" t="n">
        <v>6.7</v>
      </c>
      <c r="X20" t="n">
        <v>1</v>
      </c>
      <c r="Y20" t="n">
        <v>1</v>
      </c>
      <c r="Z20" t="n">
        <v>10</v>
      </c>
      <c r="AA20" t="n">
        <v>312.1156743505568</v>
      </c>
      <c r="AB20" t="n">
        <v>427.0504352181776</v>
      </c>
      <c r="AC20" t="n">
        <v>386.2933410500042</v>
      </c>
      <c r="AD20" t="n">
        <v>312115.6743505569</v>
      </c>
      <c r="AE20" t="n">
        <v>427050.4352181776</v>
      </c>
      <c r="AF20" t="n">
        <v>1.683950378529488e-06</v>
      </c>
      <c r="AG20" t="n">
        <v>0.3427083333333333</v>
      </c>
      <c r="AH20" t="n">
        <v>386293.3410500042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3.0408</v>
      </c>
      <c r="E21" t="n">
        <v>32.89</v>
      </c>
      <c r="F21" t="n">
        <v>29.65</v>
      </c>
      <c r="G21" t="n">
        <v>50.82</v>
      </c>
      <c r="H21" t="n">
        <v>0.6899999999999999</v>
      </c>
      <c r="I21" t="n">
        <v>35</v>
      </c>
      <c r="J21" t="n">
        <v>148.33</v>
      </c>
      <c r="K21" t="n">
        <v>47.83</v>
      </c>
      <c r="L21" t="n">
        <v>5.75</v>
      </c>
      <c r="M21" t="n">
        <v>16</v>
      </c>
      <c r="N21" t="n">
        <v>24.75</v>
      </c>
      <c r="O21" t="n">
        <v>18528.25</v>
      </c>
      <c r="P21" t="n">
        <v>264.47</v>
      </c>
      <c r="Q21" t="n">
        <v>2238.64</v>
      </c>
      <c r="R21" t="n">
        <v>117.21</v>
      </c>
      <c r="S21" t="n">
        <v>80.06999999999999</v>
      </c>
      <c r="T21" t="n">
        <v>16389.8</v>
      </c>
      <c r="U21" t="n">
        <v>0.68</v>
      </c>
      <c r="V21" t="n">
        <v>0.87</v>
      </c>
      <c r="W21" t="n">
        <v>6.72</v>
      </c>
      <c r="X21" t="n">
        <v>1.02</v>
      </c>
      <c r="Y21" t="n">
        <v>1</v>
      </c>
      <c r="Z21" t="n">
        <v>10</v>
      </c>
      <c r="AA21" t="n">
        <v>309.8960850532563</v>
      </c>
      <c r="AB21" t="n">
        <v>424.0134952202422</v>
      </c>
      <c r="AC21" t="n">
        <v>383.5462423430997</v>
      </c>
      <c r="AD21" t="n">
        <v>309896.0850532563</v>
      </c>
      <c r="AE21" t="n">
        <v>424013.4952202422</v>
      </c>
      <c r="AF21" t="n">
        <v>1.684393523365943e-06</v>
      </c>
      <c r="AG21" t="n">
        <v>0.3426041666666667</v>
      </c>
      <c r="AH21" t="n">
        <v>383546.2423430997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3.0474</v>
      </c>
      <c r="E22" t="n">
        <v>32.82</v>
      </c>
      <c r="F22" t="n">
        <v>29.6</v>
      </c>
      <c r="G22" t="n">
        <v>52.24</v>
      </c>
      <c r="H22" t="n">
        <v>0.71</v>
      </c>
      <c r="I22" t="n">
        <v>34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263.25</v>
      </c>
      <c r="Q22" t="n">
        <v>2238.45</v>
      </c>
      <c r="R22" t="n">
        <v>115.57</v>
      </c>
      <c r="S22" t="n">
        <v>80.06999999999999</v>
      </c>
      <c r="T22" t="n">
        <v>15575.85</v>
      </c>
      <c r="U22" t="n">
        <v>0.6899999999999999</v>
      </c>
      <c r="V22" t="n">
        <v>0.87</v>
      </c>
      <c r="W22" t="n">
        <v>6.72</v>
      </c>
      <c r="X22" t="n">
        <v>0.98</v>
      </c>
      <c r="Y22" t="n">
        <v>1</v>
      </c>
      <c r="Z22" t="n">
        <v>10</v>
      </c>
      <c r="AA22" t="n">
        <v>308.0970874899809</v>
      </c>
      <c r="AB22" t="n">
        <v>421.5520273879977</v>
      </c>
      <c r="AC22" t="n">
        <v>381.3196935460728</v>
      </c>
      <c r="AD22" t="n">
        <v>308097.0874899809</v>
      </c>
      <c r="AE22" t="n">
        <v>421552.0273879977</v>
      </c>
      <c r="AF22" t="n">
        <v>1.688049468266698e-06</v>
      </c>
      <c r="AG22" t="n">
        <v>0.341875</v>
      </c>
      <c r="AH22" t="n">
        <v>381319.6935460728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3.048</v>
      </c>
      <c r="E23" t="n">
        <v>32.81</v>
      </c>
      <c r="F23" t="n">
        <v>29.6</v>
      </c>
      <c r="G23" t="n">
        <v>52.23</v>
      </c>
      <c r="H23" t="n">
        <v>0.74</v>
      </c>
      <c r="I23" t="n">
        <v>34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261.79</v>
      </c>
      <c r="Q23" t="n">
        <v>2238.58</v>
      </c>
      <c r="R23" t="n">
        <v>114.86</v>
      </c>
      <c r="S23" t="n">
        <v>80.06999999999999</v>
      </c>
      <c r="T23" t="n">
        <v>15221</v>
      </c>
      <c r="U23" t="n">
        <v>0.7</v>
      </c>
      <c r="V23" t="n">
        <v>0.87</v>
      </c>
      <c r="W23" t="n">
        <v>6.74</v>
      </c>
      <c r="X23" t="n">
        <v>0.97</v>
      </c>
      <c r="Y23" t="n">
        <v>1</v>
      </c>
      <c r="Z23" t="n">
        <v>10</v>
      </c>
      <c r="AA23" t="n">
        <v>306.8781171643257</v>
      </c>
      <c r="AB23" t="n">
        <v>419.8841784112608</v>
      </c>
      <c r="AC23" t="n">
        <v>379.8110217348349</v>
      </c>
      <c r="AD23" t="n">
        <v>306878.1171643257</v>
      </c>
      <c r="AE23" t="n">
        <v>419884.1784112608</v>
      </c>
      <c r="AF23" t="n">
        <v>1.688381826894039e-06</v>
      </c>
      <c r="AG23" t="n">
        <v>0.3417708333333334</v>
      </c>
      <c r="AH23" t="n">
        <v>379811.0217348349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3.0488</v>
      </c>
      <c r="E24" t="n">
        <v>32.8</v>
      </c>
      <c r="F24" t="n">
        <v>29.59</v>
      </c>
      <c r="G24" t="n">
        <v>52.22</v>
      </c>
      <c r="H24" t="n">
        <v>0.77</v>
      </c>
      <c r="I24" t="n">
        <v>34</v>
      </c>
      <c r="J24" t="n">
        <v>149.37</v>
      </c>
      <c r="K24" t="n">
        <v>47.83</v>
      </c>
      <c r="L24" t="n">
        <v>6.5</v>
      </c>
      <c r="M24" t="n">
        <v>2</v>
      </c>
      <c r="N24" t="n">
        <v>25.04</v>
      </c>
      <c r="O24" t="n">
        <v>18656.42</v>
      </c>
      <c r="P24" t="n">
        <v>262.01</v>
      </c>
      <c r="Q24" t="n">
        <v>2238.57</v>
      </c>
      <c r="R24" t="n">
        <v>114.97</v>
      </c>
      <c r="S24" t="n">
        <v>80.06999999999999</v>
      </c>
      <c r="T24" t="n">
        <v>15278.25</v>
      </c>
      <c r="U24" t="n">
        <v>0.7</v>
      </c>
      <c r="V24" t="n">
        <v>0.87</v>
      </c>
      <c r="W24" t="n">
        <v>6.72</v>
      </c>
      <c r="X24" t="n">
        <v>0.96</v>
      </c>
      <c r="Y24" t="n">
        <v>1</v>
      </c>
      <c r="Z24" t="n">
        <v>10</v>
      </c>
      <c r="AA24" t="n">
        <v>306.9399003512436</v>
      </c>
      <c r="AB24" t="n">
        <v>419.9687128932837</v>
      </c>
      <c r="AC24" t="n">
        <v>379.8874883645385</v>
      </c>
      <c r="AD24" t="n">
        <v>306939.9003512436</v>
      </c>
      <c r="AE24" t="n">
        <v>419968.7128932838</v>
      </c>
      <c r="AF24" t="n">
        <v>1.688824971730494e-06</v>
      </c>
      <c r="AG24" t="n">
        <v>0.3416666666666666</v>
      </c>
      <c r="AH24" t="n">
        <v>379887.4883645385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3.0537</v>
      </c>
      <c r="E25" t="n">
        <v>32.75</v>
      </c>
      <c r="F25" t="n">
        <v>29.57</v>
      </c>
      <c r="G25" t="n">
        <v>53.76</v>
      </c>
      <c r="H25" t="n">
        <v>0.8</v>
      </c>
      <c r="I25" t="n">
        <v>33</v>
      </c>
      <c r="J25" t="n">
        <v>149.72</v>
      </c>
      <c r="K25" t="n">
        <v>47.83</v>
      </c>
      <c r="L25" t="n">
        <v>6.75</v>
      </c>
      <c r="M25" t="n">
        <v>1</v>
      </c>
      <c r="N25" t="n">
        <v>25.14</v>
      </c>
      <c r="O25" t="n">
        <v>18699.2</v>
      </c>
      <c r="P25" t="n">
        <v>262.12</v>
      </c>
      <c r="Q25" t="n">
        <v>2238.61</v>
      </c>
      <c r="R25" t="n">
        <v>114.1</v>
      </c>
      <c r="S25" t="n">
        <v>80.06999999999999</v>
      </c>
      <c r="T25" t="n">
        <v>14849.38</v>
      </c>
      <c r="U25" t="n">
        <v>0.7</v>
      </c>
      <c r="V25" t="n">
        <v>0.87</v>
      </c>
      <c r="W25" t="n">
        <v>6.72</v>
      </c>
      <c r="X25" t="n">
        <v>0.9399999999999999</v>
      </c>
      <c r="Y25" t="n">
        <v>1</v>
      </c>
      <c r="Z25" t="n">
        <v>10</v>
      </c>
      <c r="AA25" t="n">
        <v>306.4720900125469</v>
      </c>
      <c r="AB25" t="n">
        <v>419.3286341495435</v>
      </c>
      <c r="AC25" t="n">
        <v>379.3084978377446</v>
      </c>
      <c r="AD25" t="n">
        <v>306472.0900125469</v>
      </c>
      <c r="AE25" t="n">
        <v>419328.6341495435</v>
      </c>
      <c r="AF25" t="n">
        <v>1.691539233853782e-06</v>
      </c>
      <c r="AG25" t="n">
        <v>0.3411458333333333</v>
      </c>
      <c r="AH25" t="n">
        <v>379308.4978377446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3.0535</v>
      </c>
      <c r="E26" t="n">
        <v>32.75</v>
      </c>
      <c r="F26" t="n">
        <v>29.57</v>
      </c>
      <c r="G26" t="n">
        <v>53.76</v>
      </c>
      <c r="H26" t="n">
        <v>0.83</v>
      </c>
      <c r="I26" t="n">
        <v>33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262.66</v>
      </c>
      <c r="Q26" t="n">
        <v>2238.61</v>
      </c>
      <c r="R26" t="n">
        <v>114.14</v>
      </c>
      <c r="S26" t="n">
        <v>80.06999999999999</v>
      </c>
      <c r="T26" t="n">
        <v>14865.46</v>
      </c>
      <c r="U26" t="n">
        <v>0.7</v>
      </c>
      <c r="V26" t="n">
        <v>0.87</v>
      </c>
      <c r="W26" t="n">
        <v>6.73</v>
      </c>
      <c r="X26" t="n">
        <v>0.9399999999999999</v>
      </c>
      <c r="Y26" t="n">
        <v>1</v>
      </c>
      <c r="Z26" t="n">
        <v>10</v>
      </c>
      <c r="AA26" t="n">
        <v>306.9197224747601</v>
      </c>
      <c r="AB26" t="n">
        <v>419.941104632494</v>
      </c>
      <c r="AC26" t="n">
        <v>379.86251499741</v>
      </c>
      <c r="AD26" t="n">
        <v>306919.7224747601</v>
      </c>
      <c r="AE26" t="n">
        <v>419941.104632494</v>
      </c>
      <c r="AF26" t="n">
        <v>1.691428447644668e-06</v>
      </c>
      <c r="AG26" t="n">
        <v>0.3411458333333333</v>
      </c>
      <c r="AH26" t="n">
        <v>379862.51499741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1.7971</v>
      </c>
      <c r="E2" t="n">
        <v>55.64</v>
      </c>
      <c r="F2" t="n">
        <v>39.85</v>
      </c>
      <c r="G2" t="n">
        <v>6.36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519.22</v>
      </c>
      <c r="Q2" t="n">
        <v>2239.64</v>
      </c>
      <c r="R2" t="n">
        <v>450.11</v>
      </c>
      <c r="S2" t="n">
        <v>80.06999999999999</v>
      </c>
      <c r="T2" t="n">
        <v>181137.9</v>
      </c>
      <c r="U2" t="n">
        <v>0.18</v>
      </c>
      <c r="V2" t="n">
        <v>0.64</v>
      </c>
      <c r="W2" t="n">
        <v>7.29</v>
      </c>
      <c r="X2" t="n">
        <v>11.21</v>
      </c>
      <c r="Y2" t="n">
        <v>1</v>
      </c>
      <c r="Z2" t="n">
        <v>10</v>
      </c>
      <c r="AA2" t="n">
        <v>946.1050590490687</v>
      </c>
      <c r="AB2" t="n">
        <v>1294.502681000336</v>
      </c>
      <c r="AC2" t="n">
        <v>1170.957161971587</v>
      </c>
      <c r="AD2" t="n">
        <v>946105.0590490687</v>
      </c>
      <c r="AE2" t="n">
        <v>1294502.681000336</v>
      </c>
      <c r="AF2" t="n">
        <v>9.59266070359301e-07</v>
      </c>
      <c r="AG2" t="n">
        <v>0.5795833333333333</v>
      </c>
      <c r="AH2" t="n">
        <v>1170957.161971587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2.0444</v>
      </c>
      <c r="E3" t="n">
        <v>48.91</v>
      </c>
      <c r="F3" t="n">
        <v>36.72</v>
      </c>
      <c r="G3" t="n">
        <v>8.01</v>
      </c>
      <c r="H3" t="n">
        <v>0.13</v>
      </c>
      <c r="I3" t="n">
        <v>275</v>
      </c>
      <c r="J3" t="n">
        <v>177.1</v>
      </c>
      <c r="K3" t="n">
        <v>52.44</v>
      </c>
      <c r="L3" t="n">
        <v>1.25</v>
      </c>
      <c r="M3" t="n">
        <v>273</v>
      </c>
      <c r="N3" t="n">
        <v>33.41</v>
      </c>
      <c r="O3" t="n">
        <v>22076.81</v>
      </c>
      <c r="P3" t="n">
        <v>475.64</v>
      </c>
      <c r="Q3" t="n">
        <v>2239.26</v>
      </c>
      <c r="R3" t="n">
        <v>348.51</v>
      </c>
      <c r="S3" t="n">
        <v>80.06999999999999</v>
      </c>
      <c r="T3" t="n">
        <v>130840.03</v>
      </c>
      <c r="U3" t="n">
        <v>0.23</v>
      </c>
      <c r="V3" t="n">
        <v>0.7</v>
      </c>
      <c r="W3" t="n">
        <v>7.09</v>
      </c>
      <c r="X3" t="n">
        <v>8.08</v>
      </c>
      <c r="Y3" t="n">
        <v>1</v>
      </c>
      <c r="Z3" t="n">
        <v>10</v>
      </c>
      <c r="AA3" t="n">
        <v>763.454803540943</v>
      </c>
      <c r="AB3" t="n">
        <v>1044.592543453547</v>
      </c>
      <c r="AC3" t="n">
        <v>944.8980972011831</v>
      </c>
      <c r="AD3" t="n">
        <v>763454.803540943</v>
      </c>
      <c r="AE3" t="n">
        <v>1044592.543453548</v>
      </c>
      <c r="AF3" t="n">
        <v>1.091271244918232e-06</v>
      </c>
      <c r="AG3" t="n">
        <v>0.5094791666666666</v>
      </c>
      <c r="AH3" t="n">
        <v>944898.0972011831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2.2184</v>
      </c>
      <c r="E4" t="n">
        <v>45.08</v>
      </c>
      <c r="F4" t="n">
        <v>34.94</v>
      </c>
      <c r="G4" t="n">
        <v>9.66</v>
      </c>
      <c r="H4" t="n">
        <v>0.15</v>
      </c>
      <c r="I4" t="n">
        <v>217</v>
      </c>
      <c r="J4" t="n">
        <v>177.47</v>
      </c>
      <c r="K4" t="n">
        <v>52.44</v>
      </c>
      <c r="L4" t="n">
        <v>1.5</v>
      </c>
      <c r="M4" t="n">
        <v>215</v>
      </c>
      <c r="N4" t="n">
        <v>33.53</v>
      </c>
      <c r="O4" t="n">
        <v>22122.46</v>
      </c>
      <c r="P4" t="n">
        <v>450.07</v>
      </c>
      <c r="Q4" t="n">
        <v>2238.97</v>
      </c>
      <c r="R4" t="n">
        <v>290.59</v>
      </c>
      <c r="S4" t="n">
        <v>80.06999999999999</v>
      </c>
      <c r="T4" t="n">
        <v>102172.76</v>
      </c>
      <c r="U4" t="n">
        <v>0.28</v>
      </c>
      <c r="V4" t="n">
        <v>0.73</v>
      </c>
      <c r="W4" t="n">
        <v>6.99</v>
      </c>
      <c r="X4" t="n">
        <v>6.31</v>
      </c>
      <c r="Y4" t="n">
        <v>1</v>
      </c>
      <c r="Z4" t="n">
        <v>10</v>
      </c>
      <c r="AA4" t="n">
        <v>666.9953177323074</v>
      </c>
      <c r="AB4" t="n">
        <v>912.6124194779961</v>
      </c>
      <c r="AC4" t="n">
        <v>825.5139710225909</v>
      </c>
      <c r="AD4" t="n">
        <v>666995.3177323074</v>
      </c>
      <c r="AE4" t="n">
        <v>912612.4194779962</v>
      </c>
      <c r="AF4" t="n">
        <v>1.184149936277933e-06</v>
      </c>
      <c r="AG4" t="n">
        <v>0.4695833333333333</v>
      </c>
      <c r="AH4" t="n">
        <v>825513.9710225909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2.348</v>
      </c>
      <c r="E5" t="n">
        <v>42.59</v>
      </c>
      <c r="F5" t="n">
        <v>33.8</v>
      </c>
      <c r="G5" t="n">
        <v>11.33</v>
      </c>
      <c r="H5" t="n">
        <v>0.17</v>
      </c>
      <c r="I5" t="n">
        <v>179</v>
      </c>
      <c r="J5" t="n">
        <v>177.84</v>
      </c>
      <c r="K5" t="n">
        <v>52.44</v>
      </c>
      <c r="L5" t="n">
        <v>1.75</v>
      </c>
      <c r="M5" t="n">
        <v>177</v>
      </c>
      <c r="N5" t="n">
        <v>33.65</v>
      </c>
      <c r="O5" t="n">
        <v>22168.15</v>
      </c>
      <c r="P5" t="n">
        <v>432.85</v>
      </c>
      <c r="Q5" t="n">
        <v>2238.84</v>
      </c>
      <c r="R5" t="n">
        <v>253.08</v>
      </c>
      <c r="S5" t="n">
        <v>80.06999999999999</v>
      </c>
      <c r="T5" t="n">
        <v>83608.60000000001</v>
      </c>
      <c r="U5" t="n">
        <v>0.32</v>
      </c>
      <c r="V5" t="n">
        <v>0.76</v>
      </c>
      <c r="W5" t="n">
        <v>6.93</v>
      </c>
      <c r="X5" t="n">
        <v>5.17</v>
      </c>
      <c r="Y5" t="n">
        <v>1</v>
      </c>
      <c r="Z5" t="n">
        <v>10</v>
      </c>
      <c r="AA5" t="n">
        <v>607.1899622835904</v>
      </c>
      <c r="AB5" t="n">
        <v>830.7840937269901</v>
      </c>
      <c r="AC5" t="n">
        <v>751.4952258344842</v>
      </c>
      <c r="AD5" t="n">
        <v>607189.9622835903</v>
      </c>
      <c r="AE5" t="n">
        <v>830784.0937269902</v>
      </c>
      <c r="AF5" t="n">
        <v>1.253328547773434e-06</v>
      </c>
      <c r="AG5" t="n">
        <v>0.4436458333333334</v>
      </c>
      <c r="AH5" t="n">
        <v>751495.2258344842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2.4487</v>
      </c>
      <c r="E6" t="n">
        <v>40.84</v>
      </c>
      <c r="F6" t="n">
        <v>33.01</v>
      </c>
      <c r="G6" t="n">
        <v>13.03</v>
      </c>
      <c r="H6" t="n">
        <v>0.2</v>
      </c>
      <c r="I6" t="n">
        <v>152</v>
      </c>
      <c r="J6" t="n">
        <v>178.21</v>
      </c>
      <c r="K6" t="n">
        <v>52.44</v>
      </c>
      <c r="L6" t="n">
        <v>2</v>
      </c>
      <c r="M6" t="n">
        <v>150</v>
      </c>
      <c r="N6" t="n">
        <v>33.77</v>
      </c>
      <c r="O6" t="n">
        <v>22213.89</v>
      </c>
      <c r="P6" t="n">
        <v>420.18</v>
      </c>
      <c r="Q6" t="n">
        <v>2238.61</v>
      </c>
      <c r="R6" t="n">
        <v>227.24</v>
      </c>
      <c r="S6" t="n">
        <v>80.06999999999999</v>
      </c>
      <c r="T6" t="n">
        <v>70824.46000000001</v>
      </c>
      <c r="U6" t="n">
        <v>0.35</v>
      </c>
      <c r="V6" t="n">
        <v>0.78</v>
      </c>
      <c r="W6" t="n">
        <v>6.9</v>
      </c>
      <c r="X6" t="n">
        <v>4.38</v>
      </c>
      <c r="Y6" t="n">
        <v>1</v>
      </c>
      <c r="Z6" t="n">
        <v>10</v>
      </c>
      <c r="AA6" t="n">
        <v>566.2230531447659</v>
      </c>
      <c r="AB6" t="n">
        <v>774.7313613107744</v>
      </c>
      <c r="AC6" t="n">
        <v>700.7920875295682</v>
      </c>
      <c r="AD6" t="n">
        <v>566223.0531447659</v>
      </c>
      <c r="AE6" t="n">
        <v>774731.3613107745</v>
      </c>
      <c r="AF6" t="n">
        <v>1.307080755933905e-06</v>
      </c>
      <c r="AG6" t="n">
        <v>0.4254166666666667</v>
      </c>
      <c r="AH6" t="n">
        <v>700792.0875295682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2.5292</v>
      </c>
      <c r="E7" t="n">
        <v>39.54</v>
      </c>
      <c r="F7" t="n">
        <v>32.42</v>
      </c>
      <c r="G7" t="n">
        <v>14.74</v>
      </c>
      <c r="H7" t="n">
        <v>0.22</v>
      </c>
      <c r="I7" t="n">
        <v>132</v>
      </c>
      <c r="J7" t="n">
        <v>178.59</v>
      </c>
      <c r="K7" t="n">
        <v>52.44</v>
      </c>
      <c r="L7" t="n">
        <v>2.25</v>
      </c>
      <c r="M7" t="n">
        <v>130</v>
      </c>
      <c r="N7" t="n">
        <v>33.89</v>
      </c>
      <c r="O7" t="n">
        <v>22259.66</v>
      </c>
      <c r="P7" t="n">
        <v>409.96</v>
      </c>
      <c r="Q7" t="n">
        <v>2238.59</v>
      </c>
      <c r="R7" t="n">
        <v>208.51</v>
      </c>
      <c r="S7" t="n">
        <v>80.06999999999999</v>
      </c>
      <c r="T7" t="n">
        <v>61558.42</v>
      </c>
      <c r="U7" t="n">
        <v>0.38</v>
      </c>
      <c r="V7" t="n">
        <v>0.79</v>
      </c>
      <c r="W7" t="n">
        <v>6.85</v>
      </c>
      <c r="X7" t="n">
        <v>3.8</v>
      </c>
      <c r="Y7" t="n">
        <v>1</v>
      </c>
      <c r="Z7" t="n">
        <v>10</v>
      </c>
      <c r="AA7" t="n">
        <v>535.9132594767849</v>
      </c>
      <c r="AB7" t="n">
        <v>733.260164440519</v>
      </c>
      <c r="AC7" t="n">
        <v>663.2788434834195</v>
      </c>
      <c r="AD7" t="n">
        <v>535913.2594767848</v>
      </c>
      <c r="AE7" t="n">
        <v>733260.1644405191</v>
      </c>
      <c r="AF7" t="n">
        <v>1.35005049532733e-06</v>
      </c>
      <c r="AG7" t="n">
        <v>0.411875</v>
      </c>
      <c r="AH7" t="n">
        <v>663278.8434834195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2.5915</v>
      </c>
      <c r="E8" t="n">
        <v>38.59</v>
      </c>
      <c r="F8" t="n">
        <v>32.01</v>
      </c>
      <c r="G8" t="n">
        <v>16.41</v>
      </c>
      <c r="H8" t="n">
        <v>0.25</v>
      </c>
      <c r="I8" t="n">
        <v>117</v>
      </c>
      <c r="J8" t="n">
        <v>178.96</v>
      </c>
      <c r="K8" t="n">
        <v>52.44</v>
      </c>
      <c r="L8" t="n">
        <v>2.5</v>
      </c>
      <c r="M8" t="n">
        <v>115</v>
      </c>
      <c r="N8" t="n">
        <v>34.02</v>
      </c>
      <c r="O8" t="n">
        <v>22305.48</v>
      </c>
      <c r="P8" t="n">
        <v>402.03</v>
      </c>
      <c r="Q8" t="n">
        <v>2238.79</v>
      </c>
      <c r="R8" t="n">
        <v>194.37</v>
      </c>
      <c r="S8" t="n">
        <v>80.06999999999999</v>
      </c>
      <c r="T8" t="n">
        <v>54563.67</v>
      </c>
      <c r="U8" t="n">
        <v>0.41</v>
      </c>
      <c r="V8" t="n">
        <v>0.8</v>
      </c>
      <c r="W8" t="n">
        <v>6.84</v>
      </c>
      <c r="X8" t="n">
        <v>3.38</v>
      </c>
      <c r="Y8" t="n">
        <v>1</v>
      </c>
      <c r="Z8" t="n">
        <v>10</v>
      </c>
      <c r="AA8" t="n">
        <v>513.9273454654549</v>
      </c>
      <c r="AB8" t="n">
        <v>703.1780669401471</v>
      </c>
      <c r="AC8" t="n">
        <v>636.0677391479941</v>
      </c>
      <c r="AD8" t="n">
        <v>513927.3454654549</v>
      </c>
      <c r="AE8" t="n">
        <v>703178.0669401471</v>
      </c>
      <c r="AF8" t="n">
        <v>1.383305337118763e-06</v>
      </c>
      <c r="AG8" t="n">
        <v>0.4019791666666667</v>
      </c>
      <c r="AH8" t="n">
        <v>636067.7391479941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2.6488</v>
      </c>
      <c r="E9" t="n">
        <v>37.75</v>
      </c>
      <c r="F9" t="n">
        <v>31.64</v>
      </c>
      <c r="G9" t="n">
        <v>18.25</v>
      </c>
      <c r="H9" t="n">
        <v>0.27</v>
      </c>
      <c r="I9" t="n">
        <v>104</v>
      </c>
      <c r="J9" t="n">
        <v>179.33</v>
      </c>
      <c r="K9" t="n">
        <v>52.44</v>
      </c>
      <c r="L9" t="n">
        <v>2.75</v>
      </c>
      <c r="M9" t="n">
        <v>102</v>
      </c>
      <c r="N9" t="n">
        <v>34.14</v>
      </c>
      <c r="O9" t="n">
        <v>22351.34</v>
      </c>
      <c r="P9" t="n">
        <v>394.8</v>
      </c>
      <c r="Q9" t="n">
        <v>2238.69</v>
      </c>
      <c r="R9" t="n">
        <v>182.34</v>
      </c>
      <c r="S9" t="n">
        <v>80.06999999999999</v>
      </c>
      <c r="T9" t="n">
        <v>48613.97</v>
      </c>
      <c r="U9" t="n">
        <v>0.44</v>
      </c>
      <c r="V9" t="n">
        <v>0.8100000000000001</v>
      </c>
      <c r="W9" t="n">
        <v>6.82</v>
      </c>
      <c r="X9" t="n">
        <v>3.01</v>
      </c>
      <c r="Y9" t="n">
        <v>1</v>
      </c>
      <c r="Z9" t="n">
        <v>10</v>
      </c>
      <c r="AA9" t="n">
        <v>494.7063339152187</v>
      </c>
      <c r="AB9" t="n">
        <v>676.8790309659313</v>
      </c>
      <c r="AC9" t="n">
        <v>612.2786462562284</v>
      </c>
      <c r="AD9" t="n">
        <v>494706.3339152188</v>
      </c>
      <c r="AE9" t="n">
        <v>676879.0309659312</v>
      </c>
      <c r="AF9" t="n">
        <v>1.413891250997561e-06</v>
      </c>
      <c r="AG9" t="n">
        <v>0.3932291666666667</v>
      </c>
      <c r="AH9" t="n">
        <v>612278.6462562284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2.6978</v>
      </c>
      <c r="E10" t="n">
        <v>37.07</v>
      </c>
      <c r="F10" t="n">
        <v>31.3</v>
      </c>
      <c r="G10" t="n">
        <v>19.98</v>
      </c>
      <c r="H10" t="n">
        <v>0.3</v>
      </c>
      <c r="I10" t="n">
        <v>94</v>
      </c>
      <c r="J10" t="n">
        <v>179.7</v>
      </c>
      <c r="K10" t="n">
        <v>52.44</v>
      </c>
      <c r="L10" t="n">
        <v>3</v>
      </c>
      <c r="M10" t="n">
        <v>92</v>
      </c>
      <c r="N10" t="n">
        <v>34.26</v>
      </c>
      <c r="O10" t="n">
        <v>22397.24</v>
      </c>
      <c r="P10" t="n">
        <v>387.9</v>
      </c>
      <c r="Q10" t="n">
        <v>2238.56</v>
      </c>
      <c r="R10" t="n">
        <v>171.95</v>
      </c>
      <c r="S10" t="n">
        <v>80.06999999999999</v>
      </c>
      <c r="T10" t="n">
        <v>43465.38</v>
      </c>
      <c r="U10" t="n">
        <v>0.47</v>
      </c>
      <c r="V10" t="n">
        <v>0.82</v>
      </c>
      <c r="W10" t="n">
        <v>6.79</v>
      </c>
      <c r="X10" t="n">
        <v>2.68</v>
      </c>
      <c r="Y10" t="n">
        <v>1</v>
      </c>
      <c r="Z10" t="n">
        <v>10</v>
      </c>
      <c r="AA10" t="n">
        <v>478.1781894301195</v>
      </c>
      <c r="AB10" t="n">
        <v>654.2644945111459</v>
      </c>
      <c r="AC10" t="n">
        <v>591.8224094209868</v>
      </c>
      <c r="AD10" t="n">
        <v>478178.1894301195</v>
      </c>
      <c r="AE10" t="n">
        <v>654264.494511146</v>
      </c>
      <c r="AF10" t="n">
        <v>1.440046744541385e-06</v>
      </c>
      <c r="AG10" t="n">
        <v>0.3861458333333334</v>
      </c>
      <c r="AH10" t="n">
        <v>591822.4094209868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2.7374</v>
      </c>
      <c r="E11" t="n">
        <v>36.53</v>
      </c>
      <c r="F11" t="n">
        <v>31.05</v>
      </c>
      <c r="G11" t="n">
        <v>21.67</v>
      </c>
      <c r="H11" t="n">
        <v>0.32</v>
      </c>
      <c r="I11" t="n">
        <v>86</v>
      </c>
      <c r="J11" t="n">
        <v>180.07</v>
      </c>
      <c r="K11" t="n">
        <v>52.44</v>
      </c>
      <c r="L11" t="n">
        <v>3.25</v>
      </c>
      <c r="M11" t="n">
        <v>84</v>
      </c>
      <c r="N11" t="n">
        <v>34.38</v>
      </c>
      <c r="O11" t="n">
        <v>22443.18</v>
      </c>
      <c r="P11" t="n">
        <v>382.3</v>
      </c>
      <c r="Q11" t="n">
        <v>2238.46</v>
      </c>
      <c r="R11" t="n">
        <v>164.09</v>
      </c>
      <c r="S11" t="n">
        <v>80.06999999999999</v>
      </c>
      <c r="T11" t="n">
        <v>39576.29</v>
      </c>
      <c r="U11" t="n">
        <v>0.49</v>
      </c>
      <c r="V11" t="n">
        <v>0.83</v>
      </c>
      <c r="W11" t="n">
        <v>6.77</v>
      </c>
      <c r="X11" t="n">
        <v>2.43</v>
      </c>
      <c r="Y11" t="n">
        <v>1</v>
      </c>
      <c r="Z11" t="n">
        <v>10</v>
      </c>
      <c r="AA11" t="n">
        <v>465.3314950195244</v>
      </c>
      <c r="AB11" t="n">
        <v>636.6870804624119</v>
      </c>
      <c r="AC11" t="n">
        <v>575.9225590990084</v>
      </c>
      <c r="AD11" t="n">
        <v>465331.4950195244</v>
      </c>
      <c r="AE11" t="n">
        <v>636687.080462412</v>
      </c>
      <c r="AF11" t="n">
        <v>1.461184653609455e-06</v>
      </c>
      <c r="AG11" t="n">
        <v>0.3805208333333334</v>
      </c>
      <c r="AH11" t="n">
        <v>575922.5590990083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2.7685</v>
      </c>
      <c r="E12" t="n">
        <v>36.12</v>
      </c>
      <c r="F12" t="n">
        <v>30.89</v>
      </c>
      <c r="G12" t="n">
        <v>23.46</v>
      </c>
      <c r="H12" t="n">
        <v>0.34</v>
      </c>
      <c r="I12" t="n">
        <v>79</v>
      </c>
      <c r="J12" t="n">
        <v>180.45</v>
      </c>
      <c r="K12" t="n">
        <v>52.44</v>
      </c>
      <c r="L12" t="n">
        <v>3.5</v>
      </c>
      <c r="M12" t="n">
        <v>77</v>
      </c>
      <c r="N12" t="n">
        <v>34.51</v>
      </c>
      <c r="O12" t="n">
        <v>22489.16</v>
      </c>
      <c r="P12" t="n">
        <v>377.77</v>
      </c>
      <c r="Q12" t="n">
        <v>2238.52</v>
      </c>
      <c r="R12" t="n">
        <v>158.45</v>
      </c>
      <c r="S12" t="n">
        <v>80.06999999999999</v>
      </c>
      <c r="T12" t="n">
        <v>36792.68</v>
      </c>
      <c r="U12" t="n">
        <v>0.51</v>
      </c>
      <c r="V12" t="n">
        <v>0.83</v>
      </c>
      <c r="W12" t="n">
        <v>6.77</v>
      </c>
      <c r="X12" t="n">
        <v>2.26</v>
      </c>
      <c r="Y12" t="n">
        <v>1</v>
      </c>
      <c r="Z12" t="n">
        <v>10</v>
      </c>
      <c r="AA12" t="n">
        <v>455.5291254019859</v>
      </c>
      <c r="AB12" t="n">
        <v>623.275045901669</v>
      </c>
      <c r="AC12" t="n">
        <v>563.790550292834</v>
      </c>
      <c r="AD12" t="n">
        <v>455529.1254019859</v>
      </c>
      <c r="AE12" t="n">
        <v>623275.0459016691</v>
      </c>
      <c r="AF12" t="n">
        <v>1.477785385226045e-06</v>
      </c>
      <c r="AG12" t="n">
        <v>0.37625</v>
      </c>
      <c r="AH12" t="n">
        <v>563790.5502928341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2.8069</v>
      </c>
      <c r="E13" t="n">
        <v>35.63</v>
      </c>
      <c r="F13" t="n">
        <v>30.65</v>
      </c>
      <c r="G13" t="n">
        <v>25.54</v>
      </c>
      <c r="H13" t="n">
        <v>0.37</v>
      </c>
      <c r="I13" t="n">
        <v>72</v>
      </c>
      <c r="J13" t="n">
        <v>180.82</v>
      </c>
      <c r="K13" t="n">
        <v>52.44</v>
      </c>
      <c r="L13" t="n">
        <v>3.75</v>
      </c>
      <c r="M13" t="n">
        <v>70</v>
      </c>
      <c r="N13" t="n">
        <v>34.63</v>
      </c>
      <c r="O13" t="n">
        <v>22535.19</v>
      </c>
      <c r="P13" t="n">
        <v>371.54</v>
      </c>
      <c r="Q13" t="n">
        <v>2238.51</v>
      </c>
      <c r="R13" t="n">
        <v>150.59</v>
      </c>
      <c r="S13" t="n">
        <v>80.06999999999999</v>
      </c>
      <c r="T13" t="n">
        <v>32899.55</v>
      </c>
      <c r="U13" t="n">
        <v>0.53</v>
      </c>
      <c r="V13" t="n">
        <v>0.84</v>
      </c>
      <c r="W13" t="n">
        <v>6.75</v>
      </c>
      <c r="X13" t="n">
        <v>2.02</v>
      </c>
      <c r="Y13" t="n">
        <v>1</v>
      </c>
      <c r="Z13" t="n">
        <v>10</v>
      </c>
      <c r="AA13" t="n">
        <v>443.0106817204354</v>
      </c>
      <c r="AB13" t="n">
        <v>606.1467589818142</v>
      </c>
      <c r="AC13" t="n">
        <v>548.2969630369084</v>
      </c>
      <c r="AD13" t="n">
        <v>443010.6817204354</v>
      </c>
      <c r="AE13" t="n">
        <v>606146.7589818141</v>
      </c>
      <c r="AF13" t="n">
        <v>1.498282751595082e-06</v>
      </c>
      <c r="AG13" t="n">
        <v>0.3711458333333333</v>
      </c>
      <c r="AH13" t="n">
        <v>548296.9630369084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30.54</v>
      </c>
      <c r="G14" t="n">
        <v>27.35</v>
      </c>
      <c r="H14" t="n">
        <v>0.39</v>
      </c>
      <c r="I14" t="n">
        <v>67</v>
      </c>
      <c r="J14" t="n">
        <v>181.19</v>
      </c>
      <c r="K14" t="n">
        <v>52.44</v>
      </c>
      <c r="L14" t="n">
        <v>4</v>
      </c>
      <c r="M14" t="n">
        <v>65</v>
      </c>
      <c r="N14" t="n">
        <v>34.75</v>
      </c>
      <c r="O14" t="n">
        <v>22581.25</v>
      </c>
      <c r="P14" t="n">
        <v>367.59</v>
      </c>
      <c r="Q14" t="n">
        <v>2238.49</v>
      </c>
      <c r="R14" t="n">
        <v>147.05</v>
      </c>
      <c r="S14" t="n">
        <v>80.06999999999999</v>
      </c>
      <c r="T14" t="n">
        <v>31154.18</v>
      </c>
      <c r="U14" t="n">
        <v>0.54</v>
      </c>
      <c r="V14" t="n">
        <v>0.84</v>
      </c>
      <c r="W14" t="n">
        <v>6.75</v>
      </c>
      <c r="X14" t="n">
        <v>1.91</v>
      </c>
      <c r="Y14" t="n">
        <v>1</v>
      </c>
      <c r="Z14" t="n">
        <v>10</v>
      </c>
      <c r="AA14" t="n">
        <v>435.7115358157943</v>
      </c>
      <c r="AB14" t="n">
        <v>596.1597455394934</v>
      </c>
      <c r="AC14" t="n">
        <v>539.2630961406613</v>
      </c>
      <c r="AD14" t="n">
        <v>435711.5358157943</v>
      </c>
      <c r="AE14" t="n">
        <v>596159.7455394934</v>
      </c>
      <c r="AF14" t="n">
        <v>1.510239548643687e-06</v>
      </c>
      <c r="AG14" t="n">
        <v>0.368125</v>
      </c>
      <c r="AH14" t="n">
        <v>539263.0961406613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2.8504</v>
      </c>
      <c r="E15" t="n">
        <v>35.08</v>
      </c>
      <c r="F15" t="n">
        <v>30.42</v>
      </c>
      <c r="G15" t="n">
        <v>28.97</v>
      </c>
      <c r="H15" t="n">
        <v>0.42</v>
      </c>
      <c r="I15" t="n">
        <v>63</v>
      </c>
      <c r="J15" t="n">
        <v>181.57</v>
      </c>
      <c r="K15" t="n">
        <v>52.44</v>
      </c>
      <c r="L15" t="n">
        <v>4.25</v>
      </c>
      <c r="M15" t="n">
        <v>61</v>
      </c>
      <c r="N15" t="n">
        <v>34.88</v>
      </c>
      <c r="O15" t="n">
        <v>22627.36</v>
      </c>
      <c r="P15" t="n">
        <v>363.67</v>
      </c>
      <c r="Q15" t="n">
        <v>2238.55</v>
      </c>
      <c r="R15" t="n">
        <v>143.16</v>
      </c>
      <c r="S15" t="n">
        <v>80.06999999999999</v>
      </c>
      <c r="T15" t="n">
        <v>29227.4</v>
      </c>
      <c r="U15" t="n">
        <v>0.5600000000000001</v>
      </c>
      <c r="V15" t="n">
        <v>0.84</v>
      </c>
      <c r="W15" t="n">
        <v>6.74</v>
      </c>
      <c r="X15" t="n">
        <v>1.79</v>
      </c>
      <c r="Y15" t="n">
        <v>1</v>
      </c>
      <c r="Z15" t="n">
        <v>10</v>
      </c>
      <c r="AA15" t="n">
        <v>428.7089005813187</v>
      </c>
      <c r="AB15" t="n">
        <v>586.5784310772209</v>
      </c>
      <c r="AC15" t="n">
        <v>530.5962088832089</v>
      </c>
      <c r="AD15" t="n">
        <v>428708.9005813188</v>
      </c>
      <c r="AE15" t="n">
        <v>586578.4310772209</v>
      </c>
      <c r="AF15" t="n">
        <v>1.521502424435007e-06</v>
      </c>
      <c r="AG15" t="n">
        <v>0.3654166666666667</v>
      </c>
      <c r="AH15" t="n">
        <v>530596.2088832089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2.8715</v>
      </c>
      <c r="E16" t="n">
        <v>34.83</v>
      </c>
      <c r="F16" t="n">
        <v>30.31</v>
      </c>
      <c r="G16" t="n">
        <v>30.82</v>
      </c>
      <c r="H16" t="n">
        <v>0.44</v>
      </c>
      <c r="I16" t="n">
        <v>59</v>
      </c>
      <c r="J16" t="n">
        <v>181.94</v>
      </c>
      <c r="K16" t="n">
        <v>52.44</v>
      </c>
      <c r="L16" t="n">
        <v>4.5</v>
      </c>
      <c r="M16" t="n">
        <v>57</v>
      </c>
      <c r="N16" t="n">
        <v>35</v>
      </c>
      <c r="O16" t="n">
        <v>22673.63</v>
      </c>
      <c r="P16" t="n">
        <v>359.27</v>
      </c>
      <c r="Q16" t="n">
        <v>2238.42</v>
      </c>
      <c r="R16" t="n">
        <v>139.46</v>
      </c>
      <c r="S16" t="n">
        <v>80.06999999999999</v>
      </c>
      <c r="T16" t="n">
        <v>27398.01</v>
      </c>
      <c r="U16" t="n">
        <v>0.57</v>
      </c>
      <c r="V16" t="n">
        <v>0.85</v>
      </c>
      <c r="W16" t="n">
        <v>6.73</v>
      </c>
      <c r="X16" t="n">
        <v>1.68</v>
      </c>
      <c r="Y16" t="n">
        <v>1</v>
      </c>
      <c r="Z16" t="n">
        <v>10</v>
      </c>
      <c r="AA16" t="n">
        <v>421.4433804945295</v>
      </c>
      <c r="AB16" t="n">
        <v>576.6374259623518</v>
      </c>
      <c r="AC16" t="n">
        <v>521.6039593442146</v>
      </c>
      <c r="AD16" t="n">
        <v>421443.3804945295</v>
      </c>
      <c r="AE16" t="n">
        <v>576637.4259623518</v>
      </c>
      <c r="AF16" t="n">
        <v>1.532765300226328e-06</v>
      </c>
      <c r="AG16" t="n">
        <v>0.3628125</v>
      </c>
      <c r="AH16" t="n">
        <v>521603.9593442145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2.8931</v>
      </c>
      <c r="E17" t="n">
        <v>34.56</v>
      </c>
      <c r="F17" t="n">
        <v>30.19</v>
      </c>
      <c r="G17" t="n">
        <v>32.93</v>
      </c>
      <c r="H17" t="n">
        <v>0.46</v>
      </c>
      <c r="I17" t="n">
        <v>55</v>
      </c>
      <c r="J17" t="n">
        <v>182.32</v>
      </c>
      <c r="K17" t="n">
        <v>52.44</v>
      </c>
      <c r="L17" t="n">
        <v>4.75</v>
      </c>
      <c r="M17" t="n">
        <v>53</v>
      </c>
      <c r="N17" t="n">
        <v>35.12</v>
      </c>
      <c r="O17" t="n">
        <v>22719.83</v>
      </c>
      <c r="P17" t="n">
        <v>355.43</v>
      </c>
      <c r="Q17" t="n">
        <v>2238.45</v>
      </c>
      <c r="R17" t="n">
        <v>135.52</v>
      </c>
      <c r="S17" t="n">
        <v>80.06999999999999</v>
      </c>
      <c r="T17" t="n">
        <v>25445.98</v>
      </c>
      <c r="U17" t="n">
        <v>0.59</v>
      </c>
      <c r="V17" t="n">
        <v>0.85</v>
      </c>
      <c r="W17" t="n">
        <v>6.73</v>
      </c>
      <c r="X17" t="n">
        <v>1.56</v>
      </c>
      <c r="Y17" t="n">
        <v>1</v>
      </c>
      <c r="Z17" t="n">
        <v>10</v>
      </c>
      <c r="AA17" t="n">
        <v>414.6421339029788</v>
      </c>
      <c r="AB17" t="n">
        <v>567.331660325969</v>
      </c>
      <c r="AC17" t="n">
        <v>513.1863229194439</v>
      </c>
      <c r="AD17" t="n">
        <v>414642.1339029788</v>
      </c>
      <c r="AE17" t="n">
        <v>567331.660325969</v>
      </c>
      <c r="AF17" t="n">
        <v>1.544295068808911e-06</v>
      </c>
      <c r="AG17" t="n">
        <v>0.36</v>
      </c>
      <c r="AH17" t="n">
        <v>513186.3229194439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2.9091</v>
      </c>
      <c r="E18" t="n">
        <v>34.38</v>
      </c>
      <c r="F18" t="n">
        <v>30.11</v>
      </c>
      <c r="G18" t="n">
        <v>34.74</v>
      </c>
      <c r="H18" t="n">
        <v>0.49</v>
      </c>
      <c r="I18" t="n">
        <v>52</v>
      </c>
      <c r="J18" t="n">
        <v>182.69</v>
      </c>
      <c r="K18" t="n">
        <v>52.44</v>
      </c>
      <c r="L18" t="n">
        <v>5</v>
      </c>
      <c r="M18" t="n">
        <v>50</v>
      </c>
      <c r="N18" t="n">
        <v>35.25</v>
      </c>
      <c r="O18" t="n">
        <v>22766.06</v>
      </c>
      <c r="P18" t="n">
        <v>351.36</v>
      </c>
      <c r="Q18" t="n">
        <v>2238.48</v>
      </c>
      <c r="R18" t="n">
        <v>132.79</v>
      </c>
      <c r="S18" t="n">
        <v>80.06999999999999</v>
      </c>
      <c r="T18" t="n">
        <v>24099.19</v>
      </c>
      <c r="U18" t="n">
        <v>0.6</v>
      </c>
      <c r="V18" t="n">
        <v>0.85</v>
      </c>
      <c r="W18" t="n">
        <v>6.72</v>
      </c>
      <c r="X18" t="n">
        <v>1.48</v>
      </c>
      <c r="Y18" t="n">
        <v>1</v>
      </c>
      <c r="Z18" t="n">
        <v>10</v>
      </c>
      <c r="AA18" t="n">
        <v>408.6845028986878</v>
      </c>
      <c r="AB18" t="n">
        <v>559.1801667537677</v>
      </c>
      <c r="AC18" t="n">
        <v>505.8127964530806</v>
      </c>
      <c r="AD18" t="n">
        <v>408684.5028986877</v>
      </c>
      <c r="AE18" t="n">
        <v>559180.1667537678</v>
      </c>
      <c r="AF18" t="n">
        <v>1.552835638129343e-06</v>
      </c>
      <c r="AG18" t="n">
        <v>0.358125</v>
      </c>
      <c r="AH18" t="n">
        <v>505812.7964530807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2.9257</v>
      </c>
      <c r="E19" t="n">
        <v>34.18</v>
      </c>
      <c r="F19" t="n">
        <v>30.02</v>
      </c>
      <c r="G19" t="n">
        <v>36.76</v>
      </c>
      <c r="H19" t="n">
        <v>0.51</v>
      </c>
      <c r="I19" t="n">
        <v>49</v>
      </c>
      <c r="J19" t="n">
        <v>183.07</v>
      </c>
      <c r="K19" t="n">
        <v>52.44</v>
      </c>
      <c r="L19" t="n">
        <v>5.25</v>
      </c>
      <c r="M19" t="n">
        <v>47</v>
      </c>
      <c r="N19" t="n">
        <v>35.37</v>
      </c>
      <c r="O19" t="n">
        <v>22812.34</v>
      </c>
      <c r="P19" t="n">
        <v>347.26</v>
      </c>
      <c r="Q19" t="n">
        <v>2238.49</v>
      </c>
      <c r="R19" t="n">
        <v>129.54</v>
      </c>
      <c r="S19" t="n">
        <v>80.06999999999999</v>
      </c>
      <c r="T19" t="n">
        <v>22486.4</v>
      </c>
      <c r="U19" t="n">
        <v>0.62</v>
      </c>
      <c r="V19" t="n">
        <v>0.85</v>
      </c>
      <c r="W19" t="n">
        <v>6.73</v>
      </c>
      <c r="X19" t="n">
        <v>1.39</v>
      </c>
      <c r="Y19" t="n">
        <v>1</v>
      </c>
      <c r="Z19" t="n">
        <v>10</v>
      </c>
      <c r="AA19" t="n">
        <v>402.6469141399906</v>
      </c>
      <c r="AB19" t="n">
        <v>550.9192714545011</v>
      </c>
      <c r="AC19" t="n">
        <v>498.3403094069365</v>
      </c>
      <c r="AD19" t="n">
        <v>402646.9141399906</v>
      </c>
      <c r="AE19" t="n">
        <v>550919.2714545011</v>
      </c>
      <c r="AF19" t="n">
        <v>1.561696478799292e-06</v>
      </c>
      <c r="AG19" t="n">
        <v>0.3560416666666666</v>
      </c>
      <c r="AH19" t="n">
        <v>498340.3094069365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2.9429</v>
      </c>
      <c r="E20" t="n">
        <v>33.98</v>
      </c>
      <c r="F20" t="n">
        <v>29.92</v>
      </c>
      <c r="G20" t="n">
        <v>39.03</v>
      </c>
      <c r="H20" t="n">
        <v>0.53</v>
      </c>
      <c r="I20" t="n">
        <v>46</v>
      </c>
      <c r="J20" t="n">
        <v>183.44</v>
      </c>
      <c r="K20" t="n">
        <v>52.44</v>
      </c>
      <c r="L20" t="n">
        <v>5.5</v>
      </c>
      <c r="M20" t="n">
        <v>44</v>
      </c>
      <c r="N20" t="n">
        <v>35.5</v>
      </c>
      <c r="O20" t="n">
        <v>22858.66</v>
      </c>
      <c r="P20" t="n">
        <v>344.04</v>
      </c>
      <c r="Q20" t="n">
        <v>2238.44</v>
      </c>
      <c r="R20" t="n">
        <v>126.93</v>
      </c>
      <c r="S20" t="n">
        <v>80.06999999999999</v>
      </c>
      <c r="T20" t="n">
        <v>21198.45</v>
      </c>
      <c r="U20" t="n">
        <v>0.63</v>
      </c>
      <c r="V20" t="n">
        <v>0.86</v>
      </c>
      <c r="W20" t="n">
        <v>6.71</v>
      </c>
      <c r="X20" t="n">
        <v>1.3</v>
      </c>
      <c r="Y20" t="n">
        <v>1</v>
      </c>
      <c r="Z20" t="n">
        <v>10</v>
      </c>
      <c r="AA20" t="n">
        <v>397.2829019272917</v>
      </c>
      <c r="AB20" t="n">
        <v>543.5799933015691</v>
      </c>
      <c r="AC20" t="n">
        <v>491.7014816601787</v>
      </c>
      <c r="AD20" t="n">
        <v>397282.9019272917</v>
      </c>
      <c r="AE20" t="n">
        <v>543579.993301569</v>
      </c>
      <c r="AF20" t="n">
        <v>1.570877590818756e-06</v>
      </c>
      <c r="AG20" t="n">
        <v>0.3539583333333333</v>
      </c>
      <c r="AH20" t="n">
        <v>491701.4816601787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2.9539</v>
      </c>
      <c r="E21" t="n">
        <v>33.85</v>
      </c>
      <c r="F21" t="n">
        <v>29.87</v>
      </c>
      <c r="G21" t="n">
        <v>40.73</v>
      </c>
      <c r="H21" t="n">
        <v>0.55</v>
      </c>
      <c r="I21" t="n">
        <v>44</v>
      </c>
      <c r="J21" t="n">
        <v>183.82</v>
      </c>
      <c r="K21" t="n">
        <v>52.44</v>
      </c>
      <c r="L21" t="n">
        <v>5.75</v>
      </c>
      <c r="M21" t="n">
        <v>42</v>
      </c>
      <c r="N21" t="n">
        <v>35.63</v>
      </c>
      <c r="O21" t="n">
        <v>22905.03</v>
      </c>
      <c r="P21" t="n">
        <v>339.88</v>
      </c>
      <c r="Q21" t="n">
        <v>2238.49</v>
      </c>
      <c r="R21" t="n">
        <v>124.98</v>
      </c>
      <c r="S21" t="n">
        <v>80.06999999999999</v>
      </c>
      <c r="T21" t="n">
        <v>20233.56</v>
      </c>
      <c r="U21" t="n">
        <v>0.64</v>
      </c>
      <c r="V21" t="n">
        <v>0.86</v>
      </c>
      <c r="W21" t="n">
        <v>6.71</v>
      </c>
      <c r="X21" t="n">
        <v>1.24</v>
      </c>
      <c r="Y21" t="n">
        <v>1</v>
      </c>
      <c r="Z21" t="n">
        <v>10</v>
      </c>
      <c r="AA21" t="n">
        <v>392.2170024375874</v>
      </c>
      <c r="AB21" t="n">
        <v>536.6486061280434</v>
      </c>
      <c r="AC21" t="n">
        <v>485.4316163502314</v>
      </c>
      <c r="AD21" t="n">
        <v>392217.0024375874</v>
      </c>
      <c r="AE21" t="n">
        <v>536648.6061280434</v>
      </c>
      <c r="AF21" t="n">
        <v>1.576749232226554e-06</v>
      </c>
      <c r="AG21" t="n">
        <v>0.3526041666666667</v>
      </c>
      <c r="AH21" t="n">
        <v>485431.6163502314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2.9733</v>
      </c>
      <c r="E22" t="n">
        <v>33.63</v>
      </c>
      <c r="F22" t="n">
        <v>29.75</v>
      </c>
      <c r="G22" t="n">
        <v>43.54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39</v>
      </c>
      <c r="N22" t="n">
        <v>35.75</v>
      </c>
      <c r="O22" t="n">
        <v>22951.43</v>
      </c>
      <c r="P22" t="n">
        <v>334.93</v>
      </c>
      <c r="Q22" t="n">
        <v>2238.61</v>
      </c>
      <c r="R22" t="n">
        <v>121.64</v>
      </c>
      <c r="S22" t="n">
        <v>80.06999999999999</v>
      </c>
      <c r="T22" t="n">
        <v>18579.16</v>
      </c>
      <c r="U22" t="n">
        <v>0.66</v>
      </c>
      <c r="V22" t="n">
        <v>0.86</v>
      </c>
      <c r="W22" t="n">
        <v>6.69</v>
      </c>
      <c r="X22" t="n">
        <v>1.13</v>
      </c>
      <c r="Y22" t="n">
        <v>1</v>
      </c>
      <c r="Z22" t="n">
        <v>10</v>
      </c>
      <c r="AA22" t="n">
        <v>385.1979150015648</v>
      </c>
      <c r="AB22" t="n">
        <v>527.0447810377945</v>
      </c>
      <c r="AC22" t="n">
        <v>476.7443668475426</v>
      </c>
      <c r="AD22" t="n">
        <v>385197.9150015648</v>
      </c>
      <c r="AE22" t="n">
        <v>527044.7810377944</v>
      </c>
      <c r="AF22" t="n">
        <v>1.587104672527578e-06</v>
      </c>
      <c r="AG22" t="n">
        <v>0.3503125</v>
      </c>
      <c r="AH22" t="n">
        <v>476744.3668475426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2.9829</v>
      </c>
      <c r="E23" t="n">
        <v>33.52</v>
      </c>
      <c r="F23" t="n">
        <v>29.72</v>
      </c>
      <c r="G23" t="n">
        <v>45.72</v>
      </c>
      <c r="H23" t="n">
        <v>0.6</v>
      </c>
      <c r="I23" t="n">
        <v>39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331.37</v>
      </c>
      <c r="Q23" t="n">
        <v>2238.39</v>
      </c>
      <c r="R23" t="n">
        <v>120.03</v>
      </c>
      <c r="S23" t="n">
        <v>80.06999999999999</v>
      </c>
      <c r="T23" t="n">
        <v>17781.4</v>
      </c>
      <c r="U23" t="n">
        <v>0.67</v>
      </c>
      <c r="V23" t="n">
        <v>0.86</v>
      </c>
      <c r="W23" t="n">
        <v>6.71</v>
      </c>
      <c r="X23" t="n">
        <v>1.09</v>
      </c>
      <c r="Y23" t="n">
        <v>1</v>
      </c>
      <c r="Z23" t="n">
        <v>10</v>
      </c>
      <c r="AA23" t="n">
        <v>380.9661787687646</v>
      </c>
      <c r="AB23" t="n">
        <v>521.2547328330504</v>
      </c>
      <c r="AC23" t="n">
        <v>471.5069127170757</v>
      </c>
      <c r="AD23" t="n">
        <v>380966.1787687645</v>
      </c>
      <c r="AE23" t="n">
        <v>521254.7328330504</v>
      </c>
      <c r="AF23" t="n">
        <v>1.592229014119837e-06</v>
      </c>
      <c r="AG23" t="n">
        <v>0.3491666666666667</v>
      </c>
      <c r="AH23" t="n">
        <v>471506.9127170757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2.9941</v>
      </c>
      <c r="E24" t="n">
        <v>33.4</v>
      </c>
      <c r="F24" t="n">
        <v>29.66</v>
      </c>
      <c r="G24" t="n">
        <v>48.1</v>
      </c>
      <c r="H24" t="n">
        <v>0.62</v>
      </c>
      <c r="I24" t="n">
        <v>37</v>
      </c>
      <c r="J24" t="n">
        <v>184.95</v>
      </c>
      <c r="K24" t="n">
        <v>52.44</v>
      </c>
      <c r="L24" t="n">
        <v>6.5</v>
      </c>
      <c r="M24" t="n">
        <v>35</v>
      </c>
      <c r="N24" t="n">
        <v>36.01</v>
      </c>
      <c r="O24" t="n">
        <v>23044.38</v>
      </c>
      <c r="P24" t="n">
        <v>326.02</v>
      </c>
      <c r="Q24" t="n">
        <v>2238.31</v>
      </c>
      <c r="R24" t="n">
        <v>118.49</v>
      </c>
      <c r="S24" t="n">
        <v>80.06999999999999</v>
      </c>
      <c r="T24" t="n">
        <v>17020.86</v>
      </c>
      <c r="U24" t="n">
        <v>0.68</v>
      </c>
      <c r="V24" t="n">
        <v>0.86</v>
      </c>
      <c r="W24" t="n">
        <v>6.7</v>
      </c>
      <c r="X24" t="n">
        <v>1.04</v>
      </c>
      <c r="Y24" t="n">
        <v>1</v>
      </c>
      <c r="Z24" t="n">
        <v>10</v>
      </c>
      <c r="AA24" t="n">
        <v>375.0051375641168</v>
      </c>
      <c r="AB24" t="n">
        <v>513.0985732742739</v>
      </c>
      <c r="AC24" t="n">
        <v>464.1291655793469</v>
      </c>
      <c r="AD24" t="n">
        <v>375005.1375641168</v>
      </c>
      <c r="AE24" t="n">
        <v>513098.5732742739</v>
      </c>
      <c r="AF24" t="n">
        <v>1.59820741264414e-06</v>
      </c>
      <c r="AG24" t="n">
        <v>0.3479166666666667</v>
      </c>
      <c r="AH24" t="n">
        <v>464129.1655793469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3.0013</v>
      </c>
      <c r="E25" t="n">
        <v>33.32</v>
      </c>
      <c r="F25" t="n">
        <v>29.62</v>
      </c>
      <c r="G25" t="n">
        <v>49.36</v>
      </c>
      <c r="H25" t="n">
        <v>0.65</v>
      </c>
      <c r="I25" t="n">
        <v>36</v>
      </c>
      <c r="J25" t="n">
        <v>185.33</v>
      </c>
      <c r="K25" t="n">
        <v>52.44</v>
      </c>
      <c r="L25" t="n">
        <v>6.75</v>
      </c>
      <c r="M25" t="n">
        <v>34</v>
      </c>
      <c r="N25" t="n">
        <v>36.13</v>
      </c>
      <c r="O25" t="n">
        <v>23090.91</v>
      </c>
      <c r="P25" t="n">
        <v>324.16</v>
      </c>
      <c r="Q25" t="n">
        <v>2238.31</v>
      </c>
      <c r="R25" t="n">
        <v>116.81</v>
      </c>
      <c r="S25" t="n">
        <v>80.06999999999999</v>
      </c>
      <c r="T25" t="n">
        <v>16184.81</v>
      </c>
      <c r="U25" t="n">
        <v>0.6899999999999999</v>
      </c>
      <c r="V25" t="n">
        <v>0.87</v>
      </c>
      <c r="W25" t="n">
        <v>6.7</v>
      </c>
      <c r="X25" t="n">
        <v>0.99</v>
      </c>
      <c r="Y25" t="n">
        <v>1</v>
      </c>
      <c r="Z25" t="n">
        <v>10</v>
      </c>
      <c r="AA25" t="n">
        <v>372.4638883409618</v>
      </c>
      <c r="AB25" t="n">
        <v>509.6215239751498</v>
      </c>
      <c r="AC25" t="n">
        <v>460.9839609852619</v>
      </c>
      <c r="AD25" t="n">
        <v>372463.8883409618</v>
      </c>
      <c r="AE25" t="n">
        <v>509621.5239751498</v>
      </c>
      <c r="AF25" t="n">
        <v>1.602050668838334e-06</v>
      </c>
      <c r="AG25" t="n">
        <v>0.3470833333333334</v>
      </c>
      <c r="AH25" t="n">
        <v>460983.9609852619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3.0114</v>
      </c>
      <c r="E26" t="n">
        <v>33.21</v>
      </c>
      <c r="F26" t="n">
        <v>29.58</v>
      </c>
      <c r="G26" t="n">
        <v>52.2</v>
      </c>
      <c r="H26" t="n">
        <v>0.67</v>
      </c>
      <c r="I26" t="n">
        <v>34</v>
      </c>
      <c r="J26" t="n">
        <v>185.7</v>
      </c>
      <c r="K26" t="n">
        <v>52.44</v>
      </c>
      <c r="L26" t="n">
        <v>7</v>
      </c>
      <c r="M26" t="n">
        <v>32</v>
      </c>
      <c r="N26" t="n">
        <v>36.26</v>
      </c>
      <c r="O26" t="n">
        <v>23137.49</v>
      </c>
      <c r="P26" t="n">
        <v>320.44</v>
      </c>
      <c r="Q26" t="n">
        <v>2238.41</v>
      </c>
      <c r="R26" t="n">
        <v>115.79</v>
      </c>
      <c r="S26" t="n">
        <v>80.06999999999999</v>
      </c>
      <c r="T26" t="n">
        <v>15689.37</v>
      </c>
      <c r="U26" t="n">
        <v>0.6899999999999999</v>
      </c>
      <c r="V26" t="n">
        <v>0.87</v>
      </c>
      <c r="W26" t="n">
        <v>6.69</v>
      </c>
      <c r="X26" t="n">
        <v>0.95</v>
      </c>
      <c r="Y26" t="n">
        <v>1</v>
      </c>
      <c r="Z26" t="n">
        <v>10</v>
      </c>
      <c r="AA26" t="n">
        <v>368.0862897420565</v>
      </c>
      <c r="AB26" t="n">
        <v>503.6319004461076</v>
      </c>
      <c r="AC26" t="n">
        <v>455.565978719342</v>
      </c>
      <c r="AD26" t="n">
        <v>368086.2897420565</v>
      </c>
      <c r="AE26" t="n">
        <v>503631.9004461076</v>
      </c>
      <c r="AF26" t="n">
        <v>1.607441903221857e-06</v>
      </c>
      <c r="AG26" t="n">
        <v>0.3459375</v>
      </c>
      <c r="AH26" t="n">
        <v>455565.978719342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3.0183</v>
      </c>
      <c r="E27" t="n">
        <v>33.13</v>
      </c>
      <c r="F27" t="n">
        <v>29.54</v>
      </c>
      <c r="G27" t="n">
        <v>53.7</v>
      </c>
      <c r="H27" t="n">
        <v>0.6899999999999999</v>
      </c>
      <c r="I27" t="n">
        <v>33</v>
      </c>
      <c r="J27" t="n">
        <v>186.08</v>
      </c>
      <c r="K27" t="n">
        <v>52.44</v>
      </c>
      <c r="L27" t="n">
        <v>7.25</v>
      </c>
      <c r="M27" t="n">
        <v>31</v>
      </c>
      <c r="N27" t="n">
        <v>36.39</v>
      </c>
      <c r="O27" t="n">
        <v>23184.11</v>
      </c>
      <c r="P27" t="n">
        <v>317.01</v>
      </c>
      <c r="Q27" t="n">
        <v>2238.37</v>
      </c>
      <c r="R27" t="n">
        <v>114.22</v>
      </c>
      <c r="S27" t="n">
        <v>80.06999999999999</v>
      </c>
      <c r="T27" t="n">
        <v>14905.91</v>
      </c>
      <c r="U27" t="n">
        <v>0.7</v>
      </c>
      <c r="V27" t="n">
        <v>0.87</v>
      </c>
      <c r="W27" t="n">
        <v>6.69</v>
      </c>
      <c r="X27" t="n">
        <v>0.91</v>
      </c>
      <c r="Y27" t="n">
        <v>1</v>
      </c>
      <c r="Z27" t="n">
        <v>10</v>
      </c>
      <c r="AA27" t="n">
        <v>364.354067962166</v>
      </c>
      <c r="AB27" t="n">
        <v>498.5253099528573</v>
      </c>
      <c r="AC27" t="n">
        <v>450.9467540556228</v>
      </c>
      <c r="AD27" t="n">
        <v>364354.067962166</v>
      </c>
      <c r="AE27" t="n">
        <v>498525.3099528573</v>
      </c>
      <c r="AF27" t="n">
        <v>1.611125023741293e-06</v>
      </c>
      <c r="AG27" t="n">
        <v>0.3451041666666667</v>
      </c>
      <c r="AH27" t="n">
        <v>450946.7540556228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3.029</v>
      </c>
      <c r="E28" t="n">
        <v>33.01</v>
      </c>
      <c r="F28" t="n">
        <v>29.49</v>
      </c>
      <c r="G28" t="n">
        <v>57.08</v>
      </c>
      <c r="H28" t="n">
        <v>0.71</v>
      </c>
      <c r="I28" t="n">
        <v>31</v>
      </c>
      <c r="J28" t="n">
        <v>186.46</v>
      </c>
      <c r="K28" t="n">
        <v>52.44</v>
      </c>
      <c r="L28" t="n">
        <v>7.5</v>
      </c>
      <c r="M28" t="n">
        <v>28</v>
      </c>
      <c r="N28" t="n">
        <v>36.52</v>
      </c>
      <c r="O28" t="n">
        <v>23230.78</v>
      </c>
      <c r="P28" t="n">
        <v>313.36</v>
      </c>
      <c r="Q28" t="n">
        <v>2238.4</v>
      </c>
      <c r="R28" t="n">
        <v>112.73</v>
      </c>
      <c r="S28" t="n">
        <v>80.06999999999999</v>
      </c>
      <c r="T28" t="n">
        <v>14169.83</v>
      </c>
      <c r="U28" t="n">
        <v>0.71</v>
      </c>
      <c r="V28" t="n">
        <v>0.87</v>
      </c>
      <c r="W28" t="n">
        <v>6.69</v>
      </c>
      <c r="X28" t="n">
        <v>0.86</v>
      </c>
      <c r="Y28" t="n">
        <v>1</v>
      </c>
      <c r="Z28" t="n">
        <v>10</v>
      </c>
      <c r="AA28" t="n">
        <v>359.9765247057106</v>
      </c>
      <c r="AB28" t="n">
        <v>492.5357621457965</v>
      </c>
      <c r="AC28" t="n">
        <v>445.5288402848847</v>
      </c>
      <c r="AD28" t="n">
        <v>359976.5247057106</v>
      </c>
      <c r="AE28" t="n">
        <v>492535.7621457965</v>
      </c>
      <c r="AF28" t="n">
        <v>1.616836529474332e-06</v>
      </c>
      <c r="AG28" t="n">
        <v>0.3438541666666666</v>
      </c>
      <c r="AH28" t="n">
        <v>445528.8402848847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3.0351</v>
      </c>
      <c r="E29" t="n">
        <v>32.95</v>
      </c>
      <c r="F29" t="n">
        <v>29.46</v>
      </c>
      <c r="G29" t="n">
        <v>58.92</v>
      </c>
      <c r="H29" t="n">
        <v>0.74</v>
      </c>
      <c r="I29" t="n">
        <v>30</v>
      </c>
      <c r="J29" t="n">
        <v>186.84</v>
      </c>
      <c r="K29" t="n">
        <v>52.44</v>
      </c>
      <c r="L29" t="n">
        <v>7.75</v>
      </c>
      <c r="M29" t="n">
        <v>27</v>
      </c>
      <c r="N29" t="n">
        <v>36.65</v>
      </c>
      <c r="O29" t="n">
        <v>23277.49</v>
      </c>
      <c r="P29" t="n">
        <v>309.91</v>
      </c>
      <c r="Q29" t="n">
        <v>2238.32</v>
      </c>
      <c r="R29" t="n">
        <v>111.85</v>
      </c>
      <c r="S29" t="n">
        <v>80.06999999999999</v>
      </c>
      <c r="T29" t="n">
        <v>13737.42</v>
      </c>
      <c r="U29" t="n">
        <v>0.72</v>
      </c>
      <c r="V29" t="n">
        <v>0.87</v>
      </c>
      <c r="W29" t="n">
        <v>6.69</v>
      </c>
      <c r="X29" t="n">
        <v>0.83</v>
      </c>
      <c r="Y29" t="n">
        <v>1</v>
      </c>
      <c r="Z29" t="n">
        <v>10</v>
      </c>
      <c r="AA29" t="n">
        <v>356.3984821001161</v>
      </c>
      <c r="AB29" t="n">
        <v>487.640126400723</v>
      </c>
      <c r="AC29" t="n">
        <v>441.1004371442531</v>
      </c>
      <c r="AD29" t="n">
        <v>356398.4821001161</v>
      </c>
      <c r="AE29" t="n">
        <v>487640.126400723</v>
      </c>
      <c r="AF29" t="n">
        <v>1.620092621527747e-06</v>
      </c>
      <c r="AG29" t="n">
        <v>0.3432291666666667</v>
      </c>
      <c r="AH29" t="n">
        <v>441100.4371442531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3.0409</v>
      </c>
      <c r="E30" t="n">
        <v>32.88</v>
      </c>
      <c r="F30" t="n">
        <v>29.43</v>
      </c>
      <c r="G30" t="n">
        <v>60.9</v>
      </c>
      <c r="H30" t="n">
        <v>0.76</v>
      </c>
      <c r="I30" t="n">
        <v>29</v>
      </c>
      <c r="J30" t="n">
        <v>187.22</v>
      </c>
      <c r="K30" t="n">
        <v>52.44</v>
      </c>
      <c r="L30" t="n">
        <v>8</v>
      </c>
      <c r="M30" t="n">
        <v>23</v>
      </c>
      <c r="N30" t="n">
        <v>36.78</v>
      </c>
      <c r="O30" t="n">
        <v>23324.24</v>
      </c>
      <c r="P30" t="n">
        <v>305.84</v>
      </c>
      <c r="Q30" t="n">
        <v>2238.44</v>
      </c>
      <c r="R30" t="n">
        <v>110.6</v>
      </c>
      <c r="S30" t="n">
        <v>80.06999999999999</v>
      </c>
      <c r="T30" t="n">
        <v>13118.74</v>
      </c>
      <c r="U30" t="n">
        <v>0.72</v>
      </c>
      <c r="V30" t="n">
        <v>0.87</v>
      </c>
      <c r="W30" t="n">
        <v>6.69</v>
      </c>
      <c r="X30" t="n">
        <v>0.8100000000000001</v>
      </c>
      <c r="Y30" t="n">
        <v>1</v>
      </c>
      <c r="Z30" t="n">
        <v>10</v>
      </c>
      <c r="AA30" t="n">
        <v>352.3758979902092</v>
      </c>
      <c r="AB30" t="n">
        <v>482.1362493576623</v>
      </c>
      <c r="AC30" t="n">
        <v>436.1218424014421</v>
      </c>
      <c r="AD30" t="n">
        <v>352375.8979902092</v>
      </c>
      <c r="AE30" t="n">
        <v>482136.2493576623</v>
      </c>
      <c r="AF30" t="n">
        <v>1.623188577906404e-06</v>
      </c>
      <c r="AG30" t="n">
        <v>0.3425</v>
      </c>
      <c r="AH30" t="n">
        <v>436121.8424014421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3.0468</v>
      </c>
      <c r="E31" t="n">
        <v>32.82</v>
      </c>
      <c r="F31" t="n">
        <v>29.41</v>
      </c>
      <c r="G31" t="n">
        <v>63.01</v>
      </c>
      <c r="H31" t="n">
        <v>0.78</v>
      </c>
      <c r="I31" t="n">
        <v>28</v>
      </c>
      <c r="J31" t="n">
        <v>187.6</v>
      </c>
      <c r="K31" t="n">
        <v>52.44</v>
      </c>
      <c r="L31" t="n">
        <v>8.25</v>
      </c>
      <c r="M31" t="n">
        <v>17</v>
      </c>
      <c r="N31" t="n">
        <v>36.9</v>
      </c>
      <c r="O31" t="n">
        <v>23371.04</v>
      </c>
      <c r="P31" t="n">
        <v>302.41</v>
      </c>
      <c r="Q31" t="n">
        <v>2238.42</v>
      </c>
      <c r="R31" t="n">
        <v>109.91</v>
      </c>
      <c r="S31" t="n">
        <v>80.06999999999999</v>
      </c>
      <c r="T31" t="n">
        <v>12777.7</v>
      </c>
      <c r="U31" t="n">
        <v>0.73</v>
      </c>
      <c r="V31" t="n">
        <v>0.87</v>
      </c>
      <c r="W31" t="n">
        <v>6.69</v>
      </c>
      <c r="X31" t="n">
        <v>0.78</v>
      </c>
      <c r="Y31" t="n">
        <v>1</v>
      </c>
      <c r="Z31" t="n">
        <v>10</v>
      </c>
      <c r="AA31" t="n">
        <v>348.9017434025862</v>
      </c>
      <c r="AB31" t="n">
        <v>477.3827577819932</v>
      </c>
      <c r="AC31" t="n">
        <v>431.8220173901877</v>
      </c>
      <c r="AD31" t="n">
        <v>348901.7434025863</v>
      </c>
      <c r="AE31" t="n">
        <v>477382.7577819932</v>
      </c>
      <c r="AF31" t="n">
        <v>1.626337912843314e-06</v>
      </c>
      <c r="AG31" t="n">
        <v>0.341875</v>
      </c>
      <c r="AH31" t="n">
        <v>431822.0173901877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3.0526</v>
      </c>
      <c r="E32" t="n">
        <v>32.76</v>
      </c>
      <c r="F32" t="n">
        <v>29.38</v>
      </c>
      <c r="G32" t="n">
        <v>65.29000000000001</v>
      </c>
      <c r="H32" t="n">
        <v>0.8</v>
      </c>
      <c r="I32" t="n">
        <v>27</v>
      </c>
      <c r="J32" t="n">
        <v>187.98</v>
      </c>
      <c r="K32" t="n">
        <v>52.44</v>
      </c>
      <c r="L32" t="n">
        <v>8.5</v>
      </c>
      <c r="M32" t="n">
        <v>12</v>
      </c>
      <c r="N32" t="n">
        <v>37.03</v>
      </c>
      <c r="O32" t="n">
        <v>23417.88</v>
      </c>
      <c r="P32" t="n">
        <v>301.03</v>
      </c>
      <c r="Q32" t="n">
        <v>2238.57</v>
      </c>
      <c r="R32" t="n">
        <v>108.49</v>
      </c>
      <c r="S32" t="n">
        <v>80.06999999999999</v>
      </c>
      <c r="T32" t="n">
        <v>12074.49</v>
      </c>
      <c r="U32" t="n">
        <v>0.74</v>
      </c>
      <c r="V32" t="n">
        <v>0.87</v>
      </c>
      <c r="W32" t="n">
        <v>6.7</v>
      </c>
      <c r="X32" t="n">
        <v>0.75</v>
      </c>
      <c r="Y32" t="n">
        <v>1</v>
      </c>
      <c r="Z32" t="n">
        <v>10</v>
      </c>
      <c r="AA32" t="n">
        <v>347.0404623133721</v>
      </c>
      <c r="AB32" t="n">
        <v>474.8360708818041</v>
      </c>
      <c r="AC32" t="n">
        <v>429.5183827134551</v>
      </c>
      <c r="AD32" t="n">
        <v>347040.4623133721</v>
      </c>
      <c r="AE32" t="n">
        <v>474836.070881804</v>
      </c>
      <c r="AF32" t="n">
        <v>1.62943386922197e-06</v>
      </c>
      <c r="AG32" t="n">
        <v>0.34125</v>
      </c>
      <c r="AH32" t="n">
        <v>429518.3827134551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29.37</v>
      </c>
      <c r="G33" t="n">
        <v>65.27</v>
      </c>
      <c r="H33" t="n">
        <v>0.82</v>
      </c>
      <c r="I33" t="n">
        <v>27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300.95</v>
      </c>
      <c r="Q33" t="n">
        <v>2238.51</v>
      </c>
      <c r="R33" t="n">
        <v>108.33</v>
      </c>
      <c r="S33" t="n">
        <v>80.06999999999999</v>
      </c>
      <c r="T33" t="n">
        <v>11992.4</v>
      </c>
      <c r="U33" t="n">
        <v>0.74</v>
      </c>
      <c r="V33" t="n">
        <v>0.87</v>
      </c>
      <c r="W33" t="n">
        <v>6.7</v>
      </c>
      <c r="X33" t="n">
        <v>0.74</v>
      </c>
      <c r="Y33" t="n">
        <v>1</v>
      </c>
      <c r="Z33" t="n">
        <v>10</v>
      </c>
      <c r="AA33" t="n">
        <v>346.8730665411645</v>
      </c>
      <c r="AB33" t="n">
        <v>474.6070326012894</v>
      </c>
      <c r="AC33" t="n">
        <v>429.3112035249754</v>
      </c>
      <c r="AD33" t="n">
        <v>346873.0665411645</v>
      </c>
      <c r="AE33" t="n">
        <v>474607.0326012894</v>
      </c>
      <c r="AF33" t="n">
        <v>1.629754140571486e-06</v>
      </c>
      <c r="AG33" t="n">
        <v>0.3411458333333333</v>
      </c>
      <c r="AH33" t="n">
        <v>429311.2035249754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3.0586</v>
      </c>
      <c r="E34" t="n">
        <v>32.7</v>
      </c>
      <c r="F34" t="n">
        <v>29.35</v>
      </c>
      <c r="G34" t="n">
        <v>67.73</v>
      </c>
      <c r="H34" t="n">
        <v>0.85</v>
      </c>
      <c r="I34" t="n">
        <v>26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297.7</v>
      </c>
      <c r="Q34" t="n">
        <v>2238.3</v>
      </c>
      <c r="R34" t="n">
        <v>107.55</v>
      </c>
      <c r="S34" t="n">
        <v>80.06999999999999</v>
      </c>
      <c r="T34" t="n">
        <v>11606.09</v>
      </c>
      <c r="U34" t="n">
        <v>0.74</v>
      </c>
      <c r="V34" t="n">
        <v>0.87</v>
      </c>
      <c r="W34" t="n">
        <v>6.7</v>
      </c>
      <c r="X34" t="n">
        <v>0.72</v>
      </c>
      <c r="Y34" t="n">
        <v>1</v>
      </c>
      <c r="Z34" t="n">
        <v>10</v>
      </c>
      <c r="AA34" t="n">
        <v>343.6218334256471</v>
      </c>
      <c r="AB34" t="n">
        <v>470.1585520183565</v>
      </c>
      <c r="AC34" t="n">
        <v>425.287279685396</v>
      </c>
      <c r="AD34" t="n">
        <v>343621.8334256471</v>
      </c>
      <c r="AE34" t="n">
        <v>470158.5520183565</v>
      </c>
      <c r="AF34" t="n">
        <v>1.632636582717132e-06</v>
      </c>
      <c r="AG34" t="n">
        <v>0.340625</v>
      </c>
      <c r="AH34" t="n">
        <v>425287.279685396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3.0567</v>
      </c>
      <c r="E35" t="n">
        <v>32.72</v>
      </c>
      <c r="F35" t="n">
        <v>29.37</v>
      </c>
      <c r="G35" t="n">
        <v>67.78</v>
      </c>
      <c r="H35" t="n">
        <v>0.87</v>
      </c>
      <c r="I35" t="n">
        <v>26</v>
      </c>
      <c r="J35" t="n">
        <v>189.12</v>
      </c>
      <c r="K35" t="n">
        <v>52.44</v>
      </c>
      <c r="L35" t="n">
        <v>9.25</v>
      </c>
      <c r="M35" t="n">
        <v>0</v>
      </c>
      <c r="N35" t="n">
        <v>37.43</v>
      </c>
      <c r="O35" t="n">
        <v>23558.67</v>
      </c>
      <c r="P35" t="n">
        <v>298.56</v>
      </c>
      <c r="Q35" t="n">
        <v>2238.34</v>
      </c>
      <c r="R35" t="n">
        <v>107.77</v>
      </c>
      <c r="S35" t="n">
        <v>80.06999999999999</v>
      </c>
      <c r="T35" t="n">
        <v>11719.28</v>
      </c>
      <c r="U35" t="n">
        <v>0.74</v>
      </c>
      <c r="V35" t="n">
        <v>0.87</v>
      </c>
      <c r="W35" t="n">
        <v>6.71</v>
      </c>
      <c r="X35" t="n">
        <v>0.74</v>
      </c>
      <c r="Y35" t="n">
        <v>1</v>
      </c>
      <c r="Z35" t="n">
        <v>10</v>
      </c>
      <c r="AA35" t="n">
        <v>344.5868723082978</v>
      </c>
      <c r="AB35" t="n">
        <v>471.4789607921099</v>
      </c>
      <c r="AC35" t="n">
        <v>426.4816704989878</v>
      </c>
      <c r="AD35" t="n">
        <v>344586.8723082978</v>
      </c>
      <c r="AE35" t="n">
        <v>471478.96079211</v>
      </c>
      <c r="AF35" t="n">
        <v>1.631622390110331e-06</v>
      </c>
      <c r="AG35" t="n">
        <v>0.3408333333333333</v>
      </c>
      <c r="AH35" t="n">
        <v>426481.6704989878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1.5664</v>
      </c>
      <c r="E2" t="n">
        <v>63.84</v>
      </c>
      <c r="F2" t="n">
        <v>42.19</v>
      </c>
      <c r="G2" t="n">
        <v>5.61</v>
      </c>
      <c r="H2" t="n">
        <v>0.08</v>
      </c>
      <c r="I2" t="n">
        <v>451</v>
      </c>
      <c r="J2" t="n">
        <v>213.37</v>
      </c>
      <c r="K2" t="n">
        <v>56.13</v>
      </c>
      <c r="L2" t="n">
        <v>1</v>
      </c>
      <c r="M2" t="n">
        <v>449</v>
      </c>
      <c r="N2" t="n">
        <v>46.25</v>
      </c>
      <c r="O2" t="n">
        <v>26550.29</v>
      </c>
      <c r="P2" t="n">
        <v>622.3</v>
      </c>
      <c r="Q2" t="n">
        <v>2240.04</v>
      </c>
      <c r="R2" t="n">
        <v>527.01</v>
      </c>
      <c r="S2" t="n">
        <v>80.06999999999999</v>
      </c>
      <c r="T2" t="n">
        <v>219212.2</v>
      </c>
      <c r="U2" t="n">
        <v>0.15</v>
      </c>
      <c r="V2" t="n">
        <v>0.61</v>
      </c>
      <c r="W2" t="n">
        <v>7.39</v>
      </c>
      <c r="X2" t="n">
        <v>13.54</v>
      </c>
      <c r="Y2" t="n">
        <v>1</v>
      </c>
      <c r="Z2" t="n">
        <v>10</v>
      </c>
      <c r="AA2" t="n">
        <v>1285.859664792093</v>
      </c>
      <c r="AB2" t="n">
        <v>1759.369921493282</v>
      </c>
      <c r="AC2" t="n">
        <v>1591.458125477156</v>
      </c>
      <c r="AD2" t="n">
        <v>1285859.664792093</v>
      </c>
      <c r="AE2" t="n">
        <v>1759369.921493282</v>
      </c>
      <c r="AF2" t="n">
        <v>8.103477488336336e-07</v>
      </c>
      <c r="AG2" t="n">
        <v>0.665</v>
      </c>
      <c r="AH2" t="n">
        <v>1591458.125477156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1.8293</v>
      </c>
      <c r="E3" t="n">
        <v>54.67</v>
      </c>
      <c r="F3" t="n">
        <v>38.29</v>
      </c>
      <c r="G3" t="n">
        <v>7.05</v>
      </c>
      <c r="H3" t="n">
        <v>0.1</v>
      </c>
      <c r="I3" t="n">
        <v>326</v>
      </c>
      <c r="J3" t="n">
        <v>213.78</v>
      </c>
      <c r="K3" t="n">
        <v>56.13</v>
      </c>
      <c r="L3" t="n">
        <v>1.25</v>
      </c>
      <c r="M3" t="n">
        <v>324</v>
      </c>
      <c r="N3" t="n">
        <v>46.4</v>
      </c>
      <c r="O3" t="n">
        <v>26600.32</v>
      </c>
      <c r="P3" t="n">
        <v>562.52</v>
      </c>
      <c r="Q3" t="n">
        <v>2239.19</v>
      </c>
      <c r="R3" t="n">
        <v>399.26</v>
      </c>
      <c r="S3" t="n">
        <v>80.06999999999999</v>
      </c>
      <c r="T3" t="n">
        <v>155963.86</v>
      </c>
      <c r="U3" t="n">
        <v>0.2</v>
      </c>
      <c r="V3" t="n">
        <v>0.67</v>
      </c>
      <c r="W3" t="n">
        <v>7.19</v>
      </c>
      <c r="X3" t="n">
        <v>9.65</v>
      </c>
      <c r="Y3" t="n">
        <v>1</v>
      </c>
      <c r="Z3" t="n">
        <v>10</v>
      </c>
      <c r="AA3" t="n">
        <v>996.8218666219215</v>
      </c>
      <c r="AB3" t="n">
        <v>1363.89565458915</v>
      </c>
      <c r="AC3" t="n">
        <v>1233.727367554735</v>
      </c>
      <c r="AD3" t="n">
        <v>996821.8666219214</v>
      </c>
      <c r="AE3" t="n">
        <v>1363895.65458915</v>
      </c>
      <c r="AF3" t="n">
        <v>9.463541476898403e-07</v>
      </c>
      <c r="AG3" t="n">
        <v>0.5694791666666666</v>
      </c>
      <c r="AH3" t="n">
        <v>1233727.367554735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2.0223</v>
      </c>
      <c r="E4" t="n">
        <v>49.45</v>
      </c>
      <c r="F4" t="n">
        <v>36.07</v>
      </c>
      <c r="G4" t="n">
        <v>8.49</v>
      </c>
      <c r="H4" t="n">
        <v>0.12</v>
      </c>
      <c r="I4" t="n">
        <v>255</v>
      </c>
      <c r="J4" t="n">
        <v>214.19</v>
      </c>
      <c r="K4" t="n">
        <v>56.13</v>
      </c>
      <c r="L4" t="n">
        <v>1.5</v>
      </c>
      <c r="M4" t="n">
        <v>253</v>
      </c>
      <c r="N4" t="n">
        <v>46.56</v>
      </c>
      <c r="O4" t="n">
        <v>26650.41</v>
      </c>
      <c r="P4" t="n">
        <v>527.8099999999999</v>
      </c>
      <c r="Q4" t="n">
        <v>2239.24</v>
      </c>
      <c r="R4" t="n">
        <v>327.52</v>
      </c>
      <c r="S4" t="n">
        <v>80.06999999999999</v>
      </c>
      <c r="T4" t="n">
        <v>120446.49</v>
      </c>
      <c r="U4" t="n">
        <v>0.24</v>
      </c>
      <c r="V4" t="n">
        <v>0.71</v>
      </c>
      <c r="W4" t="n">
        <v>7.05</v>
      </c>
      <c r="X4" t="n">
        <v>7.43</v>
      </c>
      <c r="Y4" t="n">
        <v>1</v>
      </c>
      <c r="Z4" t="n">
        <v>10</v>
      </c>
      <c r="AA4" t="n">
        <v>847.235958592529</v>
      </c>
      <c r="AB4" t="n">
        <v>1159.225615958826</v>
      </c>
      <c r="AC4" t="n">
        <v>1048.590750155086</v>
      </c>
      <c r="AD4" t="n">
        <v>847235.9585925289</v>
      </c>
      <c r="AE4" t="n">
        <v>1159225.615958826</v>
      </c>
      <c r="AF4" t="n">
        <v>1.046199088653126e-06</v>
      </c>
      <c r="AG4" t="n">
        <v>0.5151041666666667</v>
      </c>
      <c r="AH4" t="n">
        <v>1048590.750155086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2.1665</v>
      </c>
      <c r="E5" t="n">
        <v>46.16</v>
      </c>
      <c r="F5" t="n">
        <v>34.72</v>
      </c>
      <c r="G5" t="n">
        <v>9.970000000000001</v>
      </c>
      <c r="H5" t="n">
        <v>0.14</v>
      </c>
      <c r="I5" t="n">
        <v>209</v>
      </c>
      <c r="J5" t="n">
        <v>214.59</v>
      </c>
      <c r="K5" t="n">
        <v>56.13</v>
      </c>
      <c r="L5" t="n">
        <v>1.75</v>
      </c>
      <c r="M5" t="n">
        <v>207</v>
      </c>
      <c r="N5" t="n">
        <v>46.72</v>
      </c>
      <c r="O5" t="n">
        <v>26700.55</v>
      </c>
      <c r="P5" t="n">
        <v>505.9</v>
      </c>
      <c r="Q5" t="n">
        <v>2239.09</v>
      </c>
      <c r="R5" t="n">
        <v>283.12</v>
      </c>
      <c r="S5" t="n">
        <v>80.06999999999999</v>
      </c>
      <c r="T5" t="n">
        <v>98475.7</v>
      </c>
      <c r="U5" t="n">
        <v>0.28</v>
      </c>
      <c r="V5" t="n">
        <v>0.74</v>
      </c>
      <c r="W5" t="n">
        <v>6.99</v>
      </c>
      <c r="X5" t="n">
        <v>6.09</v>
      </c>
      <c r="Y5" t="n">
        <v>1</v>
      </c>
      <c r="Z5" t="n">
        <v>10</v>
      </c>
      <c r="AA5" t="n">
        <v>759.059638718745</v>
      </c>
      <c r="AB5" t="n">
        <v>1038.578885042829</v>
      </c>
      <c r="AC5" t="n">
        <v>939.4583739089611</v>
      </c>
      <c r="AD5" t="n">
        <v>759059.638718745</v>
      </c>
      <c r="AE5" t="n">
        <v>1038578.885042829</v>
      </c>
      <c r="AF5" t="n">
        <v>1.120798262160411e-06</v>
      </c>
      <c r="AG5" t="n">
        <v>0.4808333333333333</v>
      </c>
      <c r="AH5" t="n">
        <v>939458.3739089611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2.2817</v>
      </c>
      <c r="E6" t="n">
        <v>43.83</v>
      </c>
      <c r="F6" t="n">
        <v>33.74</v>
      </c>
      <c r="G6" t="n">
        <v>11.44</v>
      </c>
      <c r="H6" t="n">
        <v>0.17</v>
      </c>
      <c r="I6" t="n">
        <v>177</v>
      </c>
      <c r="J6" t="n">
        <v>215</v>
      </c>
      <c r="K6" t="n">
        <v>56.13</v>
      </c>
      <c r="L6" t="n">
        <v>2</v>
      </c>
      <c r="M6" t="n">
        <v>175</v>
      </c>
      <c r="N6" t="n">
        <v>46.87</v>
      </c>
      <c r="O6" t="n">
        <v>26750.75</v>
      </c>
      <c r="P6" t="n">
        <v>489.64</v>
      </c>
      <c r="Q6" t="n">
        <v>2238.81</v>
      </c>
      <c r="R6" t="n">
        <v>251.29</v>
      </c>
      <c r="S6" t="n">
        <v>80.06999999999999</v>
      </c>
      <c r="T6" t="n">
        <v>82724.35000000001</v>
      </c>
      <c r="U6" t="n">
        <v>0.32</v>
      </c>
      <c r="V6" t="n">
        <v>0.76</v>
      </c>
      <c r="W6" t="n">
        <v>6.93</v>
      </c>
      <c r="X6" t="n">
        <v>5.11</v>
      </c>
      <c r="Y6" t="n">
        <v>1</v>
      </c>
      <c r="Z6" t="n">
        <v>10</v>
      </c>
      <c r="AA6" t="n">
        <v>698.4582564173468</v>
      </c>
      <c r="AB6" t="n">
        <v>955.6614002337587</v>
      </c>
      <c r="AC6" t="n">
        <v>864.4544174746472</v>
      </c>
      <c r="AD6" t="n">
        <v>698458.2564173468</v>
      </c>
      <c r="AE6" t="n">
        <v>955661.4002337587</v>
      </c>
      <c r="AF6" t="n">
        <v>1.180394827958185e-06</v>
      </c>
      <c r="AG6" t="n">
        <v>0.4565625</v>
      </c>
      <c r="AH6" t="n">
        <v>864454.4174746473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2.3709</v>
      </c>
      <c r="E7" t="n">
        <v>42.18</v>
      </c>
      <c r="F7" t="n">
        <v>33.06</v>
      </c>
      <c r="G7" t="n">
        <v>12.88</v>
      </c>
      <c r="H7" t="n">
        <v>0.19</v>
      </c>
      <c r="I7" t="n">
        <v>154</v>
      </c>
      <c r="J7" t="n">
        <v>215.41</v>
      </c>
      <c r="K7" t="n">
        <v>56.13</v>
      </c>
      <c r="L7" t="n">
        <v>2.25</v>
      </c>
      <c r="M7" t="n">
        <v>152</v>
      </c>
      <c r="N7" t="n">
        <v>47.03</v>
      </c>
      <c r="O7" t="n">
        <v>26801</v>
      </c>
      <c r="P7" t="n">
        <v>477.57</v>
      </c>
      <c r="Q7" t="n">
        <v>2239.17</v>
      </c>
      <c r="R7" t="n">
        <v>229.27</v>
      </c>
      <c r="S7" t="n">
        <v>80.06999999999999</v>
      </c>
      <c r="T7" t="n">
        <v>71826.02</v>
      </c>
      <c r="U7" t="n">
        <v>0.35</v>
      </c>
      <c r="V7" t="n">
        <v>0.78</v>
      </c>
      <c r="W7" t="n">
        <v>6.88</v>
      </c>
      <c r="X7" t="n">
        <v>4.43</v>
      </c>
      <c r="Y7" t="n">
        <v>1</v>
      </c>
      <c r="Z7" t="n">
        <v>10</v>
      </c>
      <c r="AA7" t="n">
        <v>656.5069280795585</v>
      </c>
      <c r="AB7" t="n">
        <v>898.2617420400109</v>
      </c>
      <c r="AC7" t="n">
        <v>812.5329020979844</v>
      </c>
      <c r="AD7" t="n">
        <v>656506.9280795585</v>
      </c>
      <c r="AE7" t="n">
        <v>898261.7420400109</v>
      </c>
      <c r="AF7" t="n">
        <v>1.226540779947435e-06</v>
      </c>
      <c r="AG7" t="n">
        <v>0.439375</v>
      </c>
      <c r="AH7" t="n">
        <v>812532.9020979844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2.4434</v>
      </c>
      <c r="E8" t="n">
        <v>40.93</v>
      </c>
      <c r="F8" t="n">
        <v>32.57</v>
      </c>
      <c r="G8" t="n">
        <v>14.37</v>
      </c>
      <c r="H8" t="n">
        <v>0.21</v>
      </c>
      <c r="I8" t="n">
        <v>136</v>
      </c>
      <c r="J8" t="n">
        <v>215.82</v>
      </c>
      <c r="K8" t="n">
        <v>56.13</v>
      </c>
      <c r="L8" t="n">
        <v>2.5</v>
      </c>
      <c r="M8" t="n">
        <v>134</v>
      </c>
      <c r="N8" t="n">
        <v>47.19</v>
      </c>
      <c r="O8" t="n">
        <v>26851.31</v>
      </c>
      <c r="P8" t="n">
        <v>468.79</v>
      </c>
      <c r="Q8" t="n">
        <v>2238.81</v>
      </c>
      <c r="R8" t="n">
        <v>212.19</v>
      </c>
      <c r="S8" t="n">
        <v>80.06999999999999</v>
      </c>
      <c r="T8" t="n">
        <v>63378.19</v>
      </c>
      <c r="U8" t="n">
        <v>0.38</v>
      </c>
      <c r="V8" t="n">
        <v>0.79</v>
      </c>
      <c r="W8" t="n">
        <v>6.89</v>
      </c>
      <c r="X8" t="n">
        <v>3.94</v>
      </c>
      <c r="Y8" t="n">
        <v>1</v>
      </c>
      <c r="Z8" t="n">
        <v>10</v>
      </c>
      <c r="AA8" t="n">
        <v>625.9921959195426</v>
      </c>
      <c r="AB8" t="n">
        <v>856.5101392837051</v>
      </c>
      <c r="AC8" t="n">
        <v>774.7660137099982</v>
      </c>
      <c r="AD8" t="n">
        <v>625992.1959195426</v>
      </c>
      <c r="AE8" t="n">
        <v>856510.1392837052</v>
      </c>
      <c r="AF8" t="n">
        <v>1.264047299221208e-06</v>
      </c>
      <c r="AG8" t="n">
        <v>0.4263541666666666</v>
      </c>
      <c r="AH8" t="n">
        <v>774766.0137099982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2.5129</v>
      </c>
      <c r="E9" t="n">
        <v>39.79</v>
      </c>
      <c r="F9" t="n">
        <v>32.07</v>
      </c>
      <c r="G9" t="n">
        <v>15.9</v>
      </c>
      <c r="H9" t="n">
        <v>0.23</v>
      </c>
      <c r="I9" t="n">
        <v>121</v>
      </c>
      <c r="J9" t="n">
        <v>216.22</v>
      </c>
      <c r="K9" t="n">
        <v>56.13</v>
      </c>
      <c r="L9" t="n">
        <v>2.75</v>
      </c>
      <c r="M9" t="n">
        <v>119</v>
      </c>
      <c r="N9" t="n">
        <v>47.35</v>
      </c>
      <c r="O9" t="n">
        <v>26901.66</v>
      </c>
      <c r="P9" t="n">
        <v>459.27</v>
      </c>
      <c r="Q9" t="n">
        <v>2238.83</v>
      </c>
      <c r="R9" t="n">
        <v>197.1</v>
      </c>
      <c r="S9" t="n">
        <v>80.06999999999999</v>
      </c>
      <c r="T9" t="n">
        <v>55905.3</v>
      </c>
      <c r="U9" t="n">
        <v>0.41</v>
      </c>
      <c r="V9" t="n">
        <v>0.8</v>
      </c>
      <c r="W9" t="n">
        <v>6.83</v>
      </c>
      <c r="X9" t="n">
        <v>3.44</v>
      </c>
      <c r="Y9" t="n">
        <v>1</v>
      </c>
      <c r="Z9" t="n">
        <v>10</v>
      </c>
      <c r="AA9" t="n">
        <v>597.1871679826448</v>
      </c>
      <c r="AB9" t="n">
        <v>817.097829272297</v>
      </c>
      <c r="AC9" t="n">
        <v>739.1151592505541</v>
      </c>
      <c r="AD9" t="n">
        <v>597187.1679826449</v>
      </c>
      <c r="AE9" t="n">
        <v>817097.829272297</v>
      </c>
      <c r="AF9" t="n">
        <v>1.300001824593998e-06</v>
      </c>
      <c r="AG9" t="n">
        <v>0.4144791666666667</v>
      </c>
      <c r="AH9" t="n">
        <v>739115.1592505542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2.5615</v>
      </c>
      <c r="E10" t="n">
        <v>39.04</v>
      </c>
      <c r="F10" t="n">
        <v>31.78</v>
      </c>
      <c r="G10" t="n">
        <v>17.34</v>
      </c>
      <c r="H10" t="n">
        <v>0.25</v>
      </c>
      <c r="I10" t="n">
        <v>110</v>
      </c>
      <c r="J10" t="n">
        <v>216.63</v>
      </c>
      <c r="K10" t="n">
        <v>56.13</v>
      </c>
      <c r="L10" t="n">
        <v>3</v>
      </c>
      <c r="M10" t="n">
        <v>108</v>
      </c>
      <c r="N10" t="n">
        <v>47.51</v>
      </c>
      <c r="O10" t="n">
        <v>26952.08</v>
      </c>
      <c r="P10" t="n">
        <v>453.03</v>
      </c>
      <c r="Q10" t="n">
        <v>2238.77</v>
      </c>
      <c r="R10" t="n">
        <v>187.39</v>
      </c>
      <c r="S10" t="n">
        <v>80.06999999999999</v>
      </c>
      <c r="T10" t="n">
        <v>51109.37</v>
      </c>
      <c r="U10" t="n">
        <v>0.43</v>
      </c>
      <c r="V10" t="n">
        <v>0.8100000000000001</v>
      </c>
      <c r="W10" t="n">
        <v>6.82</v>
      </c>
      <c r="X10" t="n">
        <v>3.15</v>
      </c>
      <c r="Y10" t="n">
        <v>1</v>
      </c>
      <c r="Z10" t="n">
        <v>10</v>
      </c>
      <c r="AA10" t="n">
        <v>578.6450585714085</v>
      </c>
      <c r="AB10" t="n">
        <v>791.7276971557092</v>
      </c>
      <c r="AC10" t="n">
        <v>716.1663169359693</v>
      </c>
      <c r="AD10" t="n">
        <v>578645.0585714085</v>
      </c>
      <c r="AE10" t="n">
        <v>791727.6971557091</v>
      </c>
      <c r="AF10" t="n">
        <v>1.325144125789934e-06</v>
      </c>
      <c r="AG10" t="n">
        <v>0.4066666666666667</v>
      </c>
      <c r="AH10" t="n">
        <v>716166.3169359694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2.6083</v>
      </c>
      <c r="E11" t="n">
        <v>38.34</v>
      </c>
      <c r="F11" t="n">
        <v>31.5</v>
      </c>
      <c r="G11" t="n">
        <v>18.9</v>
      </c>
      <c r="H11" t="n">
        <v>0.27</v>
      </c>
      <c r="I11" t="n">
        <v>100</v>
      </c>
      <c r="J11" t="n">
        <v>217.04</v>
      </c>
      <c r="K11" t="n">
        <v>56.13</v>
      </c>
      <c r="L11" t="n">
        <v>3.25</v>
      </c>
      <c r="M11" t="n">
        <v>98</v>
      </c>
      <c r="N11" t="n">
        <v>47.66</v>
      </c>
      <c r="O11" t="n">
        <v>27002.55</v>
      </c>
      <c r="P11" t="n">
        <v>447.16</v>
      </c>
      <c r="Q11" t="n">
        <v>2238.71</v>
      </c>
      <c r="R11" t="n">
        <v>178.47</v>
      </c>
      <c r="S11" t="n">
        <v>80.06999999999999</v>
      </c>
      <c r="T11" t="n">
        <v>46694.71</v>
      </c>
      <c r="U11" t="n">
        <v>0.45</v>
      </c>
      <c r="V11" t="n">
        <v>0.8100000000000001</v>
      </c>
      <c r="W11" t="n">
        <v>6.8</v>
      </c>
      <c r="X11" t="n">
        <v>2.87</v>
      </c>
      <c r="Y11" t="n">
        <v>1</v>
      </c>
      <c r="Z11" t="n">
        <v>10</v>
      </c>
      <c r="AA11" t="n">
        <v>561.5680332594445</v>
      </c>
      <c r="AB11" t="n">
        <v>768.3621577386943</v>
      </c>
      <c r="AC11" t="n">
        <v>695.0307518071741</v>
      </c>
      <c r="AD11" t="n">
        <v>561568.0332594445</v>
      </c>
      <c r="AE11" t="n">
        <v>768362.1577386943</v>
      </c>
      <c r="AF11" t="n">
        <v>1.34935523064528e-06</v>
      </c>
      <c r="AG11" t="n">
        <v>0.399375</v>
      </c>
      <c r="AH11" t="n">
        <v>695030.7518071741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2.6518</v>
      </c>
      <c r="E12" t="n">
        <v>37.71</v>
      </c>
      <c r="F12" t="n">
        <v>31.21</v>
      </c>
      <c r="G12" t="n">
        <v>20.36</v>
      </c>
      <c r="H12" t="n">
        <v>0.29</v>
      </c>
      <c r="I12" t="n">
        <v>92</v>
      </c>
      <c r="J12" t="n">
        <v>217.45</v>
      </c>
      <c r="K12" t="n">
        <v>56.13</v>
      </c>
      <c r="L12" t="n">
        <v>3.5</v>
      </c>
      <c r="M12" t="n">
        <v>90</v>
      </c>
      <c r="N12" t="n">
        <v>47.82</v>
      </c>
      <c r="O12" t="n">
        <v>27053.07</v>
      </c>
      <c r="P12" t="n">
        <v>441.15</v>
      </c>
      <c r="Q12" t="n">
        <v>2238.53</v>
      </c>
      <c r="R12" t="n">
        <v>169.23</v>
      </c>
      <c r="S12" t="n">
        <v>80.06999999999999</v>
      </c>
      <c r="T12" t="n">
        <v>42118.68</v>
      </c>
      <c r="U12" t="n">
        <v>0.47</v>
      </c>
      <c r="V12" t="n">
        <v>0.82</v>
      </c>
      <c r="W12" t="n">
        <v>6.78</v>
      </c>
      <c r="X12" t="n">
        <v>2.58</v>
      </c>
      <c r="Y12" t="n">
        <v>1</v>
      </c>
      <c r="Z12" t="n">
        <v>10</v>
      </c>
      <c r="AA12" t="n">
        <v>545.5965969282958</v>
      </c>
      <c r="AB12" t="n">
        <v>746.5093339403746</v>
      </c>
      <c r="AC12" t="n">
        <v>675.2635308415352</v>
      </c>
      <c r="AD12" t="n">
        <v>545596.5969282958</v>
      </c>
      <c r="AE12" t="n">
        <v>746509.3339403747</v>
      </c>
      <c r="AF12" t="n">
        <v>1.371859142209544e-06</v>
      </c>
      <c r="AG12" t="n">
        <v>0.3928125</v>
      </c>
      <c r="AH12" t="n">
        <v>675263.5308415352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2.6845</v>
      </c>
      <c r="E13" t="n">
        <v>37.25</v>
      </c>
      <c r="F13" t="n">
        <v>31.05</v>
      </c>
      <c r="G13" t="n">
        <v>21.92</v>
      </c>
      <c r="H13" t="n">
        <v>0.31</v>
      </c>
      <c r="I13" t="n">
        <v>85</v>
      </c>
      <c r="J13" t="n">
        <v>217.86</v>
      </c>
      <c r="K13" t="n">
        <v>56.13</v>
      </c>
      <c r="L13" t="n">
        <v>3.75</v>
      </c>
      <c r="M13" t="n">
        <v>83</v>
      </c>
      <c r="N13" t="n">
        <v>47.98</v>
      </c>
      <c r="O13" t="n">
        <v>27103.65</v>
      </c>
      <c r="P13" t="n">
        <v>436.65</v>
      </c>
      <c r="Q13" t="n">
        <v>2238.5</v>
      </c>
      <c r="R13" t="n">
        <v>163.47</v>
      </c>
      <c r="S13" t="n">
        <v>80.06999999999999</v>
      </c>
      <c r="T13" t="n">
        <v>39272.77</v>
      </c>
      <c r="U13" t="n">
        <v>0.49</v>
      </c>
      <c r="V13" t="n">
        <v>0.83</v>
      </c>
      <c r="W13" t="n">
        <v>6.78</v>
      </c>
      <c r="X13" t="n">
        <v>2.42</v>
      </c>
      <c r="Y13" t="n">
        <v>1</v>
      </c>
      <c r="Z13" t="n">
        <v>10</v>
      </c>
      <c r="AA13" t="n">
        <v>534.2051303247968</v>
      </c>
      <c r="AB13" t="n">
        <v>730.9230267774294</v>
      </c>
      <c r="AC13" t="n">
        <v>661.1647589587019</v>
      </c>
      <c r="AD13" t="n">
        <v>534205.1303247968</v>
      </c>
      <c r="AE13" t="n">
        <v>730923.0267774294</v>
      </c>
      <c r="AF13" t="n">
        <v>1.388775875730266e-06</v>
      </c>
      <c r="AG13" t="n">
        <v>0.3880208333333333</v>
      </c>
      <c r="AH13" t="n">
        <v>661164.7589587019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2.7152</v>
      </c>
      <c r="E14" t="n">
        <v>36.83</v>
      </c>
      <c r="F14" t="n">
        <v>30.88</v>
      </c>
      <c r="G14" t="n">
        <v>23.45</v>
      </c>
      <c r="H14" t="n">
        <v>0.33</v>
      </c>
      <c r="I14" t="n">
        <v>79</v>
      </c>
      <c r="J14" t="n">
        <v>218.27</v>
      </c>
      <c r="K14" t="n">
        <v>56.13</v>
      </c>
      <c r="L14" t="n">
        <v>4</v>
      </c>
      <c r="M14" t="n">
        <v>77</v>
      </c>
      <c r="N14" t="n">
        <v>48.15</v>
      </c>
      <c r="O14" t="n">
        <v>27154.29</v>
      </c>
      <c r="P14" t="n">
        <v>432.4</v>
      </c>
      <c r="Q14" t="n">
        <v>2238.57</v>
      </c>
      <c r="R14" t="n">
        <v>158.26</v>
      </c>
      <c r="S14" t="n">
        <v>80.06999999999999</v>
      </c>
      <c r="T14" t="n">
        <v>36698.44</v>
      </c>
      <c r="U14" t="n">
        <v>0.51</v>
      </c>
      <c r="V14" t="n">
        <v>0.83</v>
      </c>
      <c r="W14" t="n">
        <v>6.76</v>
      </c>
      <c r="X14" t="n">
        <v>2.25</v>
      </c>
      <c r="Y14" t="n">
        <v>1</v>
      </c>
      <c r="Z14" t="n">
        <v>10</v>
      </c>
      <c r="AA14" t="n">
        <v>523.650759221819</v>
      </c>
      <c r="AB14" t="n">
        <v>716.4820706083444</v>
      </c>
      <c r="AC14" t="n">
        <v>648.1020273783851</v>
      </c>
      <c r="AD14" t="n">
        <v>523650.759221819</v>
      </c>
      <c r="AE14" t="n">
        <v>716482.0706083444</v>
      </c>
      <c r="AF14" t="n">
        <v>1.404657946650333e-06</v>
      </c>
      <c r="AG14" t="n">
        <v>0.3836458333333333</v>
      </c>
      <c r="AH14" t="n">
        <v>648102.0273783851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2.7415</v>
      </c>
      <c r="E15" t="n">
        <v>36.48</v>
      </c>
      <c r="F15" t="n">
        <v>30.74</v>
      </c>
      <c r="G15" t="n">
        <v>24.92</v>
      </c>
      <c r="H15" t="n">
        <v>0.35</v>
      </c>
      <c r="I15" t="n">
        <v>74</v>
      </c>
      <c r="J15" t="n">
        <v>218.68</v>
      </c>
      <c r="K15" t="n">
        <v>56.13</v>
      </c>
      <c r="L15" t="n">
        <v>4.25</v>
      </c>
      <c r="M15" t="n">
        <v>72</v>
      </c>
      <c r="N15" t="n">
        <v>48.31</v>
      </c>
      <c r="O15" t="n">
        <v>27204.98</v>
      </c>
      <c r="P15" t="n">
        <v>427.93</v>
      </c>
      <c r="Q15" t="n">
        <v>2238.42</v>
      </c>
      <c r="R15" t="n">
        <v>153.4</v>
      </c>
      <c r="S15" t="n">
        <v>80.06999999999999</v>
      </c>
      <c r="T15" t="n">
        <v>34292.34</v>
      </c>
      <c r="U15" t="n">
        <v>0.52</v>
      </c>
      <c r="V15" t="n">
        <v>0.83</v>
      </c>
      <c r="W15" t="n">
        <v>6.76</v>
      </c>
      <c r="X15" t="n">
        <v>2.11</v>
      </c>
      <c r="Y15" t="n">
        <v>1</v>
      </c>
      <c r="Z15" t="n">
        <v>10</v>
      </c>
      <c r="AA15" t="n">
        <v>514.0901736719112</v>
      </c>
      <c r="AB15" t="n">
        <v>703.4008556756939</v>
      </c>
      <c r="AC15" t="n">
        <v>636.2692652393064</v>
      </c>
      <c r="AD15" t="n">
        <v>514090.1736719112</v>
      </c>
      <c r="AE15" t="n">
        <v>703400.855675694</v>
      </c>
      <c r="AF15" t="n">
        <v>1.418263759848957e-06</v>
      </c>
      <c r="AG15" t="n">
        <v>0.3799999999999999</v>
      </c>
      <c r="AH15" t="n">
        <v>636269.2652393064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2.7702</v>
      </c>
      <c r="E16" t="n">
        <v>36.1</v>
      </c>
      <c r="F16" t="n">
        <v>30.57</v>
      </c>
      <c r="G16" t="n">
        <v>26.58</v>
      </c>
      <c r="H16" t="n">
        <v>0.36</v>
      </c>
      <c r="I16" t="n">
        <v>69</v>
      </c>
      <c r="J16" t="n">
        <v>219.09</v>
      </c>
      <c r="K16" t="n">
        <v>56.13</v>
      </c>
      <c r="L16" t="n">
        <v>4.5</v>
      </c>
      <c r="M16" t="n">
        <v>67</v>
      </c>
      <c r="N16" t="n">
        <v>48.47</v>
      </c>
      <c r="O16" t="n">
        <v>27255.72</v>
      </c>
      <c r="P16" t="n">
        <v>423.55</v>
      </c>
      <c r="Q16" t="n">
        <v>2238.51</v>
      </c>
      <c r="R16" t="n">
        <v>147.95</v>
      </c>
      <c r="S16" t="n">
        <v>80.06999999999999</v>
      </c>
      <c r="T16" t="n">
        <v>31593.34</v>
      </c>
      <c r="U16" t="n">
        <v>0.54</v>
      </c>
      <c r="V16" t="n">
        <v>0.84</v>
      </c>
      <c r="W16" t="n">
        <v>6.75</v>
      </c>
      <c r="X16" t="n">
        <v>1.94</v>
      </c>
      <c r="Y16" t="n">
        <v>1</v>
      </c>
      <c r="Z16" t="n">
        <v>10</v>
      </c>
      <c r="AA16" t="n">
        <v>504.2246441812272</v>
      </c>
      <c r="AB16" t="n">
        <v>689.9024029900966</v>
      </c>
      <c r="AC16" t="n">
        <v>624.0590859328252</v>
      </c>
      <c r="AD16" t="n">
        <v>504224.6441812273</v>
      </c>
      <c r="AE16" t="n">
        <v>689902.4029900966</v>
      </c>
      <c r="AF16" t="n">
        <v>1.433111168168368e-06</v>
      </c>
      <c r="AG16" t="n">
        <v>0.3760416666666667</v>
      </c>
      <c r="AH16" t="n">
        <v>624059.0859328251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2.7914</v>
      </c>
      <c r="E17" t="n">
        <v>35.82</v>
      </c>
      <c r="F17" t="n">
        <v>30.47</v>
      </c>
      <c r="G17" t="n">
        <v>28.12</v>
      </c>
      <c r="H17" t="n">
        <v>0.38</v>
      </c>
      <c r="I17" t="n">
        <v>65</v>
      </c>
      <c r="J17" t="n">
        <v>219.51</v>
      </c>
      <c r="K17" t="n">
        <v>56.13</v>
      </c>
      <c r="L17" t="n">
        <v>4.75</v>
      </c>
      <c r="M17" t="n">
        <v>63</v>
      </c>
      <c r="N17" t="n">
        <v>48.63</v>
      </c>
      <c r="O17" t="n">
        <v>27306.53</v>
      </c>
      <c r="P17" t="n">
        <v>420.2</v>
      </c>
      <c r="Q17" t="n">
        <v>2238.49</v>
      </c>
      <c r="R17" t="n">
        <v>144.59</v>
      </c>
      <c r="S17" t="n">
        <v>80.06999999999999</v>
      </c>
      <c r="T17" t="n">
        <v>29932.63</v>
      </c>
      <c r="U17" t="n">
        <v>0.55</v>
      </c>
      <c r="V17" t="n">
        <v>0.84</v>
      </c>
      <c r="W17" t="n">
        <v>6.74</v>
      </c>
      <c r="X17" t="n">
        <v>1.84</v>
      </c>
      <c r="Y17" t="n">
        <v>1</v>
      </c>
      <c r="Z17" t="n">
        <v>10</v>
      </c>
      <c r="AA17" t="n">
        <v>497.0773578265604</v>
      </c>
      <c r="AB17" t="n">
        <v>680.1231704836214</v>
      </c>
      <c r="AC17" t="n">
        <v>615.2131696515287</v>
      </c>
      <c r="AD17" t="n">
        <v>497077.3578265604</v>
      </c>
      <c r="AE17" t="n">
        <v>680123.1704836214</v>
      </c>
      <c r="AF17" t="n">
        <v>1.44407859173532e-06</v>
      </c>
      <c r="AG17" t="n">
        <v>0.373125</v>
      </c>
      <c r="AH17" t="n">
        <v>615213.1696515287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2.8146</v>
      </c>
      <c r="E18" t="n">
        <v>35.53</v>
      </c>
      <c r="F18" t="n">
        <v>30.34</v>
      </c>
      <c r="G18" t="n">
        <v>29.84</v>
      </c>
      <c r="H18" t="n">
        <v>0.4</v>
      </c>
      <c r="I18" t="n">
        <v>61</v>
      </c>
      <c r="J18" t="n">
        <v>219.92</v>
      </c>
      <c r="K18" t="n">
        <v>56.13</v>
      </c>
      <c r="L18" t="n">
        <v>5</v>
      </c>
      <c r="M18" t="n">
        <v>59</v>
      </c>
      <c r="N18" t="n">
        <v>48.79</v>
      </c>
      <c r="O18" t="n">
        <v>27357.39</v>
      </c>
      <c r="P18" t="n">
        <v>415.88</v>
      </c>
      <c r="Q18" t="n">
        <v>2238.42</v>
      </c>
      <c r="R18" t="n">
        <v>140.6</v>
      </c>
      <c r="S18" t="n">
        <v>80.06999999999999</v>
      </c>
      <c r="T18" t="n">
        <v>27958.95</v>
      </c>
      <c r="U18" t="n">
        <v>0.57</v>
      </c>
      <c r="V18" t="n">
        <v>0.85</v>
      </c>
      <c r="W18" t="n">
        <v>6.73</v>
      </c>
      <c r="X18" t="n">
        <v>1.71</v>
      </c>
      <c r="Y18" t="n">
        <v>1</v>
      </c>
      <c r="Z18" t="n">
        <v>10</v>
      </c>
      <c r="AA18" t="n">
        <v>488.7304134807339</v>
      </c>
      <c r="AB18" t="n">
        <v>668.7025129884661</v>
      </c>
      <c r="AC18" t="n">
        <v>604.8824836787177</v>
      </c>
      <c r="AD18" t="n">
        <v>488730.4134807339</v>
      </c>
      <c r="AE18" t="n">
        <v>668702.5129884661</v>
      </c>
      <c r="AF18" t="n">
        <v>1.456080677902927e-06</v>
      </c>
      <c r="AG18" t="n">
        <v>0.3701041666666667</v>
      </c>
      <c r="AH18" t="n">
        <v>604882.4836787176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2.8302</v>
      </c>
      <c r="E19" t="n">
        <v>35.33</v>
      </c>
      <c r="F19" t="n">
        <v>30.27</v>
      </c>
      <c r="G19" t="n">
        <v>31.32</v>
      </c>
      <c r="H19" t="n">
        <v>0.42</v>
      </c>
      <c r="I19" t="n">
        <v>58</v>
      </c>
      <c r="J19" t="n">
        <v>220.33</v>
      </c>
      <c r="K19" t="n">
        <v>56.13</v>
      </c>
      <c r="L19" t="n">
        <v>5.25</v>
      </c>
      <c r="M19" t="n">
        <v>56</v>
      </c>
      <c r="N19" t="n">
        <v>48.95</v>
      </c>
      <c r="O19" t="n">
        <v>27408.3</v>
      </c>
      <c r="P19" t="n">
        <v>413.26</v>
      </c>
      <c r="Q19" t="n">
        <v>2238.57</v>
      </c>
      <c r="R19" t="n">
        <v>138.06</v>
      </c>
      <c r="S19" t="n">
        <v>80.06999999999999</v>
      </c>
      <c r="T19" t="n">
        <v>26703.99</v>
      </c>
      <c r="U19" t="n">
        <v>0.58</v>
      </c>
      <c r="V19" t="n">
        <v>0.85</v>
      </c>
      <c r="W19" t="n">
        <v>6.74</v>
      </c>
      <c r="X19" t="n">
        <v>1.64</v>
      </c>
      <c r="Y19" t="n">
        <v>1</v>
      </c>
      <c r="Z19" t="n">
        <v>10</v>
      </c>
      <c r="AA19" t="n">
        <v>483.5113283577008</v>
      </c>
      <c r="AB19" t="n">
        <v>661.5615304733467</v>
      </c>
      <c r="AC19" t="n">
        <v>598.4230265124095</v>
      </c>
      <c r="AD19" t="n">
        <v>483511.3283577008</v>
      </c>
      <c r="AE19" t="n">
        <v>661561.5304733467</v>
      </c>
      <c r="AF19" t="n">
        <v>1.464151046188043e-06</v>
      </c>
      <c r="AG19" t="n">
        <v>0.3680208333333333</v>
      </c>
      <c r="AH19" t="n">
        <v>598423.0265124094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2.8491</v>
      </c>
      <c r="E20" t="n">
        <v>35.1</v>
      </c>
      <c r="F20" t="n">
        <v>30.16</v>
      </c>
      <c r="G20" t="n">
        <v>32.91</v>
      </c>
      <c r="H20" t="n">
        <v>0.44</v>
      </c>
      <c r="I20" t="n">
        <v>55</v>
      </c>
      <c r="J20" t="n">
        <v>220.74</v>
      </c>
      <c r="K20" t="n">
        <v>56.13</v>
      </c>
      <c r="L20" t="n">
        <v>5.5</v>
      </c>
      <c r="M20" t="n">
        <v>53</v>
      </c>
      <c r="N20" t="n">
        <v>49.12</v>
      </c>
      <c r="O20" t="n">
        <v>27459.27</v>
      </c>
      <c r="P20" t="n">
        <v>409.58</v>
      </c>
      <c r="Q20" t="n">
        <v>2238.59</v>
      </c>
      <c r="R20" t="n">
        <v>134.94</v>
      </c>
      <c r="S20" t="n">
        <v>80.06999999999999</v>
      </c>
      <c r="T20" t="n">
        <v>25157.09</v>
      </c>
      <c r="U20" t="n">
        <v>0.59</v>
      </c>
      <c r="V20" t="n">
        <v>0.85</v>
      </c>
      <c r="W20" t="n">
        <v>6.72</v>
      </c>
      <c r="X20" t="n">
        <v>1.54</v>
      </c>
      <c r="Y20" t="n">
        <v>1</v>
      </c>
      <c r="Z20" t="n">
        <v>10</v>
      </c>
      <c r="AA20" t="n">
        <v>476.7302259601161</v>
      </c>
      <c r="AB20" t="n">
        <v>652.2833270118473</v>
      </c>
      <c r="AC20" t="n">
        <v>590.0303217672353</v>
      </c>
      <c r="AD20" t="n">
        <v>476730.2259601161</v>
      </c>
      <c r="AE20" t="n">
        <v>652283.3270118473</v>
      </c>
      <c r="AF20" t="n">
        <v>1.47392860776424e-06</v>
      </c>
      <c r="AG20" t="n">
        <v>0.365625</v>
      </c>
      <c r="AH20" t="n">
        <v>590030.3217672353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2.8648</v>
      </c>
      <c r="E21" t="n">
        <v>34.91</v>
      </c>
      <c r="F21" t="n">
        <v>30.1</v>
      </c>
      <c r="G21" t="n">
        <v>34.73</v>
      </c>
      <c r="H21" t="n">
        <v>0.46</v>
      </c>
      <c r="I21" t="n">
        <v>52</v>
      </c>
      <c r="J21" t="n">
        <v>221.16</v>
      </c>
      <c r="K21" t="n">
        <v>56.13</v>
      </c>
      <c r="L21" t="n">
        <v>5.75</v>
      </c>
      <c r="M21" t="n">
        <v>50</v>
      </c>
      <c r="N21" t="n">
        <v>49.28</v>
      </c>
      <c r="O21" t="n">
        <v>27510.3</v>
      </c>
      <c r="P21" t="n">
        <v>407.19</v>
      </c>
      <c r="Q21" t="n">
        <v>2238.51</v>
      </c>
      <c r="R21" t="n">
        <v>132.37</v>
      </c>
      <c r="S21" t="n">
        <v>80.06999999999999</v>
      </c>
      <c r="T21" t="n">
        <v>23886.38</v>
      </c>
      <c r="U21" t="n">
        <v>0.6</v>
      </c>
      <c r="V21" t="n">
        <v>0.85</v>
      </c>
      <c r="W21" t="n">
        <v>6.73</v>
      </c>
      <c r="X21" t="n">
        <v>1.47</v>
      </c>
      <c r="Y21" t="n">
        <v>1</v>
      </c>
      <c r="Z21" t="n">
        <v>10</v>
      </c>
      <c r="AA21" t="n">
        <v>471.8589656410945</v>
      </c>
      <c r="AB21" t="n">
        <v>645.6182537385239</v>
      </c>
      <c r="AC21" t="n">
        <v>584.0013537326288</v>
      </c>
      <c r="AD21" t="n">
        <v>471858.9656410945</v>
      </c>
      <c r="AE21" t="n">
        <v>645618.2537385239</v>
      </c>
      <c r="AF21" t="n">
        <v>1.482050709179388e-06</v>
      </c>
      <c r="AG21" t="n">
        <v>0.3636458333333333</v>
      </c>
      <c r="AH21" t="n">
        <v>584001.3537326287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2.8744</v>
      </c>
      <c r="E22" t="n">
        <v>34.79</v>
      </c>
      <c r="F22" t="n">
        <v>30.07</v>
      </c>
      <c r="G22" t="n">
        <v>36.08</v>
      </c>
      <c r="H22" t="n">
        <v>0.48</v>
      </c>
      <c r="I22" t="n">
        <v>50</v>
      </c>
      <c r="J22" t="n">
        <v>221.57</v>
      </c>
      <c r="K22" t="n">
        <v>56.13</v>
      </c>
      <c r="L22" t="n">
        <v>6</v>
      </c>
      <c r="M22" t="n">
        <v>48</v>
      </c>
      <c r="N22" t="n">
        <v>49.45</v>
      </c>
      <c r="O22" t="n">
        <v>27561.39</v>
      </c>
      <c r="P22" t="n">
        <v>404.22</v>
      </c>
      <c r="Q22" t="n">
        <v>2238.48</v>
      </c>
      <c r="R22" t="n">
        <v>131.09</v>
      </c>
      <c r="S22" t="n">
        <v>80.06999999999999</v>
      </c>
      <c r="T22" t="n">
        <v>23254.63</v>
      </c>
      <c r="U22" t="n">
        <v>0.61</v>
      </c>
      <c r="V22" t="n">
        <v>0.85</v>
      </c>
      <c r="W22" t="n">
        <v>6.73</v>
      </c>
      <c r="X22" t="n">
        <v>1.44</v>
      </c>
      <c r="Y22" t="n">
        <v>1</v>
      </c>
      <c r="Z22" t="n">
        <v>10</v>
      </c>
      <c r="AA22" t="n">
        <v>467.6647802209584</v>
      </c>
      <c r="AB22" t="n">
        <v>639.879584212292</v>
      </c>
      <c r="AC22" t="n">
        <v>578.810374771707</v>
      </c>
      <c r="AD22" t="n">
        <v>467664.7802209584</v>
      </c>
      <c r="AE22" t="n">
        <v>639879.584212292</v>
      </c>
      <c r="AF22" t="n">
        <v>1.487017089662536e-06</v>
      </c>
      <c r="AG22" t="n">
        <v>0.3623958333333333</v>
      </c>
      <c r="AH22" t="n">
        <v>578810.374771707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2.894</v>
      </c>
      <c r="E23" t="n">
        <v>34.55</v>
      </c>
      <c r="F23" t="n">
        <v>29.96</v>
      </c>
      <c r="G23" t="n">
        <v>38.24</v>
      </c>
      <c r="H23" t="n">
        <v>0.5</v>
      </c>
      <c r="I23" t="n">
        <v>47</v>
      </c>
      <c r="J23" t="n">
        <v>221.99</v>
      </c>
      <c r="K23" t="n">
        <v>56.13</v>
      </c>
      <c r="L23" t="n">
        <v>6.25</v>
      </c>
      <c r="M23" t="n">
        <v>45</v>
      </c>
      <c r="N23" t="n">
        <v>49.61</v>
      </c>
      <c r="O23" t="n">
        <v>27612.53</v>
      </c>
      <c r="P23" t="n">
        <v>400.59</v>
      </c>
      <c r="Q23" t="n">
        <v>2238.43</v>
      </c>
      <c r="R23" t="n">
        <v>127.77</v>
      </c>
      <c r="S23" t="n">
        <v>80.06999999999999</v>
      </c>
      <c r="T23" t="n">
        <v>21609.75</v>
      </c>
      <c r="U23" t="n">
        <v>0.63</v>
      </c>
      <c r="V23" t="n">
        <v>0.86</v>
      </c>
      <c r="W23" t="n">
        <v>6.72</v>
      </c>
      <c r="X23" t="n">
        <v>1.33</v>
      </c>
      <c r="Y23" t="n">
        <v>1</v>
      </c>
      <c r="Z23" t="n">
        <v>10</v>
      </c>
      <c r="AA23" t="n">
        <v>461.0211648240148</v>
      </c>
      <c r="AB23" t="n">
        <v>630.7894965305682</v>
      </c>
      <c r="AC23" t="n">
        <v>570.5878323003088</v>
      </c>
      <c r="AD23" t="n">
        <v>461021.1648240148</v>
      </c>
      <c r="AE23" t="n">
        <v>630789.4965305681</v>
      </c>
      <c r="AF23" t="n">
        <v>1.497156783148963e-06</v>
      </c>
      <c r="AG23" t="n">
        <v>0.3598958333333333</v>
      </c>
      <c r="AH23" t="n">
        <v>570587.8323003089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2.9075</v>
      </c>
      <c r="E24" t="n">
        <v>34.39</v>
      </c>
      <c r="F24" t="n">
        <v>29.88</v>
      </c>
      <c r="G24" t="n">
        <v>39.84</v>
      </c>
      <c r="H24" t="n">
        <v>0.52</v>
      </c>
      <c r="I24" t="n">
        <v>45</v>
      </c>
      <c r="J24" t="n">
        <v>222.4</v>
      </c>
      <c r="K24" t="n">
        <v>56.13</v>
      </c>
      <c r="L24" t="n">
        <v>6.5</v>
      </c>
      <c r="M24" t="n">
        <v>43</v>
      </c>
      <c r="N24" t="n">
        <v>49.78</v>
      </c>
      <c r="O24" t="n">
        <v>27663.85</v>
      </c>
      <c r="P24" t="n">
        <v>396.96</v>
      </c>
      <c r="Q24" t="n">
        <v>2238.62</v>
      </c>
      <c r="R24" t="n">
        <v>125.29</v>
      </c>
      <c r="S24" t="n">
        <v>80.06999999999999</v>
      </c>
      <c r="T24" t="n">
        <v>20379.66</v>
      </c>
      <c r="U24" t="n">
        <v>0.64</v>
      </c>
      <c r="V24" t="n">
        <v>0.86</v>
      </c>
      <c r="W24" t="n">
        <v>6.72</v>
      </c>
      <c r="X24" t="n">
        <v>1.25</v>
      </c>
      <c r="Y24" t="n">
        <v>1</v>
      </c>
      <c r="Z24" t="n">
        <v>10</v>
      </c>
      <c r="AA24" t="n">
        <v>455.5402365021792</v>
      </c>
      <c r="AB24" t="n">
        <v>623.2902485991407</v>
      </c>
      <c r="AC24" t="n">
        <v>563.8043020661961</v>
      </c>
      <c r="AD24" t="n">
        <v>455540.2365021792</v>
      </c>
      <c r="AE24" t="n">
        <v>623290.2485991407</v>
      </c>
      <c r="AF24" t="n">
        <v>1.50414075570339e-06</v>
      </c>
      <c r="AG24" t="n">
        <v>0.3582291666666667</v>
      </c>
      <c r="AH24" t="n">
        <v>563804.3020661961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2.9188</v>
      </c>
      <c r="E25" t="n">
        <v>34.26</v>
      </c>
      <c r="F25" t="n">
        <v>29.83</v>
      </c>
      <c r="G25" t="n">
        <v>41.63</v>
      </c>
      <c r="H25" t="n">
        <v>0.54</v>
      </c>
      <c r="I25" t="n">
        <v>43</v>
      </c>
      <c r="J25" t="n">
        <v>222.82</v>
      </c>
      <c r="K25" t="n">
        <v>56.13</v>
      </c>
      <c r="L25" t="n">
        <v>6.75</v>
      </c>
      <c r="M25" t="n">
        <v>41</v>
      </c>
      <c r="N25" t="n">
        <v>49.94</v>
      </c>
      <c r="O25" t="n">
        <v>27715.11</v>
      </c>
      <c r="P25" t="n">
        <v>394.32</v>
      </c>
      <c r="Q25" t="n">
        <v>2238.46</v>
      </c>
      <c r="R25" t="n">
        <v>123.86</v>
      </c>
      <c r="S25" t="n">
        <v>80.06999999999999</v>
      </c>
      <c r="T25" t="n">
        <v>19674.84</v>
      </c>
      <c r="U25" t="n">
        <v>0.65</v>
      </c>
      <c r="V25" t="n">
        <v>0.86</v>
      </c>
      <c r="W25" t="n">
        <v>6.71</v>
      </c>
      <c r="X25" t="n">
        <v>1.2</v>
      </c>
      <c r="Y25" t="n">
        <v>1</v>
      </c>
      <c r="Z25" t="n">
        <v>10</v>
      </c>
      <c r="AA25" t="n">
        <v>451.3910666810538</v>
      </c>
      <c r="AB25" t="n">
        <v>617.6131714014233</v>
      </c>
      <c r="AC25" t="n">
        <v>558.6690371484009</v>
      </c>
      <c r="AD25" t="n">
        <v>451391.0666810538</v>
      </c>
      <c r="AE25" t="n">
        <v>617613.1714014233</v>
      </c>
      <c r="AF25" t="n">
        <v>1.509986599397095e-06</v>
      </c>
      <c r="AG25" t="n">
        <v>0.356875</v>
      </c>
      <c r="AH25" t="n">
        <v>558669.0371484009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2.932</v>
      </c>
      <c r="E26" t="n">
        <v>34.11</v>
      </c>
      <c r="F26" t="n">
        <v>29.76</v>
      </c>
      <c r="G26" t="n">
        <v>43.56</v>
      </c>
      <c r="H26" t="n">
        <v>0.5600000000000001</v>
      </c>
      <c r="I26" t="n">
        <v>41</v>
      </c>
      <c r="J26" t="n">
        <v>223.23</v>
      </c>
      <c r="K26" t="n">
        <v>56.13</v>
      </c>
      <c r="L26" t="n">
        <v>7</v>
      </c>
      <c r="M26" t="n">
        <v>39</v>
      </c>
      <c r="N26" t="n">
        <v>50.11</v>
      </c>
      <c r="O26" t="n">
        <v>27766.43</v>
      </c>
      <c r="P26" t="n">
        <v>390.61</v>
      </c>
      <c r="Q26" t="n">
        <v>2238.34</v>
      </c>
      <c r="R26" t="n">
        <v>121.52</v>
      </c>
      <c r="S26" t="n">
        <v>80.06999999999999</v>
      </c>
      <c r="T26" t="n">
        <v>18515.52</v>
      </c>
      <c r="U26" t="n">
        <v>0.66</v>
      </c>
      <c r="V26" t="n">
        <v>0.86</v>
      </c>
      <c r="W26" t="n">
        <v>6.71</v>
      </c>
      <c r="X26" t="n">
        <v>1.14</v>
      </c>
      <c r="Y26" t="n">
        <v>1</v>
      </c>
      <c r="Z26" t="n">
        <v>10</v>
      </c>
      <c r="AA26" t="n">
        <v>446.0211135007988</v>
      </c>
      <c r="AB26" t="n">
        <v>610.2657645545841</v>
      </c>
      <c r="AC26" t="n">
        <v>552.0228564988738</v>
      </c>
      <c r="AD26" t="n">
        <v>446021.1135007988</v>
      </c>
      <c r="AE26" t="n">
        <v>610265.764554584</v>
      </c>
      <c r="AF26" t="n">
        <v>1.516815372561423e-06</v>
      </c>
      <c r="AG26" t="n">
        <v>0.3553125</v>
      </c>
      <c r="AH26" t="n">
        <v>552022.8564988738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2.9382</v>
      </c>
      <c r="E27" t="n">
        <v>34.03</v>
      </c>
      <c r="F27" t="n">
        <v>29.73</v>
      </c>
      <c r="G27" t="n">
        <v>44.6</v>
      </c>
      <c r="H27" t="n">
        <v>0.58</v>
      </c>
      <c r="I27" t="n">
        <v>40</v>
      </c>
      <c r="J27" t="n">
        <v>223.65</v>
      </c>
      <c r="K27" t="n">
        <v>56.13</v>
      </c>
      <c r="L27" t="n">
        <v>7.25</v>
      </c>
      <c r="M27" t="n">
        <v>38</v>
      </c>
      <c r="N27" t="n">
        <v>50.27</v>
      </c>
      <c r="O27" t="n">
        <v>27817.81</v>
      </c>
      <c r="P27" t="n">
        <v>387.34</v>
      </c>
      <c r="Q27" t="n">
        <v>2238.68</v>
      </c>
      <c r="R27" t="n">
        <v>120.66</v>
      </c>
      <c r="S27" t="n">
        <v>80.06999999999999</v>
      </c>
      <c r="T27" t="n">
        <v>18090.31</v>
      </c>
      <c r="U27" t="n">
        <v>0.66</v>
      </c>
      <c r="V27" t="n">
        <v>0.86</v>
      </c>
      <c r="W27" t="n">
        <v>6.7</v>
      </c>
      <c r="X27" t="n">
        <v>1.1</v>
      </c>
      <c r="Y27" t="n">
        <v>1</v>
      </c>
      <c r="Z27" t="n">
        <v>10</v>
      </c>
      <c r="AA27" t="n">
        <v>442.2695536970723</v>
      </c>
      <c r="AB27" t="n">
        <v>605.132714923988</v>
      </c>
      <c r="AC27" t="n">
        <v>547.3796979207414</v>
      </c>
      <c r="AD27" t="n">
        <v>442269.5536970723</v>
      </c>
      <c r="AE27" t="n">
        <v>605132.714923988</v>
      </c>
      <c r="AF27" t="n">
        <v>1.520022826623457e-06</v>
      </c>
      <c r="AG27" t="n">
        <v>0.3544791666666667</v>
      </c>
      <c r="AH27" t="n">
        <v>547379.6979207414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2.9479</v>
      </c>
      <c r="E28" t="n">
        <v>33.92</v>
      </c>
      <c r="F28" t="n">
        <v>29.7</v>
      </c>
      <c r="G28" t="n">
        <v>46.9</v>
      </c>
      <c r="H28" t="n">
        <v>0.59</v>
      </c>
      <c r="I28" t="n">
        <v>38</v>
      </c>
      <c r="J28" t="n">
        <v>224.07</v>
      </c>
      <c r="K28" t="n">
        <v>56.13</v>
      </c>
      <c r="L28" t="n">
        <v>7.5</v>
      </c>
      <c r="M28" t="n">
        <v>36</v>
      </c>
      <c r="N28" t="n">
        <v>50.44</v>
      </c>
      <c r="O28" t="n">
        <v>27869.24</v>
      </c>
      <c r="P28" t="n">
        <v>385.97</v>
      </c>
      <c r="Q28" t="n">
        <v>2238.37</v>
      </c>
      <c r="R28" t="n">
        <v>119.59</v>
      </c>
      <c r="S28" t="n">
        <v>80.06999999999999</v>
      </c>
      <c r="T28" t="n">
        <v>17566.21</v>
      </c>
      <c r="U28" t="n">
        <v>0.67</v>
      </c>
      <c r="V28" t="n">
        <v>0.86</v>
      </c>
      <c r="W28" t="n">
        <v>6.71</v>
      </c>
      <c r="X28" t="n">
        <v>1.08</v>
      </c>
      <c r="Y28" t="n">
        <v>1</v>
      </c>
      <c r="Z28" t="n">
        <v>10</v>
      </c>
      <c r="AA28" t="n">
        <v>439.5742651149549</v>
      </c>
      <c r="AB28" t="n">
        <v>601.4449021781948</v>
      </c>
      <c r="AC28" t="n">
        <v>544.0438448475289</v>
      </c>
      <c r="AD28" t="n">
        <v>439574.2651149549</v>
      </c>
      <c r="AE28" t="n">
        <v>601444.9021781947</v>
      </c>
      <c r="AF28" t="n">
        <v>1.525040940236637e-06</v>
      </c>
      <c r="AG28" t="n">
        <v>0.3533333333333333</v>
      </c>
      <c r="AH28" t="n">
        <v>544043.844847529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2.9548</v>
      </c>
      <c r="E29" t="n">
        <v>33.84</v>
      </c>
      <c r="F29" t="n">
        <v>29.67</v>
      </c>
      <c r="G29" t="n">
        <v>48.11</v>
      </c>
      <c r="H29" t="n">
        <v>0.61</v>
      </c>
      <c r="I29" t="n">
        <v>37</v>
      </c>
      <c r="J29" t="n">
        <v>224.49</v>
      </c>
      <c r="K29" t="n">
        <v>56.13</v>
      </c>
      <c r="L29" t="n">
        <v>7.75</v>
      </c>
      <c r="M29" t="n">
        <v>35</v>
      </c>
      <c r="N29" t="n">
        <v>50.61</v>
      </c>
      <c r="O29" t="n">
        <v>27920.73</v>
      </c>
      <c r="P29" t="n">
        <v>383.02</v>
      </c>
      <c r="Q29" t="n">
        <v>2238.39</v>
      </c>
      <c r="R29" t="n">
        <v>118.36</v>
      </c>
      <c r="S29" t="n">
        <v>80.06999999999999</v>
      </c>
      <c r="T29" t="n">
        <v>16957.52</v>
      </c>
      <c r="U29" t="n">
        <v>0.68</v>
      </c>
      <c r="V29" t="n">
        <v>0.86</v>
      </c>
      <c r="W29" t="n">
        <v>6.71</v>
      </c>
      <c r="X29" t="n">
        <v>1.04</v>
      </c>
      <c r="Y29" t="n">
        <v>1</v>
      </c>
      <c r="Z29" t="n">
        <v>10</v>
      </c>
      <c r="AA29" t="n">
        <v>436.0157220966597</v>
      </c>
      <c r="AB29" t="n">
        <v>596.5759466287252</v>
      </c>
      <c r="AC29" t="n">
        <v>539.6395755820788</v>
      </c>
      <c r="AD29" t="n">
        <v>436015.7220966597</v>
      </c>
      <c r="AE29" t="n">
        <v>596575.9466287252</v>
      </c>
      <c r="AF29" t="n">
        <v>1.5286105262089e-06</v>
      </c>
      <c r="AG29" t="n">
        <v>0.3525</v>
      </c>
      <c r="AH29" t="n">
        <v>539639.5755820788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2.9694</v>
      </c>
      <c r="E30" t="n">
        <v>33.68</v>
      </c>
      <c r="F30" t="n">
        <v>29.59</v>
      </c>
      <c r="G30" t="n">
        <v>50.72</v>
      </c>
      <c r="H30" t="n">
        <v>0.63</v>
      </c>
      <c r="I30" t="n">
        <v>35</v>
      </c>
      <c r="J30" t="n">
        <v>224.9</v>
      </c>
      <c r="K30" t="n">
        <v>56.13</v>
      </c>
      <c r="L30" t="n">
        <v>8</v>
      </c>
      <c r="M30" t="n">
        <v>33</v>
      </c>
      <c r="N30" t="n">
        <v>50.78</v>
      </c>
      <c r="O30" t="n">
        <v>27972.28</v>
      </c>
      <c r="P30" t="n">
        <v>379.26</v>
      </c>
      <c r="Q30" t="n">
        <v>2238.35</v>
      </c>
      <c r="R30" t="n">
        <v>116.15</v>
      </c>
      <c r="S30" t="n">
        <v>80.06999999999999</v>
      </c>
      <c r="T30" t="n">
        <v>15861.38</v>
      </c>
      <c r="U30" t="n">
        <v>0.6899999999999999</v>
      </c>
      <c r="V30" t="n">
        <v>0.87</v>
      </c>
      <c r="W30" t="n">
        <v>6.69</v>
      </c>
      <c r="X30" t="n">
        <v>0.96</v>
      </c>
      <c r="Y30" t="n">
        <v>1</v>
      </c>
      <c r="Z30" t="n">
        <v>10</v>
      </c>
      <c r="AA30" t="n">
        <v>430.4961186133787</v>
      </c>
      <c r="AB30" t="n">
        <v>589.0237816351804</v>
      </c>
      <c r="AC30" t="n">
        <v>532.8081786159877</v>
      </c>
      <c r="AD30" t="n">
        <v>430496.1186133787</v>
      </c>
      <c r="AE30" t="n">
        <v>589023.7816351803</v>
      </c>
      <c r="AF30" t="n">
        <v>1.536163563193687e-06</v>
      </c>
      <c r="AG30" t="n">
        <v>0.3508333333333333</v>
      </c>
      <c r="AH30" t="n">
        <v>532808.1786159877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2.9733</v>
      </c>
      <c r="E31" t="n">
        <v>33.63</v>
      </c>
      <c r="F31" t="n">
        <v>29.58</v>
      </c>
      <c r="G31" t="n">
        <v>52.21</v>
      </c>
      <c r="H31" t="n">
        <v>0.65</v>
      </c>
      <c r="I31" t="n">
        <v>34</v>
      </c>
      <c r="J31" t="n">
        <v>225.32</v>
      </c>
      <c r="K31" t="n">
        <v>56.13</v>
      </c>
      <c r="L31" t="n">
        <v>8.25</v>
      </c>
      <c r="M31" t="n">
        <v>32</v>
      </c>
      <c r="N31" t="n">
        <v>50.95</v>
      </c>
      <c r="O31" t="n">
        <v>28023.89</v>
      </c>
      <c r="P31" t="n">
        <v>376.83</v>
      </c>
      <c r="Q31" t="n">
        <v>2238.45</v>
      </c>
      <c r="R31" t="n">
        <v>115.85</v>
      </c>
      <c r="S31" t="n">
        <v>80.06999999999999</v>
      </c>
      <c r="T31" t="n">
        <v>15718.25</v>
      </c>
      <c r="U31" t="n">
        <v>0.6899999999999999</v>
      </c>
      <c r="V31" t="n">
        <v>0.87</v>
      </c>
      <c r="W31" t="n">
        <v>6.69</v>
      </c>
      <c r="X31" t="n">
        <v>0.96</v>
      </c>
      <c r="Y31" t="n">
        <v>1</v>
      </c>
      <c r="Z31" t="n">
        <v>10</v>
      </c>
      <c r="AA31" t="n">
        <v>427.9165842373497</v>
      </c>
      <c r="AB31" t="n">
        <v>585.4943489008725</v>
      </c>
      <c r="AC31" t="n">
        <v>529.6155899882523</v>
      </c>
      <c r="AD31" t="n">
        <v>427916.5842373497</v>
      </c>
      <c r="AE31" t="n">
        <v>585494.3489008725</v>
      </c>
      <c r="AF31" t="n">
        <v>1.538181155264966e-06</v>
      </c>
      <c r="AG31" t="n">
        <v>0.3503125</v>
      </c>
      <c r="AH31" t="n">
        <v>529615.5899882523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2.9812</v>
      </c>
      <c r="E32" t="n">
        <v>33.54</v>
      </c>
      <c r="F32" t="n">
        <v>29.54</v>
      </c>
      <c r="G32" t="n">
        <v>53.7</v>
      </c>
      <c r="H32" t="n">
        <v>0.67</v>
      </c>
      <c r="I32" t="n">
        <v>33</v>
      </c>
      <c r="J32" t="n">
        <v>225.74</v>
      </c>
      <c r="K32" t="n">
        <v>56.13</v>
      </c>
      <c r="L32" t="n">
        <v>8.5</v>
      </c>
      <c r="M32" t="n">
        <v>31</v>
      </c>
      <c r="N32" t="n">
        <v>51.11</v>
      </c>
      <c r="O32" t="n">
        <v>28075.56</v>
      </c>
      <c r="P32" t="n">
        <v>373.88</v>
      </c>
      <c r="Q32" t="n">
        <v>2238.44</v>
      </c>
      <c r="R32" t="n">
        <v>114.46</v>
      </c>
      <c r="S32" t="n">
        <v>80.06999999999999</v>
      </c>
      <c r="T32" t="n">
        <v>15024.97</v>
      </c>
      <c r="U32" t="n">
        <v>0.7</v>
      </c>
      <c r="V32" t="n">
        <v>0.87</v>
      </c>
      <c r="W32" t="n">
        <v>6.69</v>
      </c>
      <c r="X32" t="n">
        <v>0.91</v>
      </c>
      <c r="Y32" t="n">
        <v>1</v>
      </c>
      <c r="Z32" t="n">
        <v>10</v>
      </c>
      <c r="AA32" t="n">
        <v>424.2335243137877</v>
      </c>
      <c r="AB32" t="n">
        <v>580.4550238283186</v>
      </c>
      <c r="AC32" t="n">
        <v>525.057211027886</v>
      </c>
      <c r="AD32" t="n">
        <v>424233.5243137877</v>
      </c>
      <c r="AE32" t="n">
        <v>580455.0238283187</v>
      </c>
      <c r="AF32" t="n">
        <v>1.542268072537557e-06</v>
      </c>
      <c r="AG32" t="n">
        <v>0.349375</v>
      </c>
      <c r="AH32" t="n">
        <v>525057.2110278859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2.9879</v>
      </c>
      <c r="E33" t="n">
        <v>33.47</v>
      </c>
      <c r="F33" t="n">
        <v>29.5</v>
      </c>
      <c r="G33" t="n">
        <v>55.32</v>
      </c>
      <c r="H33" t="n">
        <v>0.6899999999999999</v>
      </c>
      <c r="I33" t="n">
        <v>32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371.3</v>
      </c>
      <c r="Q33" t="n">
        <v>2238.36</v>
      </c>
      <c r="R33" t="n">
        <v>113.09</v>
      </c>
      <c r="S33" t="n">
        <v>80.06999999999999</v>
      </c>
      <c r="T33" t="n">
        <v>14344.91</v>
      </c>
      <c r="U33" t="n">
        <v>0.71</v>
      </c>
      <c r="V33" t="n">
        <v>0.87</v>
      </c>
      <c r="W33" t="n">
        <v>6.69</v>
      </c>
      <c r="X33" t="n">
        <v>0.88</v>
      </c>
      <c r="Y33" t="n">
        <v>1</v>
      </c>
      <c r="Z33" t="n">
        <v>10</v>
      </c>
      <c r="AA33" t="n">
        <v>421.0378864807827</v>
      </c>
      <c r="AB33" t="n">
        <v>576.08261116361</v>
      </c>
      <c r="AC33" t="n">
        <v>521.1020952911772</v>
      </c>
      <c r="AD33" t="n">
        <v>421037.8864807826</v>
      </c>
      <c r="AE33" t="n">
        <v>576082.61116361</v>
      </c>
      <c r="AF33" t="n">
        <v>1.545734192249753e-06</v>
      </c>
      <c r="AG33" t="n">
        <v>0.3486458333333333</v>
      </c>
      <c r="AH33" t="n">
        <v>521102.0952911772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2.9951</v>
      </c>
      <c r="E34" t="n">
        <v>33.39</v>
      </c>
      <c r="F34" t="n">
        <v>29.47</v>
      </c>
      <c r="G34" t="n">
        <v>57.03</v>
      </c>
      <c r="H34" t="n">
        <v>0.71</v>
      </c>
      <c r="I34" t="n">
        <v>31</v>
      </c>
      <c r="J34" t="n">
        <v>226.58</v>
      </c>
      <c r="K34" t="n">
        <v>56.13</v>
      </c>
      <c r="L34" t="n">
        <v>9</v>
      </c>
      <c r="M34" t="n">
        <v>29</v>
      </c>
      <c r="N34" t="n">
        <v>51.45</v>
      </c>
      <c r="O34" t="n">
        <v>28179.08</v>
      </c>
      <c r="P34" t="n">
        <v>367.34</v>
      </c>
      <c r="Q34" t="n">
        <v>2238.35</v>
      </c>
      <c r="R34" t="n">
        <v>112.11</v>
      </c>
      <c r="S34" t="n">
        <v>80.06999999999999</v>
      </c>
      <c r="T34" t="n">
        <v>13861.38</v>
      </c>
      <c r="U34" t="n">
        <v>0.71</v>
      </c>
      <c r="V34" t="n">
        <v>0.87</v>
      </c>
      <c r="W34" t="n">
        <v>6.69</v>
      </c>
      <c r="X34" t="n">
        <v>0.84</v>
      </c>
      <c r="Y34" t="n">
        <v>1</v>
      </c>
      <c r="Z34" t="n">
        <v>10</v>
      </c>
      <c r="AA34" t="n">
        <v>416.712347821602</v>
      </c>
      <c r="AB34" t="n">
        <v>570.1642183408214</v>
      </c>
      <c r="AC34" t="n">
        <v>515.748545572879</v>
      </c>
      <c r="AD34" t="n">
        <v>416712.347821602</v>
      </c>
      <c r="AE34" t="n">
        <v>570164.2183408214</v>
      </c>
      <c r="AF34" t="n">
        <v>1.549458977612114e-06</v>
      </c>
      <c r="AG34" t="n">
        <v>0.3478125</v>
      </c>
      <c r="AH34" t="n">
        <v>515748.545572879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2.9989</v>
      </c>
      <c r="E35" t="n">
        <v>33.35</v>
      </c>
      <c r="F35" t="n">
        <v>29.47</v>
      </c>
      <c r="G35" t="n">
        <v>58.93</v>
      </c>
      <c r="H35" t="n">
        <v>0.72</v>
      </c>
      <c r="I35" t="n">
        <v>30</v>
      </c>
      <c r="J35" t="n">
        <v>227</v>
      </c>
      <c r="K35" t="n">
        <v>56.13</v>
      </c>
      <c r="L35" t="n">
        <v>9.25</v>
      </c>
      <c r="M35" t="n">
        <v>28</v>
      </c>
      <c r="N35" t="n">
        <v>51.62</v>
      </c>
      <c r="O35" t="n">
        <v>28230.92</v>
      </c>
      <c r="P35" t="n">
        <v>364.98</v>
      </c>
      <c r="Q35" t="n">
        <v>2238.32</v>
      </c>
      <c r="R35" t="n">
        <v>111.93</v>
      </c>
      <c r="S35" t="n">
        <v>80.06999999999999</v>
      </c>
      <c r="T35" t="n">
        <v>13774.79</v>
      </c>
      <c r="U35" t="n">
        <v>0.72</v>
      </c>
      <c r="V35" t="n">
        <v>0.87</v>
      </c>
      <c r="W35" t="n">
        <v>6.69</v>
      </c>
      <c r="X35" t="n">
        <v>0.84</v>
      </c>
      <c r="Y35" t="n">
        <v>1</v>
      </c>
      <c r="Z35" t="n">
        <v>10</v>
      </c>
      <c r="AA35" t="n">
        <v>414.2830926881404</v>
      </c>
      <c r="AB35" t="n">
        <v>566.8404042960467</v>
      </c>
      <c r="AC35" t="n">
        <v>512.7419516755353</v>
      </c>
      <c r="AD35" t="n">
        <v>414283.0926881404</v>
      </c>
      <c r="AE35" t="n">
        <v>566840.4042960467</v>
      </c>
      <c r="AF35" t="n">
        <v>1.55142483655336e-06</v>
      </c>
      <c r="AG35" t="n">
        <v>0.3473958333333333</v>
      </c>
      <c r="AH35" t="n">
        <v>512741.9516755353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3.0063</v>
      </c>
      <c r="E36" t="n">
        <v>33.26</v>
      </c>
      <c r="F36" t="n">
        <v>29.43</v>
      </c>
      <c r="G36" t="n">
        <v>60.88</v>
      </c>
      <c r="H36" t="n">
        <v>0.74</v>
      </c>
      <c r="I36" t="n">
        <v>29</v>
      </c>
      <c r="J36" t="n">
        <v>227.42</v>
      </c>
      <c r="K36" t="n">
        <v>56.13</v>
      </c>
      <c r="L36" t="n">
        <v>9.5</v>
      </c>
      <c r="M36" t="n">
        <v>27</v>
      </c>
      <c r="N36" t="n">
        <v>51.8</v>
      </c>
      <c r="O36" t="n">
        <v>28282.83</v>
      </c>
      <c r="P36" t="n">
        <v>362.14</v>
      </c>
      <c r="Q36" t="n">
        <v>2238.43</v>
      </c>
      <c r="R36" t="n">
        <v>110.65</v>
      </c>
      <c r="S36" t="n">
        <v>80.06999999999999</v>
      </c>
      <c r="T36" t="n">
        <v>13142.66</v>
      </c>
      <c r="U36" t="n">
        <v>0.72</v>
      </c>
      <c r="V36" t="n">
        <v>0.87</v>
      </c>
      <c r="W36" t="n">
        <v>6.69</v>
      </c>
      <c r="X36" t="n">
        <v>0.8</v>
      </c>
      <c r="Y36" t="n">
        <v>1</v>
      </c>
      <c r="Z36" t="n">
        <v>10</v>
      </c>
      <c r="AA36" t="n">
        <v>410.8235159570176</v>
      </c>
      <c r="AB36" t="n">
        <v>562.1068587867708</v>
      </c>
      <c r="AC36" t="n">
        <v>508.4601691060918</v>
      </c>
      <c r="AD36" t="n">
        <v>410823.5159570176</v>
      </c>
      <c r="AE36" t="n">
        <v>562106.8587867707</v>
      </c>
      <c r="AF36" t="n">
        <v>1.555253088175787e-06</v>
      </c>
      <c r="AG36" t="n">
        <v>0.3464583333333333</v>
      </c>
      <c r="AH36" t="n">
        <v>508460.1691060918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3.012</v>
      </c>
      <c r="E37" t="n">
        <v>33.2</v>
      </c>
      <c r="F37" t="n">
        <v>29.41</v>
      </c>
      <c r="G37" t="n">
        <v>63.01</v>
      </c>
      <c r="H37" t="n">
        <v>0.76</v>
      </c>
      <c r="I37" t="n">
        <v>28</v>
      </c>
      <c r="J37" t="n">
        <v>227.84</v>
      </c>
      <c r="K37" t="n">
        <v>56.13</v>
      </c>
      <c r="L37" t="n">
        <v>9.75</v>
      </c>
      <c r="M37" t="n">
        <v>26</v>
      </c>
      <c r="N37" t="n">
        <v>51.97</v>
      </c>
      <c r="O37" t="n">
        <v>28334.8</v>
      </c>
      <c r="P37" t="n">
        <v>359.45</v>
      </c>
      <c r="Q37" t="n">
        <v>2238.42</v>
      </c>
      <c r="R37" t="n">
        <v>110.03</v>
      </c>
      <c r="S37" t="n">
        <v>80.06999999999999</v>
      </c>
      <c r="T37" t="n">
        <v>12835.75</v>
      </c>
      <c r="U37" t="n">
        <v>0.73</v>
      </c>
      <c r="V37" t="n">
        <v>0.87</v>
      </c>
      <c r="W37" t="n">
        <v>6.68</v>
      </c>
      <c r="X37" t="n">
        <v>0.78</v>
      </c>
      <c r="Y37" t="n">
        <v>1</v>
      </c>
      <c r="Z37" t="n">
        <v>10</v>
      </c>
      <c r="AA37" t="n">
        <v>407.8099464999951</v>
      </c>
      <c r="AB37" t="n">
        <v>557.9835601063714</v>
      </c>
      <c r="AC37" t="n">
        <v>504.7303922646636</v>
      </c>
      <c r="AD37" t="n">
        <v>407809.9464999951</v>
      </c>
      <c r="AE37" t="n">
        <v>557983.5601063714</v>
      </c>
      <c r="AF37" t="n">
        <v>1.558201876587656e-06</v>
      </c>
      <c r="AG37" t="n">
        <v>0.3458333333333334</v>
      </c>
      <c r="AH37" t="n">
        <v>504730.3922646636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3.0167</v>
      </c>
      <c r="E38" t="n">
        <v>33.15</v>
      </c>
      <c r="F38" t="n">
        <v>29.4</v>
      </c>
      <c r="G38" t="n">
        <v>65.31999999999999</v>
      </c>
      <c r="H38" t="n">
        <v>0.78</v>
      </c>
      <c r="I38" t="n">
        <v>27</v>
      </c>
      <c r="J38" t="n">
        <v>228.27</v>
      </c>
      <c r="K38" t="n">
        <v>56.13</v>
      </c>
      <c r="L38" t="n">
        <v>10</v>
      </c>
      <c r="M38" t="n">
        <v>25</v>
      </c>
      <c r="N38" t="n">
        <v>52.14</v>
      </c>
      <c r="O38" t="n">
        <v>28386.82</v>
      </c>
      <c r="P38" t="n">
        <v>357.3</v>
      </c>
      <c r="Q38" t="n">
        <v>2238.47</v>
      </c>
      <c r="R38" t="n">
        <v>109.44</v>
      </c>
      <c r="S38" t="n">
        <v>80.06999999999999</v>
      </c>
      <c r="T38" t="n">
        <v>12546.14</v>
      </c>
      <c r="U38" t="n">
        <v>0.73</v>
      </c>
      <c r="V38" t="n">
        <v>0.87</v>
      </c>
      <c r="W38" t="n">
        <v>6.69</v>
      </c>
      <c r="X38" t="n">
        <v>0.77</v>
      </c>
      <c r="Y38" t="n">
        <v>1</v>
      </c>
      <c r="Z38" t="n">
        <v>10</v>
      </c>
      <c r="AA38" t="n">
        <v>405.4138640222425</v>
      </c>
      <c r="AB38" t="n">
        <v>554.7051343526116</v>
      </c>
      <c r="AC38" t="n">
        <v>501.7648548635433</v>
      </c>
      <c r="AD38" t="n">
        <v>405413.8640222425</v>
      </c>
      <c r="AE38" t="n">
        <v>554705.1343526116</v>
      </c>
      <c r="AF38" t="n">
        <v>1.560633333699197e-06</v>
      </c>
      <c r="AG38" t="n">
        <v>0.3453125</v>
      </c>
      <c r="AH38" t="n">
        <v>501764.8548635433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3.0262</v>
      </c>
      <c r="E39" t="n">
        <v>33.04</v>
      </c>
      <c r="F39" t="n">
        <v>29.33</v>
      </c>
      <c r="G39" t="n">
        <v>67.69</v>
      </c>
      <c r="H39" t="n">
        <v>0.8</v>
      </c>
      <c r="I39" t="n">
        <v>26</v>
      </c>
      <c r="J39" t="n">
        <v>228.69</v>
      </c>
      <c r="K39" t="n">
        <v>56.13</v>
      </c>
      <c r="L39" t="n">
        <v>10.25</v>
      </c>
      <c r="M39" t="n">
        <v>24</v>
      </c>
      <c r="N39" t="n">
        <v>52.31</v>
      </c>
      <c r="O39" t="n">
        <v>28438.91</v>
      </c>
      <c r="P39" t="n">
        <v>354.14</v>
      </c>
      <c r="Q39" t="n">
        <v>2238.39</v>
      </c>
      <c r="R39" t="n">
        <v>107.57</v>
      </c>
      <c r="S39" t="n">
        <v>80.06999999999999</v>
      </c>
      <c r="T39" t="n">
        <v>11616.02</v>
      </c>
      <c r="U39" t="n">
        <v>0.74</v>
      </c>
      <c r="V39" t="n">
        <v>0.87</v>
      </c>
      <c r="W39" t="n">
        <v>6.68</v>
      </c>
      <c r="X39" t="n">
        <v>0.71</v>
      </c>
      <c r="Y39" t="n">
        <v>1</v>
      </c>
      <c r="Z39" t="n">
        <v>10</v>
      </c>
      <c r="AA39" t="n">
        <v>401.3445633639372</v>
      </c>
      <c r="AB39" t="n">
        <v>549.1373376670437</v>
      </c>
      <c r="AC39" t="n">
        <v>496.7284408791942</v>
      </c>
      <c r="AD39" t="n">
        <v>401344.5633639372</v>
      </c>
      <c r="AE39" t="n">
        <v>549137.3376670437</v>
      </c>
      <c r="AF39" t="n">
        <v>1.565547981052312e-06</v>
      </c>
      <c r="AG39" t="n">
        <v>0.3441666666666667</v>
      </c>
      <c r="AH39" t="n">
        <v>496728.4408791942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3.0323</v>
      </c>
      <c r="E40" t="n">
        <v>32.98</v>
      </c>
      <c r="F40" t="n">
        <v>29.31</v>
      </c>
      <c r="G40" t="n">
        <v>70.34</v>
      </c>
      <c r="H40" t="n">
        <v>0.8100000000000001</v>
      </c>
      <c r="I40" t="n">
        <v>25</v>
      </c>
      <c r="J40" t="n">
        <v>229.11</v>
      </c>
      <c r="K40" t="n">
        <v>56.13</v>
      </c>
      <c r="L40" t="n">
        <v>10.5</v>
      </c>
      <c r="M40" t="n">
        <v>23</v>
      </c>
      <c r="N40" t="n">
        <v>52.48</v>
      </c>
      <c r="O40" t="n">
        <v>28491.06</v>
      </c>
      <c r="P40" t="n">
        <v>349.23</v>
      </c>
      <c r="Q40" t="n">
        <v>2238.42</v>
      </c>
      <c r="R40" t="n">
        <v>106.82</v>
      </c>
      <c r="S40" t="n">
        <v>80.06999999999999</v>
      </c>
      <c r="T40" t="n">
        <v>11248.48</v>
      </c>
      <c r="U40" t="n">
        <v>0.75</v>
      </c>
      <c r="V40" t="n">
        <v>0.88</v>
      </c>
      <c r="W40" t="n">
        <v>6.68</v>
      </c>
      <c r="X40" t="n">
        <v>0.68</v>
      </c>
      <c r="Y40" t="n">
        <v>1</v>
      </c>
      <c r="Z40" t="n">
        <v>10</v>
      </c>
      <c r="AA40" t="n">
        <v>396.5456366635895</v>
      </c>
      <c r="AB40" t="n">
        <v>542.5712344419239</v>
      </c>
      <c r="AC40" t="n">
        <v>490.7889973302961</v>
      </c>
      <c r="AD40" t="n">
        <v>396545.6366635895</v>
      </c>
      <c r="AE40" t="n">
        <v>542571.2344419239</v>
      </c>
      <c r="AF40" t="n">
        <v>1.568703701984313e-06</v>
      </c>
      <c r="AG40" t="n">
        <v>0.3435416666666666</v>
      </c>
      <c r="AH40" t="n">
        <v>490788.9973302961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3.0309</v>
      </c>
      <c r="E41" t="n">
        <v>32.99</v>
      </c>
      <c r="F41" t="n">
        <v>29.32</v>
      </c>
      <c r="G41" t="n">
        <v>70.38</v>
      </c>
      <c r="H41" t="n">
        <v>0.83</v>
      </c>
      <c r="I41" t="n">
        <v>25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347.46</v>
      </c>
      <c r="Q41" t="n">
        <v>2238.33</v>
      </c>
      <c r="R41" t="n">
        <v>107.06</v>
      </c>
      <c r="S41" t="n">
        <v>80.06999999999999</v>
      </c>
      <c r="T41" t="n">
        <v>11366.15</v>
      </c>
      <c r="U41" t="n">
        <v>0.75</v>
      </c>
      <c r="V41" t="n">
        <v>0.87</v>
      </c>
      <c r="W41" t="n">
        <v>6.69</v>
      </c>
      <c r="X41" t="n">
        <v>0.7</v>
      </c>
      <c r="Y41" t="n">
        <v>1</v>
      </c>
      <c r="Z41" t="n">
        <v>10</v>
      </c>
      <c r="AA41" t="n">
        <v>395.3547921746718</v>
      </c>
      <c r="AB41" t="n">
        <v>540.9418684758357</v>
      </c>
      <c r="AC41" t="n">
        <v>489.3151357651819</v>
      </c>
      <c r="AD41" t="n">
        <v>395354.7921746718</v>
      </c>
      <c r="AE41" t="n">
        <v>540941.8684758357</v>
      </c>
      <c r="AF41" t="n">
        <v>1.567979438163853e-06</v>
      </c>
      <c r="AG41" t="n">
        <v>0.3436458333333334</v>
      </c>
      <c r="AH41" t="n">
        <v>489315.1357651819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3.0378</v>
      </c>
      <c r="E42" t="n">
        <v>32.92</v>
      </c>
      <c r="F42" t="n">
        <v>29.29</v>
      </c>
      <c r="G42" t="n">
        <v>73.23</v>
      </c>
      <c r="H42" t="n">
        <v>0.85</v>
      </c>
      <c r="I42" t="n">
        <v>24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344.78</v>
      </c>
      <c r="Q42" t="n">
        <v>2238.42</v>
      </c>
      <c r="R42" t="n">
        <v>106.2</v>
      </c>
      <c r="S42" t="n">
        <v>80.06999999999999</v>
      </c>
      <c r="T42" t="n">
        <v>10943.78</v>
      </c>
      <c r="U42" t="n">
        <v>0.75</v>
      </c>
      <c r="V42" t="n">
        <v>0.88</v>
      </c>
      <c r="W42" t="n">
        <v>6.68</v>
      </c>
      <c r="X42" t="n">
        <v>0.67</v>
      </c>
      <c r="Y42" t="n">
        <v>1</v>
      </c>
      <c r="Z42" t="n">
        <v>10</v>
      </c>
      <c r="AA42" t="n">
        <v>392.2090662898369</v>
      </c>
      <c r="AB42" t="n">
        <v>536.6377475405729</v>
      </c>
      <c r="AC42" t="n">
        <v>485.421794091109</v>
      </c>
      <c r="AD42" t="n">
        <v>392209.0662898369</v>
      </c>
      <c r="AE42" t="n">
        <v>536637.7475405729</v>
      </c>
      <c r="AF42" t="n">
        <v>1.571549024136116e-06</v>
      </c>
      <c r="AG42" t="n">
        <v>0.3429166666666667</v>
      </c>
      <c r="AH42" t="n">
        <v>485421.794091109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3.0463</v>
      </c>
      <c r="E43" t="n">
        <v>32.83</v>
      </c>
      <c r="F43" t="n">
        <v>29.24</v>
      </c>
      <c r="G43" t="n">
        <v>76.29000000000001</v>
      </c>
      <c r="H43" t="n">
        <v>0.87</v>
      </c>
      <c r="I43" t="n">
        <v>23</v>
      </c>
      <c r="J43" t="n">
        <v>230.38</v>
      </c>
      <c r="K43" t="n">
        <v>56.13</v>
      </c>
      <c r="L43" t="n">
        <v>11.25</v>
      </c>
      <c r="M43" t="n">
        <v>17</v>
      </c>
      <c r="N43" t="n">
        <v>53</v>
      </c>
      <c r="O43" t="n">
        <v>28647.87</v>
      </c>
      <c r="P43" t="n">
        <v>341.36</v>
      </c>
      <c r="Q43" t="n">
        <v>2238.5</v>
      </c>
      <c r="R43" t="n">
        <v>104.51</v>
      </c>
      <c r="S43" t="n">
        <v>80.06999999999999</v>
      </c>
      <c r="T43" t="n">
        <v>10101.74</v>
      </c>
      <c r="U43" t="n">
        <v>0.77</v>
      </c>
      <c r="V43" t="n">
        <v>0.88</v>
      </c>
      <c r="W43" t="n">
        <v>6.68</v>
      </c>
      <c r="X43" t="n">
        <v>0.62</v>
      </c>
      <c r="Y43" t="n">
        <v>1</v>
      </c>
      <c r="Z43" t="n">
        <v>10</v>
      </c>
      <c r="AA43" t="n">
        <v>388.2081478953431</v>
      </c>
      <c r="AB43" t="n">
        <v>531.1635144851645</v>
      </c>
      <c r="AC43" t="n">
        <v>480.4700141553743</v>
      </c>
      <c r="AD43" t="n">
        <v>388208.1478953431</v>
      </c>
      <c r="AE43" t="n">
        <v>531163.5144851644</v>
      </c>
      <c r="AF43" t="n">
        <v>1.575946340188903e-06</v>
      </c>
      <c r="AG43" t="n">
        <v>0.3419791666666667</v>
      </c>
      <c r="AH43" t="n">
        <v>480470.0141553743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3.0439</v>
      </c>
      <c r="E44" t="n">
        <v>32.85</v>
      </c>
      <c r="F44" t="n">
        <v>29.27</v>
      </c>
      <c r="G44" t="n">
        <v>76.34999999999999</v>
      </c>
      <c r="H44" t="n">
        <v>0.89</v>
      </c>
      <c r="I44" t="n">
        <v>23</v>
      </c>
      <c r="J44" t="n">
        <v>230.81</v>
      </c>
      <c r="K44" t="n">
        <v>56.13</v>
      </c>
      <c r="L44" t="n">
        <v>11.5</v>
      </c>
      <c r="M44" t="n">
        <v>13</v>
      </c>
      <c r="N44" t="n">
        <v>53.18</v>
      </c>
      <c r="O44" t="n">
        <v>28700.26</v>
      </c>
      <c r="P44" t="n">
        <v>341.18</v>
      </c>
      <c r="Q44" t="n">
        <v>2238.36</v>
      </c>
      <c r="R44" t="n">
        <v>105.22</v>
      </c>
      <c r="S44" t="n">
        <v>80.06999999999999</v>
      </c>
      <c r="T44" t="n">
        <v>10456.37</v>
      </c>
      <c r="U44" t="n">
        <v>0.76</v>
      </c>
      <c r="V44" t="n">
        <v>0.88</v>
      </c>
      <c r="W44" t="n">
        <v>6.69</v>
      </c>
      <c r="X44" t="n">
        <v>0.64</v>
      </c>
      <c r="Y44" t="n">
        <v>1</v>
      </c>
      <c r="Z44" t="n">
        <v>10</v>
      </c>
      <c r="AA44" t="n">
        <v>388.4873156277408</v>
      </c>
      <c r="AB44" t="n">
        <v>531.545484092642</v>
      </c>
      <c r="AC44" t="n">
        <v>480.8155291196119</v>
      </c>
      <c r="AD44" t="n">
        <v>388487.3156277408</v>
      </c>
      <c r="AE44" t="n">
        <v>531545.484092642</v>
      </c>
      <c r="AF44" t="n">
        <v>1.574704745068116e-06</v>
      </c>
      <c r="AG44" t="n">
        <v>0.3421875</v>
      </c>
      <c r="AH44" t="n">
        <v>480815.5291196119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3.0427</v>
      </c>
      <c r="E45" t="n">
        <v>32.87</v>
      </c>
      <c r="F45" t="n">
        <v>29.28</v>
      </c>
      <c r="G45" t="n">
        <v>76.39</v>
      </c>
      <c r="H45" t="n">
        <v>0.9</v>
      </c>
      <c r="I45" t="n">
        <v>23</v>
      </c>
      <c r="J45" t="n">
        <v>231.23</v>
      </c>
      <c r="K45" t="n">
        <v>56.13</v>
      </c>
      <c r="L45" t="n">
        <v>11.75</v>
      </c>
      <c r="M45" t="n">
        <v>10</v>
      </c>
      <c r="N45" t="n">
        <v>53.36</v>
      </c>
      <c r="O45" t="n">
        <v>28752.71</v>
      </c>
      <c r="P45" t="n">
        <v>340.55</v>
      </c>
      <c r="Q45" t="n">
        <v>2238.45</v>
      </c>
      <c r="R45" t="n">
        <v>105.62</v>
      </c>
      <c r="S45" t="n">
        <v>80.06999999999999</v>
      </c>
      <c r="T45" t="n">
        <v>10654.76</v>
      </c>
      <c r="U45" t="n">
        <v>0.76</v>
      </c>
      <c r="V45" t="n">
        <v>0.88</v>
      </c>
      <c r="W45" t="n">
        <v>6.69</v>
      </c>
      <c r="X45" t="n">
        <v>0.65</v>
      </c>
      <c r="Y45" t="n">
        <v>1</v>
      </c>
      <c r="Z45" t="n">
        <v>10</v>
      </c>
      <c r="AA45" t="n">
        <v>388.1785289114896</v>
      </c>
      <c r="AB45" t="n">
        <v>531.1229884847588</v>
      </c>
      <c r="AC45" t="n">
        <v>480.4333558995687</v>
      </c>
      <c r="AD45" t="n">
        <v>388178.5289114896</v>
      </c>
      <c r="AE45" t="n">
        <v>531122.9884847588</v>
      </c>
      <c r="AF45" t="n">
        <v>1.574083947507723e-06</v>
      </c>
      <c r="AG45" t="n">
        <v>0.3423958333333333</v>
      </c>
      <c r="AH45" t="n">
        <v>480433.3558995686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3.0492</v>
      </c>
      <c r="E46" t="n">
        <v>32.8</v>
      </c>
      <c r="F46" t="n">
        <v>29.25</v>
      </c>
      <c r="G46" t="n">
        <v>79.78</v>
      </c>
      <c r="H46" t="n">
        <v>0.92</v>
      </c>
      <c r="I46" t="n">
        <v>22</v>
      </c>
      <c r="J46" t="n">
        <v>231.66</v>
      </c>
      <c r="K46" t="n">
        <v>56.13</v>
      </c>
      <c r="L46" t="n">
        <v>12</v>
      </c>
      <c r="M46" t="n">
        <v>7</v>
      </c>
      <c r="N46" t="n">
        <v>53.53</v>
      </c>
      <c r="O46" t="n">
        <v>28805.23</v>
      </c>
      <c r="P46" t="n">
        <v>337.55</v>
      </c>
      <c r="Q46" t="n">
        <v>2238.5</v>
      </c>
      <c r="R46" t="n">
        <v>104.58</v>
      </c>
      <c r="S46" t="n">
        <v>80.06999999999999</v>
      </c>
      <c r="T46" t="n">
        <v>10141.87</v>
      </c>
      <c r="U46" t="n">
        <v>0.77</v>
      </c>
      <c r="V46" t="n">
        <v>0.88</v>
      </c>
      <c r="W46" t="n">
        <v>6.69</v>
      </c>
      <c r="X46" t="n">
        <v>0.63</v>
      </c>
      <c r="Y46" t="n">
        <v>1</v>
      </c>
      <c r="Z46" t="n">
        <v>10</v>
      </c>
      <c r="AA46" t="n">
        <v>384.8575312862861</v>
      </c>
      <c r="AB46" t="n">
        <v>526.5790530218802</v>
      </c>
      <c r="AC46" t="n">
        <v>476.3230872598139</v>
      </c>
      <c r="AD46" t="n">
        <v>384857.5312862861</v>
      </c>
      <c r="AE46" t="n">
        <v>526579.0530218802</v>
      </c>
      <c r="AF46" t="n">
        <v>1.577446600959854e-06</v>
      </c>
      <c r="AG46" t="n">
        <v>0.3416666666666666</v>
      </c>
      <c r="AH46" t="n">
        <v>476323.0872598139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3.05</v>
      </c>
      <c r="E47" t="n">
        <v>32.79</v>
      </c>
      <c r="F47" t="n">
        <v>29.25</v>
      </c>
      <c r="G47" t="n">
        <v>79.76000000000001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337.26</v>
      </c>
      <c r="Q47" t="n">
        <v>2238.36</v>
      </c>
      <c r="R47" t="n">
        <v>104.22</v>
      </c>
      <c r="S47" t="n">
        <v>80.06999999999999</v>
      </c>
      <c r="T47" t="n">
        <v>9961.6</v>
      </c>
      <c r="U47" t="n">
        <v>0.77</v>
      </c>
      <c r="V47" t="n">
        <v>0.88</v>
      </c>
      <c r="W47" t="n">
        <v>6.69</v>
      </c>
      <c r="X47" t="n">
        <v>0.62</v>
      </c>
      <c r="Y47" t="n">
        <v>1</v>
      </c>
      <c r="Z47" t="n">
        <v>10</v>
      </c>
      <c r="AA47" t="n">
        <v>384.5269993500355</v>
      </c>
      <c r="AB47" t="n">
        <v>526.1268046446623</v>
      </c>
      <c r="AC47" t="n">
        <v>475.9140008329829</v>
      </c>
      <c r="AD47" t="n">
        <v>384526.9993500354</v>
      </c>
      <c r="AE47" t="n">
        <v>526126.8046446623</v>
      </c>
      <c r="AF47" t="n">
        <v>1.577860466000116e-06</v>
      </c>
      <c r="AG47" t="n">
        <v>0.3415625</v>
      </c>
      <c r="AH47" t="n">
        <v>475914.0008329829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3.0482</v>
      </c>
      <c r="E48" t="n">
        <v>32.81</v>
      </c>
      <c r="F48" t="n">
        <v>29.27</v>
      </c>
      <c r="G48" t="n">
        <v>79.81</v>
      </c>
      <c r="H48" t="n">
        <v>0.96</v>
      </c>
      <c r="I48" t="n">
        <v>22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337.88</v>
      </c>
      <c r="Q48" t="n">
        <v>2238.45</v>
      </c>
      <c r="R48" t="n">
        <v>104.52</v>
      </c>
      <c r="S48" t="n">
        <v>80.06999999999999</v>
      </c>
      <c r="T48" t="n">
        <v>10112.4</v>
      </c>
      <c r="U48" t="n">
        <v>0.77</v>
      </c>
      <c r="V48" t="n">
        <v>0.88</v>
      </c>
      <c r="W48" t="n">
        <v>6.7</v>
      </c>
      <c r="X48" t="n">
        <v>0.64</v>
      </c>
      <c r="Y48" t="n">
        <v>1</v>
      </c>
      <c r="Z48" t="n">
        <v>10</v>
      </c>
      <c r="AA48" t="n">
        <v>385.3233490980446</v>
      </c>
      <c r="AB48" t="n">
        <v>527.2164055023597</v>
      </c>
      <c r="AC48" t="n">
        <v>476.8996117140863</v>
      </c>
      <c r="AD48" t="n">
        <v>385323.3490980446</v>
      </c>
      <c r="AE48" t="n">
        <v>527216.4055023597</v>
      </c>
      <c r="AF48" t="n">
        <v>1.576929269659526e-06</v>
      </c>
      <c r="AG48" t="n">
        <v>0.3417708333333334</v>
      </c>
      <c r="AH48" t="n">
        <v>476899.6117140863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3.048</v>
      </c>
      <c r="E49" t="n">
        <v>32.81</v>
      </c>
      <c r="F49" t="n">
        <v>29.27</v>
      </c>
      <c r="G49" t="n">
        <v>79.81999999999999</v>
      </c>
      <c r="H49" t="n">
        <v>0.97</v>
      </c>
      <c r="I49" t="n">
        <v>22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338.65</v>
      </c>
      <c r="Q49" t="n">
        <v>2238.42</v>
      </c>
      <c r="R49" t="n">
        <v>104.51</v>
      </c>
      <c r="S49" t="n">
        <v>80.06999999999999</v>
      </c>
      <c r="T49" t="n">
        <v>10105.62</v>
      </c>
      <c r="U49" t="n">
        <v>0.77</v>
      </c>
      <c r="V49" t="n">
        <v>0.88</v>
      </c>
      <c r="W49" t="n">
        <v>6.71</v>
      </c>
      <c r="X49" t="n">
        <v>0.64</v>
      </c>
      <c r="Y49" t="n">
        <v>1</v>
      </c>
      <c r="Z49" t="n">
        <v>10</v>
      </c>
      <c r="AA49" t="n">
        <v>385.9594678221738</v>
      </c>
      <c r="AB49" t="n">
        <v>528.0867712042909</v>
      </c>
      <c r="AC49" t="n">
        <v>477.6869109349911</v>
      </c>
      <c r="AD49" t="n">
        <v>385959.4678221738</v>
      </c>
      <c r="AE49" t="n">
        <v>528086.7712042909</v>
      </c>
      <c r="AF49" t="n">
        <v>1.576825803399461e-06</v>
      </c>
      <c r="AG49" t="n">
        <v>0.3417708333333334</v>
      </c>
      <c r="AH49" t="n">
        <v>477686.9109349911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2024-09-24T20:22:13Z</dcterms:created>
  <dcterms:modified xmlns:dcterms="http://purl.org/dc/terms/" xmlns:xsi="http://www.w3.org/2001/XMLSchema-instance" xsi:type="dcterms:W3CDTF">2024-09-24T20:22:13Z</dcterms:modified>
</cp:coreProperties>
</file>