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xVal>
          <yVal>
            <numRef>
              <f>gráficos!$B$7:$B$1000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  <c r="AA2" t="n">
        <v>1252.170569626711</v>
      </c>
      <c r="AB2" t="n">
        <v>1713.275015230023</v>
      </c>
      <c r="AC2" t="n">
        <v>1549.762452373055</v>
      </c>
      <c r="AD2" t="n">
        <v>1252170.569626711</v>
      </c>
      <c r="AE2" t="n">
        <v>1713275.015230023</v>
      </c>
      <c r="AF2" t="n">
        <v>2.281849519685853e-06</v>
      </c>
      <c r="AG2" t="n">
        <v>2.47625</v>
      </c>
      <c r="AH2" t="n">
        <v>1549762.452373055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  <c r="AA3" t="n">
        <v>997.8683434538652</v>
      </c>
      <c r="AB3" t="n">
        <v>1365.327490357916</v>
      </c>
      <c r="AC3" t="n">
        <v>1235.022550927323</v>
      </c>
      <c r="AD3" t="n">
        <v>997868.3434538653</v>
      </c>
      <c r="AE3" t="n">
        <v>1365327.490357916</v>
      </c>
      <c r="AF3" t="n">
        <v>2.623713348005104e-06</v>
      </c>
      <c r="AG3" t="n">
        <v>2.153333333333333</v>
      </c>
      <c r="AH3" t="n">
        <v>1235022.550927324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  <c r="AA4" t="n">
        <v>862.1623094952213</v>
      </c>
      <c r="AB4" t="n">
        <v>1179.648507768017</v>
      </c>
      <c r="AC4" t="n">
        <v>1067.064509833716</v>
      </c>
      <c r="AD4" t="n">
        <v>862162.3094952212</v>
      </c>
      <c r="AE4" t="n">
        <v>1179648.507768017</v>
      </c>
      <c r="AF4" t="n">
        <v>2.871601915306806e-06</v>
      </c>
      <c r="AG4" t="n">
        <v>1.9675</v>
      </c>
      <c r="AH4" t="n">
        <v>1067064.509833716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  <c r="AA5" t="n">
        <v>779.157654823979</v>
      </c>
      <c r="AB5" t="n">
        <v>1066.077877339904</v>
      </c>
      <c r="AC5" t="n">
        <v>964.3329009762808</v>
      </c>
      <c r="AD5" t="n">
        <v>779157.654823979</v>
      </c>
      <c r="AE5" t="n">
        <v>1066077.877339904</v>
      </c>
      <c r="AF5" t="n">
        <v>3.058467585843866e-06</v>
      </c>
      <c r="AG5" t="n">
        <v>1.8475</v>
      </c>
      <c r="AH5" t="n">
        <v>964332.9009762808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  <c r="AA6" t="n">
        <v>724.2905223858482</v>
      </c>
      <c r="AB6" t="n">
        <v>991.0062461710048</v>
      </c>
      <c r="AC6" t="n">
        <v>896.4260009224457</v>
      </c>
      <c r="AD6" t="n">
        <v>724290.5223858482</v>
      </c>
      <c r="AE6" t="n">
        <v>991006.2461710048</v>
      </c>
      <c r="AF6" t="n">
        <v>3.200989951398619e-06</v>
      </c>
      <c r="AG6" t="n">
        <v>1.765</v>
      </c>
      <c r="AH6" t="n">
        <v>896426.0009224457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  <c r="AA7" t="n">
        <v>681.4648570154245</v>
      </c>
      <c r="AB7" t="n">
        <v>932.4102814761781</v>
      </c>
      <c r="AC7" t="n">
        <v>843.42235285814</v>
      </c>
      <c r="AD7" t="n">
        <v>681464.8570154245</v>
      </c>
      <c r="AE7" t="n">
        <v>932410.2814761781</v>
      </c>
      <c r="AF7" t="n">
        <v>3.322222106304375e-06</v>
      </c>
      <c r="AG7" t="n">
        <v>1.700833333333333</v>
      </c>
      <c r="AH7" t="n">
        <v>843422.35285814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  <c r="AA8" t="n">
        <v>649.7151830741874</v>
      </c>
      <c r="AB8" t="n">
        <v>888.9689768930192</v>
      </c>
      <c r="AC8" t="n">
        <v>804.1270254141438</v>
      </c>
      <c r="AD8" t="n">
        <v>649715.1830741874</v>
      </c>
      <c r="AE8" t="n">
        <v>888968.9768930192</v>
      </c>
      <c r="AF8" t="n">
        <v>3.420401166876822e-06</v>
      </c>
      <c r="AG8" t="n">
        <v>1.652083333333333</v>
      </c>
      <c r="AH8" t="n">
        <v>804127.0254141438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  <c r="AA9" t="n">
        <v>625.4642494171291</v>
      </c>
      <c r="AB9" t="n">
        <v>855.7877795877473</v>
      </c>
      <c r="AC9" t="n">
        <v>774.1125950095842</v>
      </c>
      <c r="AD9" t="n">
        <v>625464.2494171291</v>
      </c>
      <c r="AE9" t="n">
        <v>855787.7795877473</v>
      </c>
      <c r="AF9" t="n">
        <v>3.499052900484582e-06</v>
      </c>
      <c r="AG9" t="n">
        <v>1.615</v>
      </c>
      <c r="AH9" t="n">
        <v>774112.5950095842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  <c r="AA10" t="n">
        <v>606.9491233680892</v>
      </c>
      <c r="AB10" t="n">
        <v>830.4545672977385</v>
      </c>
      <c r="AC10" t="n">
        <v>751.1971489451471</v>
      </c>
      <c r="AD10" t="n">
        <v>606949.1233680892</v>
      </c>
      <c r="AE10" t="n">
        <v>830454.5672977385</v>
      </c>
      <c r="AF10" t="n">
        <v>3.563737171055103e-06</v>
      </c>
      <c r="AG10" t="n">
        <v>1.585416666666666</v>
      </c>
      <c r="AH10" t="n">
        <v>751197.1489451471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  <c r="AA11" t="n">
        <v>589.8055259871062</v>
      </c>
      <c r="AB11" t="n">
        <v>806.9979410389394</v>
      </c>
      <c r="AC11" t="n">
        <v>729.9791901749062</v>
      </c>
      <c r="AD11" t="n">
        <v>589805.5259871061</v>
      </c>
      <c r="AE11" t="n">
        <v>806997.9410389394</v>
      </c>
      <c r="AF11" t="n">
        <v>3.623946429196217e-06</v>
      </c>
      <c r="AG11" t="n">
        <v>1.559166666666667</v>
      </c>
      <c r="AH11" t="n">
        <v>729979.1901749062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  <c r="AA12" t="n">
        <v>574.4053445386419</v>
      </c>
      <c r="AB12" t="n">
        <v>785.9267333730954</v>
      </c>
      <c r="AC12" t="n">
        <v>710.9189889950646</v>
      </c>
      <c r="AD12" t="n">
        <v>574405.3445386419</v>
      </c>
      <c r="AE12" t="n">
        <v>785926.7333730954</v>
      </c>
      <c r="AF12" t="n">
        <v>3.67900264272165e-06</v>
      </c>
      <c r="AG12" t="n">
        <v>1.535833333333333</v>
      </c>
      <c r="AH12" t="n">
        <v>710918.9889950646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  <c r="AA13" t="n">
        <v>563.6473217471782</v>
      </c>
      <c r="AB13" t="n">
        <v>771.2071319793456</v>
      </c>
      <c r="AC13" t="n">
        <v>697.6042056992439</v>
      </c>
      <c r="AD13" t="n">
        <v>563647.3217471782</v>
      </c>
      <c r="AE13" t="n">
        <v>771207.1319793456</v>
      </c>
      <c r="AF13" t="n">
        <v>3.718192903088275e-06</v>
      </c>
      <c r="AG13" t="n">
        <v>1.519583333333333</v>
      </c>
      <c r="AH13" t="n">
        <v>697604.2056992439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  <c r="AA14" t="n">
        <v>551.8664604696488</v>
      </c>
      <c r="AB14" t="n">
        <v>755.0880378445113</v>
      </c>
      <c r="AC14" t="n">
        <v>683.0234952853477</v>
      </c>
      <c r="AD14" t="n">
        <v>551866.4604696488</v>
      </c>
      <c r="AE14" t="n">
        <v>755088.0378445113</v>
      </c>
      <c r="AF14" t="n">
        <v>3.760908930823525e-06</v>
      </c>
      <c r="AG14" t="n">
        <v>1.5025</v>
      </c>
      <c r="AH14" t="n">
        <v>683023.4952853477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  <c r="AA15" t="n">
        <v>541.823093700252</v>
      </c>
      <c r="AB15" t="n">
        <v>741.3462603485521</v>
      </c>
      <c r="AC15" t="n">
        <v>670.5932137468967</v>
      </c>
      <c r="AD15" t="n">
        <v>541823.093700252</v>
      </c>
      <c r="AE15" t="n">
        <v>741346.260348552</v>
      </c>
      <c r="AF15" t="n">
        <v>3.7972514560078e-06</v>
      </c>
      <c r="AG15" t="n">
        <v>1.487916666666667</v>
      </c>
      <c r="AH15" t="n">
        <v>670593.2137468967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  <c r="AA16" t="n">
        <v>534.002787806341</v>
      </c>
      <c r="AB16" t="n">
        <v>730.6461728169563</v>
      </c>
      <c r="AC16" t="n">
        <v>660.9143275516493</v>
      </c>
      <c r="AD16" t="n">
        <v>534002.787806341</v>
      </c>
      <c r="AE16" t="n">
        <v>730646.1728169563</v>
      </c>
      <c r="AF16" t="n">
        <v>3.824508349896007e-06</v>
      </c>
      <c r="AG16" t="n">
        <v>1.4775</v>
      </c>
      <c r="AH16" t="n">
        <v>660914.3275516493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  <c r="AA17" t="n">
        <v>525.4411699843347</v>
      </c>
      <c r="AB17" t="n">
        <v>718.9317896009666</v>
      </c>
      <c r="AC17" t="n">
        <v>650.3179486285536</v>
      </c>
      <c r="AD17" t="n">
        <v>525441.1699843347</v>
      </c>
      <c r="AE17" t="n">
        <v>718931.7896009666</v>
      </c>
      <c r="AF17" t="n">
        <v>3.854884191841073e-06</v>
      </c>
      <c r="AG17" t="n">
        <v>1.465833333333333</v>
      </c>
      <c r="AH17" t="n">
        <v>650317.9486285537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  <c r="AA18" t="n">
        <v>517.3209666744309</v>
      </c>
      <c r="AB18" t="n">
        <v>707.8213691942693</v>
      </c>
      <c r="AC18" t="n">
        <v>640.2678911518987</v>
      </c>
      <c r="AD18" t="n">
        <v>517320.9666744309</v>
      </c>
      <c r="AE18" t="n">
        <v>707821.3691942693</v>
      </c>
      <c r="AF18" t="n">
        <v>3.885938065972414e-06</v>
      </c>
      <c r="AG18" t="n">
        <v>1.454166666666667</v>
      </c>
      <c r="AH18" t="n">
        <v>640267.8911518987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  <c r="AA19" t="n">
        <v>509.8316348165357</v>
      </c>
      <c r="AB19" t="n">
        <v>697.5741349402944</v>
      </c>
      <c r="AC19" t="n">
        <v>630.9986385530393</v>
      </c>
      <c r="AD19" t="n">
        <v>509831.6348165356</v>
      </c>
      <c r="AE19" t="n">
        <v>697574.1349402943</v>
      </c>
      <c r="AF19" t="n">
        <v>3.911567682613563e-06</v>
      </c>
      <c r="AG19" t="n">
        <v>1.444583333333333</v>
      </c>
      <c r="AH19" t="n">
        <v>630998.6385530393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  <c r="AA20" t="n">
        <v>506.2375722917981</v>
      </c>
      <c r="AB20" t="n">
        <v>692.6565800351003</v>
      </c>
      <c r="AC20" t="n">
        <v>626.5504081861653</v>
      </c>
      <c r="AD20" t="n">
        <v>506237.5722917981</v>
      </c>
      <c r="AE20" t="n">
        <v>692656.5800351003</v>
      </c>
      <c r="AF20" t="n">
        <v>3.921873771844925e-06</v>
      </c>
      <c r="AG20" t="n">
        <v>1.440833333333333</v>
      </c>
      <c r="AH20" t="n">
        <v>626550.4081861654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  <c r="AA21" t="n">
        <v>499.0822222341653</v>
      </c>
      <c r="AB21" t="n">
        <v>682.8663144144817</v>
      </c>
      <c r="AC21" t="n">
        <v>617.6945117756544</v>
      </c>
      <c r="AD21" t="n">
        <v>499082.2222341654</v>
      </c>
      <c r="AE21" t="n">
        <v>682866.3144144817</v>
      </c>
      <c r="AF21" t="n">
        <v>3.949537485044897e-06</v>
      </c>
      <c r="AG21" t="n">
        <v>1.430833333333333</v>
      </c>
      <c r="AH21" t="n">
        <v>617694.5117756544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  <c r="AA22" t="n">
        <v>494.2000233413642</v>
      </c>
      <c r="AB22" t="n">
        <v>676.1862745019372</v>
      </c>
      <c r="AC22" t="n">
        <v>611.6520054968684</v>
      </c>
      <c r="AD22" t="n">
        <v>494200.0233413642</v>
      </c>
      <c r="AE22" t="n">
        <v>676186.2745019372</v>
      </c>
      <c r="AF22" t="n">
        <v>3.962962522333118e-06</v>
      </c>
      <c r="AG22" t="n">
        <v>1.425833333333333</v>
      </c>
      <c r="AH22" t="n">
        <v>611652.0054968684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  <c r="AA23" t="n">
        <v>489.7282870955766</v>
      </c>
      <c r="AB23" t="n">
        <v>670.0678476913708</v>
      </c>
      <c r="AC23" t="n">
        <v>606.1175127538365</v>
      </c>
      <c r="AD23" t="n">
        <v>489728.2870955766</v>
      </c>
      <c r="AE23" t="n">
        <v>670067.8476913709</v>
      </c>
      <c r="AF23" t="n">
        <v>3.977472411119378e-06</v>
      </c>
      <c r="AG23" t="n">
        <v>1.420416666666667</v>
      </c>
      <c r="AH23" t="n">
        <v>606117.5127538366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  <c r="AA24" t="n">
        <v>482.2786543350976</v>
      </c>
      <c r="AB24" t="n">
        <v>659.8749314938811</v>
      </c>
      <c r="AC24" t="n">
        <v>596.8973941723874</v>
      </c>
      <c r="AD24" t="n">
        <v>482278.6543350976</v>
      </c>
      <c r="AE24" t="n">
        <v>659874.9314938812</v>
      </c>
      <c r="AF24" t="n">
        <v>4.003915666384055e-06</v>
      </c>
      <c r="AG24" t="n">
        <v>1.41125</v>
      </c>
      <c r="AH24" t="n">
        <v>596897.3941723874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  <c r="AA25" t="n">
        <v>477.9753051086269</v>
      </c>
      <c r="AB25" t="n">
        <v>653.9868992318551</v>
      </c>
      <c r="AC25" t="n">
        <v>591.5713074455439</v>
      </c>
      <c r="AD25" t="n">
        <v>477975.3051086268</v>
      </c>
      <c r="AE25" t="n">
        <v>653986.8992318551</v>
      </c>
      <c r="AF25" t="n">
        <v>4.012730084805615e-06</v>
      </c>
      <c r="AG25" t="n">
        <v>1.407916666666667</v>
      </c>
      <c r="AH25" t="n">
        <v>591571.3074455439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  <c r="AA26" t="n">
        <v>473.4971282515131</v>
      </c>
      <c r="AB26" t="n">
        <v>647.8596600927325</v>
      </c>
      <c r="AC26" t="n">
        <v>586.0288434102252</v>
      </c>
      <c r="AD26" t="n">
        <v>473497.1282515131</v>
      </c>
      <c r="AE26" t="n">
        <v>647859.6600927325</v>
      </c>
      <c r="AF26" t="n">
        <v>4.02968088946246e-06</v>
      </c>
      <c r="AG26" t="n">
        <v>1.402083333333333</v>
      </c>
      <c r="AH26" t="n">
        <v>586028.8434102252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  <c r="AA27" t="n">
        <v>468.8615687638059</v>
      </c>
      <c r="AB27" t="n">
        <v>641.5170830952002</v>
      </c>
      <c r="AC27" t="n">
        <v>580.2915930594746</v>
      </c>
      <c r="AD27" t="n">
        <v>468861.5687638059</v>
      </c>
      <c r="AE27" t="n">
        <v>641517.0830952001</v>
      </c>
      <c r="AF27" t="n">
        <v>4.042834713876171e-06</v>
      </c>
      <c r="AG27" t="n">
        <v>1.3975</v>
      </c>
      <c r="AH27" t="n">
        <v>580291.5930594746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  <c r="AA28" t="n">
        <v>466.4535845738221</v>
      </c>
      <c r="AB28" t="n">
        <v>638.2223728936996</v>
      </c>
      <c r="AC28" t="n">
        <v>577.3113253754503</v>
      </c>
      <c r="AD28" t="n">
        <v>466453.5845738221</v>
      </c>
      <c r="AE28" t="n">
        <v>638222.3728936996</v>
      </c>
      <c r="AF28" t="n">
        <v>4.048123364929107e-06</v>
      </c>
      <c r="AG28" t="n">
        <v>1.395833333333333</v>
      </c>
      <c r="AH28" t="n">
        <v>577311.3253754503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  <c r="AA29" t="n">
        <v>459.8885927409822</v>
      </c>
      <c r="AB29" t="n">
        <v>629.2398614410091</v>
      </c>
      <c r="AC29" t="n">
        <v>569.1860922087707</v>
      </c>
      <c r="AD29" t="n">
        <v>459888.5927409822</v>
      </c>
      <c r="AE29" t="n">
        <v>629239.8614410091</v>
      </c>
      <c r="AF29" t="n">
        <v>4.068599936954577e-06</v>
      </c>
      <c r="AG29" t="n">
        <v>1.38875</v>
      </c>
      <c r="AH29" t="n">
        <v>569186.0922087707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  <c r="AA30" t="n">
        <v>457.0647524185806</v>
      </c>
      <c r="AB30" t="n">
        <v>625.3761585328566</v>
      </c>
      <c r="AC30" t="n">
        <v>565.6911356834311</v>
      </c>
      <c r="AD30" t="n">
        <v>457064.7524185806</v>
      </c>
      <c r="AE30" t="n">
        <v>625376.1585328566</v>
      </c>
      <c r="AF30" t="n">
        <v>4.075109045942805e-06</v>
      </c>
      <c r="AG30" t="n">
        <v>1.386666666666667</v>
      </c>
      <c r="AH30" t="n">
        <v>565691.1356834311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  <c r="AA31" t="n">
        <v>453.8467491945316</v>
      </c>
      <c r="AB31" t="n">
        <v>620.9731445534302</v>
      </c>
      <c r="AC31" t="n">
        <v>561.7083391785321</v>
      </c>
      <c r="AD31" t="n">
        <v>453846.7491945316</v>
      </c>
      <c r="AE31" t="n">
        <v>620973.1445534301</v>
      </c>
      <c r="AF31" t="n">
        <v>4.081482548493777e-06</v>
      </c>
      <c r="AG31" t="n">
        <v>1.384583333333333</v>
      </c>
      <c r="AH31" t="n">
        <v>561708.3391785321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  <c r="AA32" t="n">
        <v>450.5029059616065</v>
      </c>
      <c r="AB32" t="n">
        <v>616.39795072219</v>
      </c>
      <c r="AC32" t="n">
        <v>557.5697954252208</v>
      </c>
      <c r="AD32" t="n">
        <v>450502.9059616065</v>
      </c>
      <c r="AE32" t="n">
        <v>616397.95072219</v>
      </c>
      <c r="AF32" t="n">
        <v>4.090974999101612e-06</v>
      </c>
      <c r="AG32" t="n">
        <v>1.38125</v>
      </c>
      <c r="AH32" t="n">
        <v>557569.7954252209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  <c r="AA33" t="n">
        <v>445.6832930243836</v>
      </c>
      <c r="AB33" t="n">
        <v>609.8035436751654</v>
      </c>
      <c r="AC33" t="n">
        <v>551.6047493314557</v>
      </c>
      <c r="AD33" t="n">
        <v>445683.2930243836</v>
      </c>
      <c r="AE33" t="n">
        <v>609803.5436751654</v>
      </c>
      <c r="AF33" t="n">
        <v>4.101145481895719e-06</v>
      </c>
      <c r="AG33" t="n">
        <v>1.3775</v>
      </c>
      <c r="AH33" t="n">
        <v>551604.7493314557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  <c r="AA34" t="n">
        <v>441.8662160882066</v>
      </c>
      <c r="AB34" t="n">
        <v>604.5808506135382</v>
      </c>
      <c r="AC34" t="n">
        <v>546.8805027655345</v>
      </c>
      <c r="AD34" t="n">
        <v>441866.2160882066</v>
      </c>
      <c r="AE34" t="n">
        <v>604580.8506135383</v>
      </c>
      <c r="AF34" t="n">
        <v>4.109688687442769e-06</v>
      </c>
      <c r="AG34" t="n">
        <v>1.375</v>
      </c>
      <c r="AH34" t="n">
        <v>546880.5027655346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438.1762911508901</v>
      </c>
      <c r="AB35" t="n">
        <v>599.5321325263028</v>
      </c>
      <c r="AC35" t="n">
        <v>542.3136272466245</v>
      </c>
      <c r="AD35" t="n">
        <v>438176.2911508901</v>
      </c>
      <c r="AE35" t="n">
        <v>599532.1325263028</v>
      </c>
      <c r="AF35" t="n">
        <v>4.118503105864328e-06</v>
      </c>
      <c r="AG35" t="n">
        <v>1.372083333333333</v>
      </c>
      <c r="AH35" t="n">
        <v>542313.6272466244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  <c r="AA36" t="n">
        <v>435.3791064080175</v>
      </c>
      <c r="AB36" t="n">
        <v>595.7049009580229</v>
      </c>
      <c r="AC36" t="n">
        <v>538.8516612876681</v>
      </c>
      <c r="AD36" t="n">
        <v>435379.1064080175</v>
      </c>
      <c r="AE36" t="n">
        <v>595704.9009580229</v>
      </c>
      <c r="AF36" t="n">
        <v>4.125690247038831e-06</v>
      </c>
      <c r="AG36" t="n">
        <v>1.369583333333333</v>
      </c>
      <c r="AH36" t="n">
        <v>538851.661287668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  <c r="AA37" t="n">
        <v>430.9770342924613</v>
      </c>
      <c r="AB37" t="n">
        <v>589.6817916838037</v>
      </c>
      <c r="AC37" t="n">
        <v>533.4033891090933</v>
      </c>
      <c r="AD37" t="n">
        <v>430977.0342924614</v>
      </c>
      <c r="AE37" t="n">
        <v>589681.7916838037</v>
      </c>
      <c r="AF37" t="n">
        <v>4.133148601087841e-06</v>
      </c>
      <c r="AG37" t="n">
        <v>1.367083333333333</v>
      </c>
      <c r="AH37" t="n">
        <v>533403.3891090932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431.6583315347995</v>
      </c>
      <c r="AB38" t="n">
        <v>590.6139726274838</v>
      </c>
      <c r="AC38" t="n">
        <v>534.2466040118326</v>
      </c>
      <c r="AD38" t="n">
        <v>431658.3315347995</v>
      </c>
      <c r="AE38" t="n">
        <v>590613.9726274838</v>
      </c>
      <c r="AF38" t="n">
        <v>4.131114504529021e-06</v>
      </c>
      <c r="AG38" t="n">
        <v>1.367916666666667</v>
      </c>
      <c r="AH38" t="n">
        <v>534246.6040118326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  <c r="AA39" t="n">
        <v>428.5178560103604</v>
      </c>
      <c r="AB39" t="n">
        <v>586.3170354669442</v>
      </c>
      <c r="AC39" t="n">
        <v>530.3597605031059</v>
      </c>
      <c r="AD39" t="n">
        <v>428517.8560103605</v>
      </c>
      <c r="AE39" t="n">
        <v>586317.0354669442</v>
      </c>
      <c r="AF39" t="n">
        <v>4.140742561574108e-06</v>
      </c>
      <c r="AG39" t="n">
        <v>1.364583333333333</v>
      </c>
      <c r="AH39" t="n">
        <v>530359.7605031059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  <c r="AA40" t="n">
        <v>428.271940405919</v>
      </c>
      <c r="AB40" t="n">
        <v>585.9805628879167</v>
      </c>
      <c r="AC40" t="n">
        <v>530.0554003947784</v>
      </c>
      <c r="AD40" t="n">
        <v>428271.940405919</v>
      </c>
      <c r="AE40" t="n">
        <v>585980.5628879167</v>
      </c>
      <c r="AF40" t="n">
        <v>4.141420593760383e-06</v>
      </c>
      <c r="AG40" t="n">
        <v>1.364166666666667</v>
      </c>
      <c r="AH40" t="n">
        <v>530055.4003947785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  <c r="AA41" t="n">
        <v>428.4129905494839</v>
      </c>
      <c r="AB41" t="n">
        <v>586.1735539170353</v>
      </c>
      <c r="AC41" t="n">
        <v>530.2299726309427</v>
      </c>
      <c r="AD41" t="n">
        <v>428412.9905494839</v>
      </c>
      <c r="AE41" t="n">
        <v>586173.5539170353</v>
      </c>
      <c r="AF41" t="n">
        <v>4.13992892295058e-06</v>
      </c>
      <c r="AG41" t="n">
        <v>1.365</v>
      </c>
      <c r="AH41" t="n">
        <v>530229.9726309427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  <c r="AA42" t="n">
        <v>428.7422929154358</v>
      </c>
      <c r="AB42" t="n">
        <v>586.6241199419258</v>
      </c>
      <c r="AC42" t="n">
        <v>530.637537266791</v>
      </c>
      <c r="AD42" t="n">
        <v>428742.2929154357</v>
      </c>
      <c r="AE42" t="n">
        <v>586624.1199419257</v>
      </c>
      <c r="AF42" t="n">
        <v>4.139250890764306e-06</v>
      </c>
      <c r="AG42" t="n">
        <v>1.365</v>
      </c>
      <c r="AH42" t="n">
        <v>530637.537266791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  <c r="AA43" t="n">
        <v>429.2109018090479</v>
      </c>
      <c r="AB43" t="n">
        <v>587.2652913037314</v>
      </c>
      <c r="AC43" t="n">
        <v>531.2175161337155</v>
      </c>
      <c r="AD43" t="n">
        <v>429210.9018090479</v>
      </c>
      <c r="AE43" t="n">
        <v>587265.2913037314</v>
      </c>
      <c r="AF43" t="n">
        <v>4.139793316513325e-06</v>
      </c>
      <c r="AG43" t="n">
        <v>1.365</v>
      </c>
      <c r="AH43" t="n">
        <v>531217.5161337155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  <c r="AA44" t="n">
        <v>429.9217667811207</v>
      </c>
      <c r="AB44" t="n">
        <v>588.2379281196704</v>
      </c>
      <c r="AC44" t="n">
        <v>532.0973258570457</v>
      </c>
      <c r="AD44" t="n">
        <v>429921.7667811207</v>
      </c>
      <c r="AE44" t="n">
        <v>588237.9281196704</v>
      </c>
      <c r="AF44" t="n">
        <v>4.138708465015287e-06</v>
      </c>
      <c r="AG44" t="n">
        <v>1.365</v>
      </c>
      <c r="AH44" t="n">
        <v>532097.3258570457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1.1571</v>
      </c>
      <c r="E2" t="n">
        <v>86.42</v>
      </c>
      <c r="F2" t="n">
        <v>48.09</v>
      </c>
      <c r="G2" t="n">
        <v>4.54</v>
      </c>
      <c r="H2" t="n">
        <v>0.06</v>
      </c>
      <c r="I2" t="n">
        <v>636</v>
      </c>
      <c r="J2" t="n">
        <v>296.65</v>
      </c>
      <c r="K2" t="n">
        <v>61.82</v>
      </c>
      <c r="L2" t="n">
        <v>1</v>
      </c>
      <c r="M2" t="n">
        <v>634</v>
      </c>
      <c r="N2" t="n">
        <v>83.83</v>
      </c>
      <c r="O2" t="n">
        <v>36821.52</v>
      </c>
      <c r="P2" t="n">
        <v>875.53</v>
      </c>
      <c r="Q2" t="n">
        <v>2241.11</v>
      </c>
      <c r="R2" t="n">
        <v>721.63</v>
      </c>
      <c r="S2" t="n">
        <v>80.06999999999999</v>
      </c>
      <c r="T2" t="n">
        <v>315597.25</v>
      </c>
      <c r="U2" t="n">
        <v>0.11</v>
      </c>
      <c r="V2" t="n">
        <v>0.53</v>
      </c>
      <c r="W2" t="n">
        <v>7.68</v>
      </c>
      <c r="X2" t="n">
        <v>19.44</v>
      </c>
      <c r="Y2" t="n">
        <v>1</v>
      </c>
      <c r="Z2" t="n">
        <v>10</v>
      </c>
      <c r="AA2" t="n">
        <v>2693.853285439852</v>
      </c>
      <c r="AB2" t="n">
        <v>3685.848909558352</v>
      </c>
      <c r="AC2" t="n">
        <v>3334.076662751398</v>
      </c>
      <c r="AD2" t="n">
        <v>2693853.285439852</v>
      </c>
      <c r="AE2" t="n">
        <v>3685848.909558352</v>
      </c>
      <c r="AF2" t="n">
        <v>1.33236010101291e-06</v>
      </c>
      <c r="AG2" t="n">
        <v>3.600833333333334</v>
      </c>
      <c r="AH2" t="n">
        <v>3334076.662751398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1.4419</v>
      </c>
      <c r="E3" t="n">
        <v>69.34999999999999</v>
      </c>
      <c r="F3" t="n">
        <v>41.86</v>
      </c>
      <c r="G3" t="n">
        <v>5.69</v>
      </c>
      <c r="H3" t="n">
        <v>0.07000000000000001</v>
      </c>
      <c r="I3" t="n">
        <v>441</v>
      </c>
      <c r="J3" t="n">
        <v>297.17</v>
      </c>
      <c r="K3" t="n">
        <v>61.82</v>
      </c>
      <c r="L3" t="n">
        <v>1.25</v>
      </c>
      <c r="M3" t="n">
        <v>439</v>
      </c>
      <c r="N3" t="n">
        <v>84.09999999999999</v>
      </c>
      <c r="O3" t="n">
        <v>36885.7</v>
      </c>
      <c r="P3" t="n">
        <v>760.6799999999999</v>
      </c>
      <c r="Q3" t="n">
        <v>2239.6</v>
      </c>
      <c r="R3" t="n">
        <v>516.13</v>
      </c>
      <c r="S3" t="n">
        <v>80.06999999999999</v>
      </c>
      <c r="T3" t="n">
        <v>213821.86</v>
      </c>
      <c r="U3" t="n">
        <v>0.16</v>
      </c>
      <c r="V3" t="n">
        <v>0.61</v>
      </c>
      <c r="W3" t="n">
        <v>7.38</v>
      </c>
      <c r="X3" t="n">
        <v>13.21</v>
      </c>
      <c r="Y3" t="n">
        <v>1</v>
      </c>
      <c r="Z3" t="n">
        <v>10</v>
      </c>
      <c r="AA3" t="n">
        <v>1883.337153043811</v>
      </c>
      <c r="AB3" t="n">
        <v>2576.86497976575</v>
      </c>
      <c r="AC3" t="n">
        <v>2330.93260274962</v>
      </c>
      <c r="AD3" t="n">
        <v>1883337.153043811</v>
      </c>
      <c r="AE3" t="n">
        <v>2576864.97976575</v>
      </c>
      <c r="AF3" t="n">
        <v>1.660297320586392e-06</v>
      </c>
      <c r="AG3" t="n">
        <v>2.889583333333333</v>
      </c>
      <c r="AH3" t="n">
        <v>2330932.602749621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1.6553</v>
      </c>
      <c r="E4" t="n">
        <v>60.41</v>
      </c>
      <c r="F4" t="n">
        <v>38.64</v>
      </c>
      <c r="G4" t="n">
        <v>6.86</v>
      </c>
      <c r="H4" t="n">
        <v>0.09</v>
      </c>
      <c r="I4" t="n">
        <v>338</v>
      </c>
      <c r="J4" t="n">
        <v>297.7</v>
      </c>
      <c r="K4" t="n">
        <v>61.82</v>
      </c>
      <c r="L4" t="n">
        <v>1.5</v>
      </c>
      <c r="M4" t="n">
        <v>336</v>
      </c>
      <c r="N4" t="n">
        <v>84.37</v>
      </c>
      <c r="O4" t="n">
        <v>36949.99</v>
      </c>
      <c r="P4" t="n">
        <v>700.8200000000001</v>
      </c>
      <c r="Q4" t="n">
        <v>2239.76</v>
      </c>
      <c r="R4" t="n">
        <v>410.36</v>
      </c>
      <c r="S4" t="n">
        <v>80.06999999999999</v>
      </c>
      <c r="T4" t="n">
        <v>161450.14</v>
      </c>
      <c r="U4" t="n">
        <v>0.2</v>
      </c>
      <c r="V4" t="n">
        <v>0.66</v>
      </c>
      <c r="W4" t="n">
        <v>7.22</v>
      </c>
      <c r="X4" t="n">
        <v>10</v>
      </c>
      <c r="Y4" t="n">
        <v>1</v>
      </c>
      <c r="Z4" t="n">
        <v>10</v>
      </c>
      <c r="AA4" t="n">
        <v>1514.585071532646</v>
      </c>
      <c r="AB4" t="n">
        <v>2072.32211364849</v>
      </c>
      <c r="AC4" t="n">
        <v>1874.542599644231</v>
      </c>
      <c r="AD4" t="n">
        <v>1514585.071532646</v>
      </c>
      <c r="AE4" t="n">
        <v>2072322.11364849</v>
      </c>
      <c r="AF4" t="n">
        <v>1.906019942275231e-06</v>
      </c>
      <c r="AG4" t="n">
        <v>2.517083333333333</v>
      </c>
      <c r="AH4" t="n">
        <v>1874542.599644231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1.8184</v>
      </c>
      <c r="E5" t="n">
        <v>54.99</v>
      </c>
      <c r="F5" t="n">
        <v>36.72</v>
      </c>
      <c r="G5" t="n">
        <v>8.01</v>
      </c>
      <c r="H5" t="n">
        <v>0.1</v>
      </c>
      <c r="I5" t="n">
        <v>275</v>
      </c>
      <c r="J5" t="n">
        <v>298.22</v>
      </c>
      <c r="K5" t="n">
        <v>61.82</v>
      </c>
      <c r="L5" t="n">
        <v>1.75</v>
      </c>
      <c r="M5" t="n">
        <v>273</v>
      </c>
      <c r="N5" t="n">
        <v>84.65000000000001</v>
      </c>
      <c r="O5" t="n">
        <v>37014.39</v>
      </c>
      <c r="P5" t="n">
        <v>664.72</v>
      </c>
      <c r="Q5" t="n">
        <v>2239.35</v>
      </c>
      <c r="R5" t="n">
        <v>348.62</v>
      </c>
      <c r="S5" t="n">
        <v>80.06999999999999</v>
      </c>
      <c r="T5" t="n">
        <v>130899.33</v>
      </c>
      <c r="U5" t="n">
        <v>0.23</v>
      </c>
      <c r="V5" t="n">
        <v>0.7</v>
      </c>
      <c r="W5" t="n">
        <v>7.09</v>
      </c>
      <c r="X5" t="n">
        <v>8.08</v>
      </c>
      <c r="Y5" t="n">
        <v>1</v>
      </c>
      <c r="Z5" t="n">
        <v>10</v>
      </c>
      <c r="AA5" t="n">
        <v>1309.754424035162</v>
      </c>
      <c r="AB5" t="n">
        <v>1792.063785252028</v>
      </c>
      <c r="AC5" t="n">
        <v>1621.031732764893</v>
      </c>
      <c r="AD5" t="n">
        <v>1309754.424035162</v>
      </c>
      <c r="AE5" t="n">
        <v>1792063.785252028</v>
      </c>
      <c r="AF5" t="n">
        <v>2.093823876658781e-06</v>
      </c>
      <c r="AG5" t="n">
        <v>2.29125</v>
      </c>
      <c r="AH5" t="n">
        <v>1621031.732764893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1.9526</v>
      </c>
      <c r="E6" t="n">
        <v>51.21</v>
      </c>
      <c r="F6" t="n">
        <v>35.38</v>
      </c>
      <c r="G6" t="n">
        <v>9.19</v>
      </c>
      <c r="H6" t="n">
        <v>0.12</v>
      </c>
      <c r="I6" t="n">
        <v>231</v>
      </c>
      <c r="J6" t="n">
        <v>298.74</v>
      </c>
      <c r="K6" t="n">
        <v>61.82</v>
      </c>
      <c r="L6" t="n">
        <v>2</v>
      </c>
      <c r="M6" t="n">
        <v>229</v>
      </c>
      <c r="N6" t="n">
        <v>84.92</v>
      </c>
      <c r="O6" t="n">
        <v>37078.91</v>
      </c>
      <c r="P6" t="n">
        <v>639.22</v>
      </c>
      <c r="Q6" t="n">
        <v>2239.04</v>
      </c>
      <c r="R6" t="n">
        <v>304.84</v>
      </c>
      <c r="S6" t="n">
        <v>80.06999999999999</v>
      </c>
      <c r="T6" t="n">
        <v>109229.36</v>
      </c>
      <c r="U6" t="n">
        <v>0.26</v>
      </c>
      <c r="V6" t="n">
        <v>0.73</v>
      </c>
      <c r="W6" t="n">
        <v>7.02</v>
      </c>
      <c r="X6" t="n">
        <v>6.75</v>
      </c>
      <c r="Y6" t="n">
        <v>1</v>
      </c>
      <c r="Z6" t="n">
        <v>10</v>
      </c>
      <c r="AA6" t="n">
        <v>1174.598769300822</v>
      </c>
      <c r="AB6" t="n">
        <v>1607.137855797841</v>
      </c>
      <c r="AC6" t="n">
        <v>1453.754874472641</v>
      </c>
      <c r="AD6" t="n">
        <v>1174598.769300822</v>
      </c>
      <c r="AE6" t="n">
        <v>1607137.855797841</v>
      </c>
      <c r="AF6" t="n">
        <v>2.248350473803308e-06</v>
      </c>
      <c r="AG6" t="n">
        <v>2.13375</v>
      </c>
      <c r="AH6" t="n">
        <v>1453754.874472641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2.0594</v>
      </c>
      <c r="E7" t="n">
        <v>48.56</v>
      </c>
      <c r="F7" t="n">
        <v>34.45</v>
      </c>
      <c r="G7" t="n">
        <v>10.33</v>
      </c>
      <c r="H7" t="n">
        <v>0.13</v>
      </c>
      <c r="I7" t="n">
        <v>200</v>
      </c>
      <c r="J7" t="n">
        <v>299.26</v>
      </c>
      <c r="K7" t="n">
        <v>61.82</v>
      </c>
      <c r="L7" t="n">
        <v>2.25</v>
      </c>
      <c r="M7" t="n">
        <v>198</v>
      </c>
      <c r="N7" t="n">
        <v>85.19</v>
      </c>
      <c r="O7" t="n">
        <v>37143.54</v>
      </c>
      <c r="P7" t="n">
        <v>621.03</v>
      </c>
      <c r="Q7" t="n">
        <v>2239.03</v>
      </c>
      <c r="R7" t="n">
        <v>273.86</v>
      </c>
      <c r="S7" t="n">
        <v>80.06999999999999</v>
      </c>
      <c r="T7" t="n">
        <v>93893.03999999999</v>
      </c>
      <c r="U7" t="n">
        <v>0.29</v>
      </c>
      <c r="V7" t="n">
        <v>0.75</v>
      </c>
      <c r="W7" t="n">
        <v>6.97</v>
      </c>
      <c r="X7" t="n">
        <v>5.81</v>
      </c>
      <c r="Y7" t="n">
        <v>1</v>
      </c>
      <c r="Z7" t="n">
        <v>10</v>
      </c>
      <c r="AA7" t="n">
        <v>1083.415605287195</v>
      </c>
      <c r="AB7" t="n">
        <v>1482.377028077108</v>
      </c>
      <c r="AC7" t="n">
        <v>1340.901045046654</v>
      </c>
      <c r="AD7" t="n">
        <v>1083415.605287195</v>
      </c>
      <c r="AE7" t="n">
        <v>1482377.028077108</v>
      </c>
      <c r="AF7" t="n">
        <v>2.371326931143364e-06</v>
      </c>
      <c r="AG7" t="n">
        <v>2.023333333333333</v>
      </c>
      <c r="AH7" t="n">
        <v>1340901.045046654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2.1507</v>
      </c>
      <c r="E8" t="n">
        <v>46.5</v>
      </c>
      <c r="F8" t="n">
        <v>33.72</v>
      </c>
      <c r="G8" t="n">
        <v>11.5</v>
      </c>
      <c r="H8" t="n">
        <v>0.15</v>
      </c>
      <c r="I8" t="n">
        <v>176</v>
      </c>
      <c r="J8" t="n">
        <v>299.79</v>
      </c>
      <c r="K8" t="n">
        <v>61.82</v>
      </c>
      <c r="L8" t="n">
        <v>2.5</v>
      </c>
      <c r="M8" t="n">
        <v>174</v>
      </c>
      <c r="N8" t="n">
        <v>85.47</v>
      </c>
      <c r="O8" t="n">
        <v>37208.42</v>
      </c>
      <c r="P8" t="n">
        <v>606.74</v>
      </c>
      <c r="Q8" t="n">
        <v>2238.66</v>
      </c>
      <c r="R8" t="n">
        <v>250.75</v>
      </c>
      <c r="S8" t="n">
        <v>80.06999999999999</v>
      </c>
      <c r="T8" t="n">
        <v>82455.8</v>
      </c>
      <c r="U8" t="n">
        <v>0.32</v>
      </c>
      <c r="V8" t="n">
        <v>0.76</v>
      </c>
      <c r="W8" t="n">
        <v>6.93</v>
      </c>
      <c r="X8" t="n">
        <v>5.09</v>
      </c>
      <c r="Y8" t="n">
        <v>1</v>
      </c>
      <c r="Z8" t="n">
        <v>10</v>
      </c>
      <c r="AA8" t="n">
        <v>1014.561292024898</v>
      </c>
      <c r="AB8" t="n">
        <v>1388.167519033719</v>
      </c>
      <c r="AC8" t="n">
        <v>1255.682759322489</v>
      </c>
      <c r="AD8" t="n">
        <v>1014561.292024898</v>
      </c>
      <c r="AE8" t="n">
        <v>1388167.519033719</v>
      </c>
      <c r="AF8" t="n">
        <v>2.476455681659723e-06</v>
      </c>
      <c r="AG8" t="n">
        <v>1.9375</v>
      </c>
      <c r="AH8" t="n">
        <v>1255682.759322489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2.2286</v>
      </c>
      <c r="E9" t="n">
        <v>44.87</v>
      </c>
      <c r="F9" t="n">
        <v>33.15</v>
      </c>
      <c r="G9" t="n">
        <v>12.67</v>
      </c>
      <c r="H9" t="n">
        <v>0.16</v>
      </c>
      <c r="I9" t="n">
        <v>157</v>
      </c>
      <c r="J9" t="n">
        <v>300.32</v>
      </c>
      <c r="K9" t="n">
        <v>61.82</v>
      </c>
      <c r="L9" t="n">
        <v>2.75</v>
      </c>
      <c r="M9" t="n">
        <v>155</v>
      </c>
      <c r="N9" t="n">
        <v>85.73999999999999</v>
      </c>
      <c r="O9" t="n">
        <v>37273.29</v>
      </c>
      <c r="P9" t="n">
        <v>595.05</v>
      </c>
      <c r="Q9" t="n">
        <v>2238.92</v>
      </c>
      <c r="R9" t="n">
        <v>232.34</v>
      </c>
      <c r="S9" t="n">
        <v>80.06999999999999</v>
      </c>
      <c r="T9" t="n">
        <v>73349.12</v>
      </c>
      <c r="U9" t="n">
        <v>0.34</v>
      </c>
      <c r="V9" t="n">
        <v>0.77</v>
      </c>
      <c r="W9" t="n">
        <v>6.88</v>
      </c>
      <c r="X9" t="n">
        <v>4.52</v>
      </c>
      <c r="Y9" t="n">
        <v>1</v>
      </c>
      <c r="Z9" t="n">
        <v>10</v>
      </c>
      <c r="AA9" t="n">
        <v>961.3677539159216</v>
      </c>
      <c r="AB9" t="n">
        <v>1315.38577345974</v>
      </c>
      <c r="AC9" t="n">
        <v>1189.847201396269</v>
      </c>
      <c r="AD9" t="n">
        <v>961367.7539159217</v>
      </c>
      <c r="AE9" t="n">
        <v>1315385.77345974</v>
      </c>
      <c r="AF9" t="n">
        <v>2.566154801760756e-06</v>
      </c>
      <c r="AG9" t="n">
        <v>1.869583333333333</v>
      </c>
      <c r="AH9" t="n">
        <v>1189847.201396269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2.293</v>
      </c>
      <c r="E10" t="n">
        <v>43.61</v>
      </c>
      <c r="F10" t="n">
        <v>32.73</v>
      </c>
      <c r="G10" t="n">
        <v>13.83</v>
      </c>
      <c r="H10" t="n">
        <v>0.18</v>
      </c>
      <c r="I10" t="n">
        <v>142</v>
      </c>
      <c r="J10" t="n">
        <v>300.84</v>
      </c>
      <c r="K10" t="n">
        <v>61.82</v>
      </c>
      <c r="L10" t="n">
        <v>3</v>
      </c>
      <c r="M10" t="n">
        <v>140</v>
      </c>
      <c r="N10" t="n">
        <v>86.02</v>
      </c>
      <c r="O10" t="n">
        <v>37338.27</v>
      </c>
      <c r="P10" t="n">
        <v>586.17</v>
      </c>
      <c r="Q10" t="n">
        <v>2238.82</v>
      </c>
      <c r="R10" t="n">
        <v>217.84</v>
      </c>
      <c r="S10" t="n">
        <v>80.06999999999999</v>
      </c>
      <c r="T10" t="n">
        <v>66174.57000000001</v>
      </c>
      <c r="U10" t="n">
        <v>0.37</v>
      </c>
      <c r="V10" t="n">
        <v>0.78</v>
      </c>
      <c r="W10" t="n">
        <v>6.88</v>
      </c>
      <c r="X10" t="n">
        <v>4.09</v>
      </c>
      <c r="Y10" t="n">
        <v>1</v>
      </c>
      <c r="Z10" t="n">
        <v>10</v>
      </c>
      <c r="AA10" t="n">
        <v>921.394505437449</v>
      </c>
      <c r="AB10" t="n">
        <v>1260.692611396232</v>
      </c>
      <c r="AC10" t="n">
        <v>1140.373877957767</v>
      </c>
      <c r="AD10" t="n">
        <v>921394.505437449</v>
      </c>
      <c r="AE10" t="n">
        <v>1260692.611396231</v>
      </c>
      <c r="AF10" t="n">
        <v>2.640309144950827e-06</v>
      </c>
      <c r="AG10" t="n">
        <v>1.817083333333333</v>
      </c>
      <c r="AH10" t="n">
        <v>1140373.877957768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2.3529</v>
      </c>
      <c r="E11" t="n">
        <v>42.5</v>
      </c>
      <c r="F11" t="n">
        <v>32.34</v>
      </c>
      <c r="G11" t="n">
        <v>15.04</v>
      </c>
      <c r="H11" t="n">
        <v>0.19</v>
      </c>
      <c r="I11" t="n">
        <v>129</v>
      </c>
      <c r="J11" t="n">
        <v>301.37</v>
      </c>
      <c r="K11" t="n">
        <v>61.82</v>
      </c>
      <c r="L11" t="n">
        <v>3.25</v>
      </c>
      <c r="M11" t="n">
        <v>127</v>
      </c>
      <c r="N11" t="n">
        <v>86.3</v>
      </c>
      <c r="O11" t="n">
        <v>37403.38</v>
      </c>
      <c r="P11" t="n">
        <v>578.08</v>
      </c>
      <c r="Q11" t="n">
        <v>2238.66</v>
      </c>
      <c r="R11" t="n">
        <v>205.52</v>
      </c>
      <c r="S11" t="n">
        <v>80.06999999999999</v>
      </c>
      <c r="T11" t="n">
        <v>60078.01</v>
      </c>
      <c r="U11" t="n">
        <v>0.39</v>
      </c>
      <c r="V11" t="n">
        <v>0.79</v>
      </c>
      <c r="W11" t="n">
        <v>6.85</v>
      </c>
      <c r="X11" t="n">
        <v>3.71</v>
      </c>
      <c r="Y11" t="n">
        <v>1</v>
      </c>
      <c r="Z11" t="n">
        <v>10</v>
      </c>
      <c r="AA11" t="n">
        <v>886.3583533301268</v>
      </c>
      <c r="AB11" t="n">
        <v>1212.754602397051</v>
      </c>
      <c r="AC11" t="n">
        <v>1097.011005256051</v>
      </c>
      <c r="AD11" t="n">
        <v>886358.3533301267</v>
      </c>
      <c r="AE11" t="n">
        <v>1212754.602397051</v>
      </c>
      <c r="AF11" t="n">
        <v>2.709281895837245e-06</v>
      </c>
      <c r="AG11" t="n">
        <v>1.770833333333333</v>
      </c>
      <c r="AH11" t="n">
        <v>1097011.005256051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2.4061</v>
      </c>
      <c r="E12" t="n">
        <v>41.56</v>
      </c>
      <c r="F12" t="n">
        <v>32.01</v>
      </c>
      <c r="G12" t="n">
        <v>16.28</v>
      </c>
      <c r="H12" t="n">
        <v>0.21</v>
      </c>
      <c r="I12" t="n">
        <v>118</v>
      </c>
      <c r="J12" t="n">
        <v>301.9</v>
      </c>
      <c r="K12" t="n">
        <v>61.82</v>
      </c>
      <c r="L12" t="n">
        <v>3.5</v>
      </c>
      <c r="M12" t="n">
        <v>116</v>
      </c>
      <c r="N12" t="n">
        <v>86.58</v>
      </c>
      <c r="O12" t="n">
        <v>37468.6</v>
      </c>
      <c r="P12" t="n">
        <v>570.72</v>
      </c>
      <c r="Q12" t="n">
        <v>2238.63</v>
      </c>
      <c r="R12" t="n">
        <v>194.46</v>
      </c>
      <c r="S12" t="n">
        <v>80.06999999999999</v>
      </c>
      <c r="T12" t="n">
        <v>54602.6</v>
      </c>
      <c r="U12" t="n">
        <v>0.41</v>
      </c>
      <c r="V12" t="n">
        <v>0.8</v>
      </c>
      <c r="W12" t="n">
        <v>6.84</v>
      </c>
      <c r="X12" t="n">
        <v>3.38</v>
      </c>
      <c r="Y12" t="n">
        <v>1</v>
      </c>
      <c r="Z12" t="n">
        <v>10</v>
      </c>
      <c r="AA12" t="n">
        <v>856.6631196875592</v>
      </c>
      <c r="AB12" t="n">
        <v>1172.124273666042</v>
      </c>
      <c r="AC12" t="n">
        <v>1060.258378074104</v>
      </c>
      <c r="AD12" t="n">
        <v>856663.1196875592</v>
      </c>
      <c r="AE12" t="n">
        <v>1172124.273666042</v>
      </c>
      <c r="AF12" t="n">
        <v>2.770539831515999e-06</v>
      </c>
      <c r="AG12" t="n">
        <v>1.731666666666667</v>
      </c>
      <c r="AH12" t="n">
        <v>1060258.378074104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2.4455</v>
      </c>
      <c r="E13" t="n">
        <v>40.89</v>
      </c>
      <c r="F13" t="n">
        <v>31.78</v>
      </c>
      <c r="G13" t="n">
        <v>17.34</v>
      </c>
      <c r="H13" t="n">
        <v>0.22</v>
      </c>
      <c r="I13" t="n">
        <v>110</v>
      </c>
      <c r="J13" t="n">
        <v>302.43</v>
      </c>
      <c r="K13" t="n">
        <v>61.82</v>
      </c>
      <c r="L13" t="n">
        <v>3.75</v>
      </c>
      <c r="M13" t="n">
        <v>108</v>
      </c>
      <c r="N13" t="n">
        <v>86.86</v>
      </c>
      <c r="O13" t="n">
        <v>37533.94</v>
      </c>
      <c r="P13" t="n">
        <v>565.45</v>
      </c>
      <c r="Q13" t="n">
        <v>2238.74</v>
      </c>
      <c r="R13" t="n">
        <v>187.26</v>
      </c>
      <c r="S13" t="n">
        <v>80.06999999999999</v>
      </c>
      <c r="T13" t="n">
        <v>51040.69</v>
      </c>
      <c r="U13" t="n">
        <v>0.43</v>
      </c>
      <c r="V13" t="n">
        <v>0.8100000000000001</v>
      </c>
      <c r="W13" t="n">
        <v>6.82</v>
      </c>
      <c r="X13" t="n">
        <v>3.15</v>
      </c>
      <c r="Y13" t="n">
        <v>1</v>
      </c>
      <c r="Z13" t="n">
        <v>10</v>
      </c>
      <c r="AA13" t="n">
        <v>835.7993687009782</v>
      </c>
      <c r="AB13" t="n">
        <v>1143.57756912247</v>
      </c>
      <c r="AC13" t="n">
        <v>1034.436130946619</v>
      </c>
      <c r="AD13" t="n">
        <v>835799.3687009782</v>
      </c>
      <c r="AE13" t="n">
        <v>1143577.56912247</v>
      </c>
      <c r="AF13" t="n">
        <v>2.815907550796881e-06</v>
      </c>
      <c r="AG13" t="n">
        <v>1.70375</v>
      </c>
      <c r="AH13" t="n">
        <v>1034436.130946619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2.487</v>
      </c>
      <c r="E14" t="n">
        <v>40.21</v>
      </c>
      <c r="F14" t="n">
        <v>31.55</v>
      </c>
      <c r="G14" t="n">
        <v>18.56</v>
      </c>
      <c r="H14" t="n">
        <v>0.24</v>
      </c>
      <c r="I14" t="n">
        <v>102</v>
      </c>
      <c r="J14" t="n">
        <v>302.96</v>
      </c>
      <c r="K14" t="n">
        <v>61.82</v>
      </c>
      <c r="L14" t="n">
        <v>4</v>
      </c>
      <c r="M14" t="n">
        <v>100</v>
      </c>
      <c r="N14" t="n">
        <v>87.14</v>
      </c>
      <c r="O14" t="n">
        <v>37599.4</v>
      </c>
      <c r="P14" t="n">
        <v>560.27</v>
      </c>
      <c r="Q14" t="n">
        <v>2238.73</v>
      </c>
      <c r="R14" t="n">
        <v>179.8</v>
      </c>
      <c r="S14" t="n">
        <v>80.06999999999999</v>
      </c>
      <c r="T14" t="n">
        <v>47350.86</v>
      </c>
      <c r="U14" t="n">
        <v>0.45</v>
      </c>
      <c r="V14" t="n">
        <v>0.8100000000000001</v>
      </c>
      <c r="W14" t="n">
        <v>6.8</v>
      </c>
      <c r="X14" t="n">
        <v>2.92</v>
      </c>
      <c r="Y14" t="n">
        <v>1</v>
      </c>
      <c r="Z14" t="n">
        <v>10</v>
      </c>
      <c r="AA14" t="n">
        <v>814.9982884847315</v>
      </c>
      <c r="AB14" t="n">
        <v>1115.116613491708</v>
      </c>
      <c r="AC14" t="n">
        <v>1008.691448976056</v>
      </c>
      <c r="AD14" t="n">
        <v>814998.2884847315</v>
      </c>
      <c r="AE14" t="n">
        <v>1115116.613491708</v>
      </c>
      <c r="AF14" t="n">
        <v>2.863693346486135e-06</v>
      </c>
      <c r="AG14" t="n">
        <v>1.675416666666667</v>
      </c>
      <c r="AH14" t="n">
        <v>1008691.448976056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2.5246</v>
      </c>
      <c r="E15" t="n">
        <v>39.61</v>
      </c>
      <c r="F15" t="n">
        <v>31.34</v>
      </c>
      <c r="G15" t="n">
        <v>19.79</v>
      </c>
      <c r="H15" t="n">
        <v>0.25</v>
      </c>
      <c r="I15" t="n">
        <v>95</v>
      </c>
      <c r="J15" t="n">
        <v>303.49</v>
      </c>
      <c r="K15" t="n">
        <v>61.82</v>
      </c>
      <c r="L15" t="n">
        <v>4.25</v>
      </c>
      <c r="M15" t="n">
        <v>93</v>
      </c>
      <c r="N15" t="n">
        <v>87.42</v>
      </c>
      <c r="O15" t="n">
        <v>37664.98</v>
      </c>
      <c r="P15" t="n">
        <v>555.08</v>
      </c>
      <c r="Q15" t="n">
        <v>2238.49</v>
      </c>
      <c r="R15" t="n">
        <v>172.69</v>
      </c>
      <c r="S15" t="n">
        <v>80.06999999999999</v>
      </c>
      <c r="T15" t="n">
        <v>43831.55</v>
      </c>
      <c r="U15" t="n">
        <v>0.46</v>
      </c>
      <c r="V15" t="n">
        <v>0.82</v>
      </c>
      <c r="W15" t="n">
        <v>6.8</v>
      </c>
      <c r="X15" t="n">
        <v>2.71</v>
      </c>
      <c r="Y15" t="n">
        <v>1</v>
      </c>
      <c r="Z15" t="n">
        <v>10</v>
      </c>
      <c r="AA15" t="n">
        <v>796.2525089197946</v>
      </c>
      <c r="AB15" t="n">
        <v>1089.467810885535</v>
      </c>
      <c r="AC15" t="n">
        <v>985.4905320922946</v>
      </c>
      <c r="AD15" t="n">
        <v>796252.5089197947</v>
      </c>
      <c r="AE15" t="n">
        <v>1089467.810885535</v>
      </c>
      <c r="AF15" t="n">
        <v>2.906988428845556e-06</v>
      </c>
      <c r="AG15" t="n">
        <v>1.650416666666667</v>
      </c>
      <c r="AH15" t="n">
        <v>985490.5320922947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2.5575</v>
      </c>
      <c r="E16" t="n">
        <v>39.1</v>
      </c>
      <c r="F16" t="n">
        <v>31.16</v>
      </c>
      <c r="G16" t="n">
        <v>21.01</v>
      </c>
      <c r="H16" t="n">
        <v>0.26</v>
      </c>
      <c r="I16" t="n">
        <v>89</v>
      </c>
      <c r="J16" t="n">
        <v>304.03</v>
      </c>
      <c r="K16" t="n">
        <v>61.82</v>
      </c>
      <c r="L16" t="n">
        <v>4.5</v>
      </c>
      <c r="M16" t="n">
        <v>87</v>
      </c>
      <c r="N16" t="n">
        <v>87.7</v>
      </c>
      <c r="O16" t="n">
        <v>37730.68</v>
      </c>
      <c r="P16" t="n">
        <v>550.95</v>
      </c>
      <c r="Q16" t="n">
        <v>2238.6</v>
      </c>
      <c r="R16" t="n">
        <v>166.98</v>
      </c>
      <c r="S16" t="n">
        <v>80.06999999999999</v>
      </c>
      <c r="T16" t="n">
        <v>41005.31</v>
      </c>
      <c r="U16" t="n">
        <v>0.48</v>
      </c>
      <c r="V16" t="n">
        <v>0.82</v>
      </c>
      <c r="W16" t="n">
        <v>6.79</v>
      </c>
      <c r="X16" t="n">
        <v>2.53</v>
      </c>
      <c r="Y16" t="n">
        <v>1</v>
      </c>
      <c r="Z16" t="n">
        <v>10</v>
      </c>
      <c r="AA16" t="n">
        <v>780.7204003480297</v>
      </c>
      <c r="AB16" t="n">
        <v>1068.216094709377</v>
      </c>
      <c r="AC16" t="n">
        <v>966.2670498810181</v>
      </c>
      <c r="AD16" t="n">
        <v>780720.4003480297</v>
      </c>
      <c r="AE16" t="n">
        <v>1068216.094709377</v>
      </c>
      <c r="AF16" t="n">
        <v>2.944871625910048e-06</v>
      </c>
      <c r="AG16" t="n">
        <v>1.629166666666667</v>
      </c>
      <c r="AH16" t="n">
        <v>966267.0498810181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2.5844</v>
      </c>
      <c r="E17" t="n">
        <v>38.69</v>
      </c>
      <c r="F17" t="n">
        <v>31.03</v>
      </c>
      <c r="G17" t="n">
        <v>22.16</v>
      </c>
      <c r="H17" t="n">
        <v>0.28</v>
      </c>
      <c r="I17" t="n">
        <v>84</v>
      </c>
      <c r="J17" t="n">
        <v>304.56</v>
      </c>
      <c r="K17" t="n">
        <v>61.82</v>
      </c>
      <c r="L17" t="n">
        <v>4.75</v>
      </c>
      <c r="M17" t="n">
        <v>82</v>
      </c>
      <c r="N17" t="n">
        <v>87.98999999999999</v>
      </c>
      <c r="O17" t="n">
        <v>37796.51</v>
      </c>
      <c r="P17" t="n">
        <v>547.3</v>
      </c>
      <c r="Q17" t="n">
        <v>2238.56</v>
      </c>
      <c r="R17" t="n">
        <v>162.46</v>
      </c>
      <c r="S17" t="n">
        <v>80.06999999999999</v>
      </c>
      <c r="T17" t="n">
        <v>38769.79</v>
      </c>
      <c r="U17" t="n">
        <v>0.49</v>
      </c>
      <c r="V17" t="n">
        <v>0.83</v>
      </c>
      <c r="W17" t="n">
        <v>6.79</v>
      </c>
      <c r="X17" t="n">
        <v>2.4</v>
      </c>
      <c r="Y17" t="n">
        <v>1</v>
      </c>
      <c r="Z17" t="n">
        <v>10</v>
      </c>
      <c r="AA17" t="n">
        <v>768.1901085963738</v>
      </c>
      <c r="AB17" t="n">
        <v>1051.071596737303</v>
      </c>
      <c r="AC17" t="n">
        <v>950.7587987329455</v>
      </c>
      <c r="AD17" t="n">
        <v>768190.1085963738</v>
      </c>
      <c r="AE17" t="n">
        <v>1051071.596737303</v>
      </c>
      <c r="AF17" t="n">
        <v>2.975846033236336e-06</v>
      </c>
      <c r="AG17" t="n">
        <v>1.612083333333333</v>
      </c>
      <c r="AH17" t="n">
        <v>950758.7987329455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2.6142</v>
      </c>
      <c r="E18" t="n">
        <v>38.25</v>
      </c>
      <c r="F18" t="n">
        <v>30.87</v>
      </c>
      <c r="G18" t="n">
        <v>23.44</v>
      </c>
      <c r="H18" t="n">
        <v>0.29</v>
      </c>
      <c r="I18" t="n">
        <v>79</v>
      </c>
      <c r="J18" t="n">
        <v>305.09</v>
      </c>
      <c r="K18" t="n">
        <v>61.82</v>
      </c>
      <c r="L18" t="n">
        <v>5</v>
      </c>
      <c r="M18" t="n">
        <v>77</v>
      </c>
      <c r="N18" t="n">
        <v>88.27</v>
      </c>
      <c r="O18" t="n">
        <v>37862.45</v>
      </c>
      <c r="P18" t="n">
        <v>543.46</v>
      </c>
      <c r="Q18" t="n">
        <v>2238.43</v>
      </c>
      <c r="R18" t="n">
        <v>157.45</v>
      </c>
      <c r="S18" t="n">
        <v>80.06999999999999</v>
      </c>
      <c r="T18" t="n">
        <v>36293.14</v>
      </c>
      <c r="U18" t="n">
        <v>0.51</v>
      </c>
      <c r="V18" t="n">
        <v>0.83</v>
      </c>
      <c r="W18" t="n">
        <v>6.77</v>
      </c>
      <c r="X18" t="n">
        <v>2.24</v>
      </c>
      <c r="Y18" t="n">
        <v>1</v>
      </c>
      <c r="Z18" t="n">
        <v>10</v>
      </c>
      <c r="AA18" t="n">
        <v>754.6785209679822</v>
      </c>
      <c r="AB18" t="n">
        <v>1032.584446454962</v>
      </c>
      <c r="AC18" t="n">
        <v>934.0360361266722</v>
      </c>
      <c r="AD18" t="n">
        <v>754678.5209679822</v>
      </c>
      <c r="AE18" t="n">
        <v>1032584.446454962</v>
      </c>
      <c r="AF18" t="n">
        <v>3.010159688936089e-06</v>
      </c>
      <c r="AG18" t="n">
        <v>1.59375</v>
      </c>
      <c r="AH18" t="n">
        <v>934036.0361266722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2.6355</v>
      </c>
      <c r="E19" t="n">
        <v>37.94</v>
      </c>
      <c r="F19" t="n">
        <v>30.78</v>
      </c>
      <c r="G19" t="n">
        <v>24.62</v>
      </c>
      <c r="H19" t="n">
        <v>0.31</v>
      </c>
      <c r="I19" t="n">
        <v>75</v>
      </c>
      <c r="J19" t="n">
        <v>305.63</v>
      </c>
      <c r="K19" t="n">
        <v>61.82</v>
      </c>
      <c r="L19" t="n">
        <v>5.25</v>
      </c>
      <c r="M19" t="n">
        <v>73</v>
      </c>
      <c r="N19" t="n">
        <v>88.56</v>
      </c>
      <c r="O19" t="n">
        <v>37928.52</v>
      </c>
      <c r="P19" t="n">
        <v>540.4299999999999</v>
      </c>
      <c r="Q19" t="n">
        <v>2238.76</v>
      </c>
      <c r="R19" t="n">
        <v>154.56</v>
      </c>
      <c r="S19" t="n">
        <v>80.06999999999999</v>
      </c>
      <c r="T19" t="n">
        <v>34866.18</v>
      </c>
      <c r="U19" t="n">
        <v>0.52</v>
      </c>
      <c r="V19" t="n">
        <v>0.83</v>
      </c>
      <c r="W19" t="n">
        <v>6.77</v>
      </c>
      <c r="X19" t="n">
        <v>2.15</v>
      </c>
      <c r="Y19" t="n">
        <v>1</v>
      </c>
      <c r="Z19" t="n">
        <v>10</v>
      </c>
      <c r="AA19" t="n">
        <v>745.1294816465154</v>
      </c>
      <c r="AB19" t="n">
        <v>1019.519029581448</v>
      </c>
      <c r="AC19" t="n">
        <v>922.217564302139</v>
      </c>
      <c r="AD19" t="n">
        <v>745129.4816465154</v>
      </c>
      <c r="AE19" t="n">
        <v>1019519.029581448</v>
      </c>
      <c r="AF19" t="n">
        <v>3.034685892506718e-06</v>
      </c>
      <c r="AG19" t="n">
        <v>1.580833333333333</v>
      </c>
      <c r="AH19" t="n">
        <v>922217.564302139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2.6607</v>
      </c>
      <c r="E20" t="n">
        <v>37.58</v>
      </c>
      <c r="F20" t="n">
        <v>30.64</v>
      </c>
      <c r="G20" t="n">
        <v>25.9</v>
      </c>
      <c r="H20" t="n">
        <v>0.32</v>
      </c>
      <c r="I20" t="n">
        <v>71</v>
      </c>
      <c r="J20" t="n">
        <v>306.17</v>
      </c>
      <c r="K20" t="n">
        <v>61.82</v>
      </c>
      <c r="L20" t="n">
        <v>5.5</v>
      </c>
      <c r="M20" t="n">
        <v>69</v>
      </c>
      <c r="N20" t="n">
        <v>88.84</v>
      </c>
      <c r="O20" t="n">
        <v>37994.72</v>
      </c>
      <c r="P20" t="n">
        <v>536.85</v>
      </c>
      <c r="Q20" t="n">
        <v>2238.61</v>
      </c>
      <c r="R20" t="n">
        <v>149.8</v>
      </c>
      <c r="S20" t="n">
        <v>80.06999999999999</v>
      </c>
      <c r="T20" t="n">
        <v>32506.06</v>
      </c>
      <c r="U20" t="n">
        <v>0.53</v>
      </c>
      <c r="V20" t="n">
        <v>0.84</v>
      </c>
      <c r="W20" t="n">
        <v>6.77</v>
      </c>
      <c r="X20" t="n">
        <v>2.01</v>
      </c>
      <c r="Y20" t="n">
        <v>1</v>
      </c>
      <c r="Z20" t="n">
        <v>10</v>
      </c>
      <c r="AA20" t="n">
        <v>733.7834535673298</v>
      </c>
      <c r="AB20" t="n">
        <v>1003.994893412075</v>
      </c>
      <c r="AC20" t="n">
        <v>908.1750299005084</v>
      </c>
      <c r="AD20" t="n">
        <v>733783.4535673298</v>
      </c>
      <c r="AE20" t="n">
        <v>1003994.893412075</v>
      </c>
      <c r="AF20" t="n">
        <v>3.063702809407181e-06</v>
      </c>
      <c r="AG20" t="n">
        <v>1.565833333333333</v>
      </c>
      <c r="AH20" t="n">
        <v>908175.0299005085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2.6786</v>
      </c>
      <c r="E21" t="n">
        <v>37.33</v>
      </c>
      <c r="F21" t="n">
        <v>30.56</v>
      </c>
      <c r="G21" t="n">
        <v>26.96</v>
      </c>
      <c r="H21" t="n">
        <v>0.33</v>
      </c>
      <c r="I21" t="n">
        <v>68</v>
      </c>
      <c r="J21" t="n">
        <v>306.7</v>
      </c>
      <c r="K21" t="n">
        <v>61.82</v>
      </c>
      <c r="L21" t="n">
        <v>5.75</v>
      </c>
      <c r="M21" t="n">
        <v>66</v>
      </c>
      <c r="N21" t="n">
        <v>89.13</v>
      </c>
      <c r="O21" t="n">
        <v>38061.04</v>
      </c>
      <c r="P21" t="n">
        <v>534.27</v>
      </c>
      <c r="Q21" t="n">
        <v>2238.53</v>
      </c>
      <c r="R21" t="n">
        <v>147.49</v>
      </c>
      <c r="S21" t="n">
        <v>80.06999999999999</v>
      </c>
      <c r="T21" t="n">
        <v>31366.61</v>
      </c>
      <c r="U21" t="n">
        <v>0.54</v>
      </c>
      <c r="V21" t="n">
        <v>0.84</v>
      </c>
      <c r="W21" t="n">
        <v>6.75</v>
      </c>
      <c r="X21" t="n">
        <v>1.93</v>
      </c>
      <c r="Y21" t="n">
        <v>1</v>
      </c>
      <c r="Z21" t="n">
        <v>10</v>
      </c>
      <c r="AA21" t="n">
        <v>725.9653858326648</v>
      </c>
      <c r="AB21" t="n">
        <v>993.2978682286998</v>
      </c>
      <c r="AC21" t="n">
        <v>898.498913787266</v>
      </c>
      <c r="AD21" t="n">
        <v>725965.3858326648</v>
      </c>
      <c r="AE21" t="n">
        <v>993297.8682286998</v>
      </c>
      <c r="AF21" t="n">
        <v>3.08431403212616e-06</v>
      </c>
      <c r="AG21" t="n">
        <v>1.555416666666667</v>
      </c>
      <c r="AH21" t="n">
        <v>898498.913787266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2.6963</v>
      </c>
      <c r="E22" t="n">
        <v>37.09</v>
      </c>
      <c r="F22" t="n">
        <v>30.48</v>
      </c>
      <c r="G22" t="n">
        <v>28.14</v>
      </c>
      <c r="H22" t="n">
        <v>0.35</v>
      </c>
      <c r="I22" t="n">
        <v>65</v>
      </c>
      <c r="J22" t="n">
        <v>307.24</v>
      </c>
      <c r="K22" t="n">
        <v>61.82</v>
      </c>
      <c r="L22" t="n">
        <v>6</v>
      </c>
      <c r="M22" t="n">
        <v>63</v>
      </c>
      <c r="N22" t="n">
        <v>89.42</v>
      </c>
      <c r="O22" t="n">
        <v>38127.48</v>
      </c>
      <c r="P22" t="n">
        <v>531.63</v>
      </c>
      <c r="Q22" t="n">
        <v>2238.61</v>
      </c>
      <c r="R22" t="n">
        <v>145.11</v>
      </c>
      <c r="S22" t="n">
        <v>80.06999999999999</v>
      </c>
      <c r="T22" t="n">
        <v>30191.84</v>
      </c>
      <c r="U22" t="n">
        <v>0.55</v>
      </c>
      <c r="V22" t="n">
        <v>0.84</v>
      </c>
      <c r="W22" t="n">
        <v>6.74</v>
      </c>
      <c r="X22" t="n">
        <v>1.85</v>
      </c>
      <c r="Y22" t="n">
        <v>1</v>
      </c>
      <c r="Z22" t="n">
        <v>10</v>
      </c>
      <c r="AA22" t="n">
        <v>718.2520977688705</v>
      </c>
      <c r="AB22" t="n">
        <v>982.7442072135634</v>
      </c>
      <c r="AC22" t="n">
        <v>888.9524793672578</v>
      </c>
      <c r="AD22" t="n">
        <v>718252.0977688705</v>
      </c>
      <c r="AE22" t="n">
        <v>982744.2072135634</v>
      </c>
      <c r="AF22" t="n">
        <v>3.104694961853866e-06</v>
      </c>
      <c r="AG22" t="n">
        <v>1.545416666666667</v>
      </c>
      <c r="AH22" t="n">
        <v>888952.4793672578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2.7149</v>
      </c>
      <c r="E23" t="n">
        <v>36.83</v>
      </c>
      <c r="F23" t="n">
        <v>30.39</v>
      </c>
      <c r="G23" t="n">
        <v>29.41</v>
      </c>
      <c r="H23" t="n">
        <v>0.36</v>
      </c>
      <c r="I23" t="n">
        <v>62</v>
      </c>
      <c r="J23" t="n">
        <v>307.78</v>
      </c>
      <c r="K23" t="n">
        <v>61.82</v>
      </c>
      <c r="L23" t="n">
        <v>6.25</v>
      </c>
      <c r="M23" t="n">
        <v>60</v>
      </c>
      <c r="N23" t="n">
        <v>89.70999999999999</v>
      </c>
      <c r="O23" t="n">
        <v>38194.05</v>
      </c>
      <c r="P23" t="n">
        <v>528.62</v>
      </c>
      <c r="Q23" t="n">
        <v>2238.46</v>
      </c>
      <c r="R23" t="n">
        <v>141.93</v>
      </c>
      <c r="S23" t="n">
        <v>80.06999999999999</v>
      </c>
      <c r="T23" t="n">
        <v>28619.58</v>
      </c>
      <c r="U23" t="n">
        <v>0.5600000000000001</v>
      </c>
      <c r="V23" t="n">
        <v>0.84</v>
      </c>
      <c r="W23" t="n">
        <v>6.74</v>
      </c>
      <c r="X23" t="n">
        <v>1.76</v>
      </c>
      <c r="Y23" t="n">
        <v>1</v>
      </c>
      <c r="Z23" t="n">
        <v>10</v>
      </c>
      <c r="AA23" t="n">
        <v>709.9968891129832</v>
      </c>
      <c r="AB23" t="n">
        <v>971.4490665364762</v>
      </c>
      <c r="AC23" t="n">
        <v>878.7353310635622</v>
      </c>
      <c r="AD23" t="n">
        <v>709996.8891129832</v>
      </c>
      <c r="AE23" t="n">
        <v>971449.0665364761</v>
      </c>
      <c r="AF23" t="n">
        <v>3.126112210042303e-06</v>
      </c>
      <c r="AG23" t="n">
        <v>1.534583333333333</v>
      </c>
      <c r="AH23" t="n">
        <v>878735.3310635622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2.7339</v>
      </c>
      <c r="E24" t="n">
        <v>36.58</v>
      </c>
      <c r="F24" t="n">
        <v>30.3</v>
      </c>
      <c r="G24" t="n">
        <v>30.82</v>
      </c>
      <c r="H24" t="n">
        <v>0.38</v>
      </c>
      <c r="I24" t="n">
        <v>59</v>
      </c>
      <c r="J24" t="n">
        <v>308.32</v>
      </c>
      <c r="K24" t="n">
        <v>61.82</v>
      </c>
      <c r="L24" t="n">
        <v>6.5</v>
      </c>
      <c r="M24" t="n">
        <v>57</v>
      </c>
      <c r="N24" t="n">
        <v>90</v>
      </c>
      <c r="O24" t="n">
        <v>38260.74</v>
      </c>
      <c r="P24" t="n">
        <v>525.8099999999999</v>
      </c>
      <c r="Q24" t="n">
        <v>2238.4</v>
      </c>
      <c r="R24" t="n">
        <v>139.14</v>
      </c>
      <c r="S24" t="n">
        <v>80.06999999999999</v>
      </c>
      <c r="T24" t="n">
        <v>27239.36</v>
      </c>
      <c r="U24" t="n">
        <v>0.58</v>
      </c>
      <c r="V24" t="n">
        <v>0.85</v>
      </c>
      <c r="W24" t="n">
        <v>6.74</v>
      </c>
      <c r="X24" t="n">
        <v>1.67</v>
      </c>
      <c r="Y24" t="n">
        <v>1</v>
      </c>
      <c r="Z24" t="n">
        <v>10</v>
      </c>
      <c r="AA24" t="n">
        <v>701.9333373359395</v>
      </c>
      <c r="AB24" t="n">
        <v>960.4161592563271</v>
      </c>
      <c r="AC24" t="n">
        <v>868.7553889694482</v>
      </c>
      <c r="AD24" t="n">
        <v>701933.3373359395</v>
      </c>
      <c r="AE24" t="n">
        <v>960416.1592563271</v>
      </c>
      <c r="AF24" t="n">
        <v>3.147990044213287e-06</v>
      </c>
      <c r="AG24" t="n">
        <v>1.524166666666667</v>
      </c>
      <c r="AH24" t="n">
        <v>868755.3889694482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2.7461</v>
      </c>
      <c r="E25" t="n">
        <v>36.42</v>
      </c>
      <c r="F25" t="n">
        <v>30.25</v>
      </c>
      <c r="G25" t="n">
        <v>31.84</v>
      </c>
      <c r="H25" t="n">
        <v>0.39</v>
      </c>
      <c r="I25" t="n">
        <v>57</v>
      </c>
      <c r="J25" t="n">
        <v>308.86</v>
      </c>
      <c r="K25" t="n">
        <v>61.82</v>
      </c>
      <c r="L25" t="n">
        <v>6.75</v>
      </c>
      <c r="M25" t="n">
        <v>55</v>
      </c>
      <c r="N25" t="n">
        <v>90.29000000000001</v>
      </c>
      <c r="O25" t="n">
        <v>38327.57</v>
      </c>
      <c r="P25" t="n">
        <v>523.79</v>
      </c>
      <c r="Q25" t="n">
        <v>2238.38</v>
      </c>
      <c r="R25" t="n">
        <v>137.35</v>
      </c>
      <c r="S25" t="n">
        <v>80.06999999999999</v>
      </c>
      <c r="T25" t="n">
        <v>26349.67</v>
      </c>
      <c r="U25" t="n">
        <v>0.58</v>
      </c>
      <c r="V25" t="n">
        <v>0.85</v>
      </c>
      <c r="W25" t="n">
        <v>6.74</v>
      </c>
      <c r="X25" t="n">
        <v>1.62</v>
      </c>
      <c r="Y25" t="n">
        <v>1</v>
      </c>
      <c r="Z25" t="n">
        <v>10</v>
      </c>
      <c r="AA25" t="n">
        <v>696.6804157542705</v>
      </c>
      <c r="AB25" t="n">
        <v>953.2288802057431</v>
      </c>
      <c r="AC25" t="n">
        <v>862.254053744042</v>
      </c>
      <c r="AD25" t="n">
        <v>696680.4157542705</v>
      </c>
      <c r="AE25" t="n">
        <v>953228.880205743</v>
      </c>
      <c r="AF25" t="n">
        <v>3.162037916680971e-06</v>
      </c>
      <c r="AG25" t="n">
        <v>1.5175</v>
      </c>
      <c r="AH25" t="n">
        <v>862254.0537440421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2.7597</v>
      </c>
      <c r="E26" t="n">
        <v>36.24</v>
      </c>
      <c r="F26" t="n">
        <v>30.18</v>
      </c>
      <c r="G26" t="n">
        <v>32.93</v>
      </c>
      <c r="H26" t="n">
        <v>0.4</v>
      </c>
      <c r="I26" t="n">
        <v>55</v>
      </c>
      <c r="J26" t="n">
        <v>309.41</v>
      </c>
      <c r="K26" t="n">
        <v>61.82</v>
      </c>
      <c r="L26" t="n">
        <v>7</v>
      </c>
      <c r="M26" t="n">
        <v>53</v>
      </c>
      <c r="N26" t="n">
        <v>90.59</v>
      </c>
      <c r="O26" t="n">
        <v>38394.52</v>
      </c>
      <c r="P26" t="n">
        <v>521.51</v>
      </c>
      <c r="Q26" t="n">
        <v>2238.52</v>
      </c>
      <c r="R26" t="n">
        <v>135.07</v>
      </c>
      <c r="S26" t="n">
        <v>80.06999999999999</v>
      </c>
      <c r="T26" t="n">
        <v>25223.28</v>
      </c>
      <c r="U26" t="n">
        <v>0.59</v>
      </c>
      <c r="V26" t="n">
        <v>0.85</v>
      </c>
      <c r="W26" t="n">
        <v>6.73</v>
      </c>
      <c r="X26" t="n">
        <v>1.55</v>
      </c>
      <c r="Y26" t="n">
        <v>1</v>
      </c>
      <c r="Z26" t="n">
        <v>10</v>
      </c>
      <c r="AA26" t="n">
        <v>690.7506044071132</v>
      </c>
      <c r="AB26" t="n">
        <v>945.1154507157488</v>
      </c>
      <c r="AC26" t="n">
        <v>854.9149585773032</v>
      </c>
      <c r="AD26" t="n">
        <v>690750.6044071132</v>
      </c>
      <c r="AE26" t="n">
        <v>945115.4507157488</v>
      </c>
      <c r="AF26" t="n">
        <v>3.17769784008757e-06</v>
      </c>
      <c r="AG26" t="n">
        <v>1.51</v>
      </c>
      <c r="AH26" t="n">
        <v>854914.9585773032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2.7718</v>
      </c>
      <c r="E27" t="n">
        <v>36.08</v>
      </c>
      <c r="F27" t="n">
        <v>30.14</v>
      </c>
      <c r="G27" t="n">
        <v>34.12</v>
      </c>
      <c r="H27" t="n">
        <v>0.42</v>
      </c>
      <c r="I27" t="n">
        <v>53</v>
      </c>
      <c r="J27" t="n">
        <v>309.95</v>
      </c>
      <c r="K27" t="n">
        <v>61.82</v>
      </c>
      <c r="L27" t="n">
        <v>7.25</v>
      </c>
      <c r="M27" t="n">
        <v>51</v>
      </c>
      <c r="N27" t="n">
        <v>90.88</v>
      </c>
      <c r="O27" t="n">
        <v>38461.6</v>
      </c>
      <c r="P27" t="n">
        <v>519.12</v>
      </c>
      <c r="Q27" t="n">
        <v>2238.38</v>
      </c>
      <c r="R27" t="n">
        <v>133.7</v>
      </c>
      <c r="S27" t="n">
        <v>80.06999999999999</v>
      </c>
      <c r="T27" t="n">
        <v>24544.66</v>
      </c>
      <c r="U27" t="n">
        <v>0.6</v>
      </c>
      <c r="V27" t="n">
        <v>0.85</v>
      </c>
      <c r="W27" t="n">
        <v>6.73</v>
      </c>
      <c r="X27" t="n">
        <v>1.51</v>
      </c>
      <c r="Y27" t="n">
        <v>1</v>
      </c>
      <c r="Z27" t="n">
        <v>10</v>
      </c>
      <c r="AA27" t="n">
        <v>685.367591041829</v>
      </c>
      <c r="AB27" t="n">
        <v>937.7501743475781</v>
      </c>
      <c r="AC27" t="n">
        <v>848.2526138484802</v>
      </c>
      <c r="AD27" t="n">
        <v>685367.591041829</v>
      </c>
      <c r="AE27" t="n">
        <v>937750.1743475781</v>
      </c>
      <c r="AF27" t="n">
        <v>3.191630566059617e-06</v>
      </c>
      <c r="AG27" t="n">
        <v>1.503333333333333</v>
      </c>
      <c r="AH27" t="n">
        <v>848252.6138484803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2.786</v>
      </c>
      <c r="E28" t="n">
        <v>35.89</v>
      </c>
      <c r="F28" t="n">
        <v>30.06</v>
      </c>
      <c r="G28" t="n">
        <v>35.37</v>
      </c>
      <c r="H28" t="n">
        <v>0.43</v>
      </c>
      <c r="I28" t="n">
        <v>51</v>
      </c>
      <c r="J28" t="n">
        <v>310.5</v>
      </c>
      <c r="K28" t="n">
        <v>61.82</v>
      </c>
      <c r="L28" t="n">
        <v>7.5</v>
      </c>
      <c r="M28" t="n">
        <v>49</v>
      </c>
      <c r="N28" t="n">
        <v>91.18000000000001</v>
      </c>
      <c r="O28" t="n">
        <v>38528.81</v>
      </c>
      <c r="P28" t="n">
        <v>516.8</v>
      </c>
      <c r="Q28" t="n">
        <v>2238.37</v>
      </c>
      <c r="R28" t="n">
        <v>131.46</v>
      </c>
      <c r="S28" t="n">
        <v>80.06999999999999</v>
      </c>
      <c r="T28" t="n">
        <v>23436.72</v>
      </c>
      <c r="U28" t="n">
        <v>0.61</v>
      </c>
      <c r="V28" t="n">
        <v>0.85</v>
      </c>
      <c r="W28" t="n">
        <v>6.72</v>
      </c>
      <c r="X28" t="n">
        <v>1.43</v>
      </c>
      <c r="Y28" t="n">
        <v>1</v>
      </c>
      <c r="Z28" t="n">
        <v>10</v>
      </c>
      <c r="AA28" t="n">
        <v>679.1917639407837</v>
      </c>
      <c r="AB28" t="n">
        <v>929.3001352496656</v>
      </c>
      <c r="AC28" t="n">
        <v>840.6090346223684</v>
      </c>
      <c r="AD28" t="n">
        <v>679191.7639407838</v>
      </c>
      <c r="AE28" t="n">
        <v>929300.1352496656</v>
      </c>
      <c r="AF28" t="n">
        <v>3.207981368440037e-06</v>
      </c>
      <c r="AG28" t="n">
        <v>1.495416666666667</v>
      </c>
      <c r="AH28" t="n">
        <v>840609.0346223684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2.7981</v>
      </c>
      <c r="E29" t="n">
        <v>35.74</v>
      </c>
      <c r="F29" t="n">
        <v>30.02</v>
      </c>
      <c r="G29" t="n">
        <v>36.76</v>
      </c>
      <c r="H29" t="n">
        <v>0.44</v>
      </c>
      <c r="I29" t="n">
        <v>49</v>
      </c>
      <c r="J29" t="n">
        <v>311.04</v>
      </c>
      <c r="K29" t="n">
        <v>61.82</v>
      </c>
      <c r="L29" t="n">
        <v>7.75</v>
      </c>
      <c r="M29" t="n">
        <v>47</v>
      </c>
      <c r="N29" t="n">
        <v>91.47</v>
      </c>
      <c r="O29" t="n">
        <v>38596.15</v>
      </c>
      <c r="P29" t="n">
        <v>514.3</v>
      </c>
      <c r="Q29" t="n">
        <v>2238.47</v>
      </c>
      <c r="R29" t="n">
        <v>129.78</v>
      </c>
      <c r="S29" t="n">
        <v>80.06999999999999</v>
      </c>
      <c r="T29" t="n">
        <v>22609.29</v>
      </c>
      <c r="U29" t="n">
        <v>0.62</v>
      </c>
      <c r="V29" t="n">
        <v>0.85</v>
      </c>
      <c r="W29" t="n">
        <v>6.73</v>
      </c>
      <c r="X29" t="n">
        <v>1.39</v>
      </c>
      <c r="Y29" t="n">
        <v>1</v>
      </c>
      <c r="Z29" t="n">
        <v>10</v>
      </c>
      <c r="AA29" t="n">
        <v>673.8166926145773</v>
      </c>
      <c r="AB29" t="n">
        <v>921.9457255297385</v>
      </c>
      <c r="AC29" t="n">
        <v>833.9565194441324</v>
      </c>
      <c r="AD29" t="n">
        <v>673816.6926145772</v>
      </c>
      <c r="AE29" t="n">
        <v>921945.7255297385</v>
      </c>
      <c r="AF29" t="n">
        <v>3.221914094412084e-06</v>
      </c>
      <c r="AG29" t="n">
        <v>1.489166666666667</v>
      </c>
      <c r="AH29" t="n">
        <v>833956.5194441323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2.8112</v>
      </c>
      <c r="E30" t="n">
        <v>35.57</v>
      </c>
      <c r="F30" t="n">
        <v>29.96</v>
      </c>
      <c r="G30" t="n">
        <v>38.25</v>
      </c>
      <c r="H30" t="n">
        <v>0.46</v>
      </c>
      <c r="I30" t="n">
        <v>47</v>
      </c>
      <c r="J30" t="n">
        <v>311.59</v>
      </c>
      <c r="K30" t="n">
        <v>61.82</v>
      </c>
      <c r="L30" t="n">
        <v>8</v>
      </c>
      <c r="M30" t="n">
        <v>45</v>
      </c>
      <c r="N30" t="n">
        <v>91.77</v>
      </c>
      <c r="O30" t="n">
        <v>38663.62</v>
      </c>
      <c r="P30" t="n">
        <v>513.02</v>
      </c>
      <c r="Q30" t="n">
        <v>2238.44</v>
      </c>
      <c r="R30" t="n">
        <v>128.05</v>
      </c>
      <c r="S30" t="n">
        <v>80.06999999999999</v>
      </c>
      <c r="T30" t="n">
        <v>21750.53</v>
      </c>
      <c r="U30" t="n">
        <v>0.63</v>
      </c>
      <c r="V30" t="n">
        <v>0.86</v>
      </c>
      <c r="W30" t="n">
        <v>6.72</v>
      </c>
      <c r="X30" t="n">
        <v>1.34</v>
      </c>
      <c r="Y30" t="n">
        <v>1</v>
      </c>
      <c r="Z30" t="n">
        <v>10</v>
      </c>
      <c r="AA30" t="n">
        <v>669.1551458288309</v>
      </c>
      <c r="AB30" t="n">
        <v>915.5675915645505</v>
      </c>
      <c r="AC30" t="n">
        <v>828.1871056328146</v>
      </c>
      <c r="AD30" t="n">
        <v>669155.1458288309</v>
      </c>
      <c r="AE30" t="n">
        <v>915567.5915645505</v>
      </c>
      <c r="AF30" t="n">
        <v>3.2369982853405e-06</v>
      </c>
      <c r="AG30" t="n">
        <v>1.482083333333333</v>
      </c>
      <c r="AH30" t="n">
        <v>828187.1056328146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2.8191</v>
      </c>
      <c r="E31" t="n">
        <v>35.47</v>
      </c>
      <c r="F31" t="n">
        <v>29.92</v>
      </c>
      <c r="G31" t="n">
        <v>39.03</v>
      </c>
      <c r="H31" t="n">
        <v>0.47</v>
      </c>
      <c r="I31" t="n">
        <v>46</v>
      </c>
      <c r="J31" t="n">
        <v>312.14</v>
      </c>
      <c r="K31" t="n">
        <v>61.82</v>
      </c>
      <c r="L31" t="n">
        <v>8.25</v>
      </c>
      <c r="M31" t="n">
        <v>44</v>
      </c>
      <c r="N31" t="n">
        <v>92.06999999999999</v>
      </c>
      <c r="O31" t="n">
        <v>38731.35</v>
      </c>
      <c r="P31" t="n">
        <v>510.78</v>
      </c>
      <c r="Q31" t="n">
        <v>2238.42</v>
      </c>
      <c r="R31" t="n">
        <v>126.71</v>
      </c>
      <c r="S31" t="n">
        <v>80.06999999999999</v>
      </c>
      <c r="T31" t="n">
        <v>21086.38</v>
      </c>
      <c r="U31" t="n">
        <v>0.63</v>
      </c>
      <c r="V31" t="n">
        <v>0.86</v>
      </c>
      <c r="W31" t="n">
        <v>6.72</v>
      </c>
      <c r="X31" t="n">
        <v>1.29</v>
      </c>
      <c r="Y31" t="n">
        <v>1</v>
      </c>
      <c r="Z31" t="n">
        <v>10</v>
      </c>
      <c r="AA31" t="n">
        <v>665.079178525714</v>
      </c>
      <c r="AB31" t="n">
        <v>909.9906732814396</v>
      </c>
      <c r="AC31" t="n">
        <v>823.1424406033898</v>
      </c>
      <c r="AD31" t="n">
        <v>665079.1785257141</v>
      </c>
      <c r="AE31" t="n">
        <v>909990.6732814396</v>
      </c>
      <c r="AF31" t="n">
        <v>3.246094858495804e-06</v>
      </c>
      <c r="AG31" t="n">
        <v>1.477916666666667</v>
      </c>
      <c r="AH31" t="n">
        <v>823142.4406033898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2.8333</v>
      </c>
      <c r="E32" t="n">
        <v>35.29</v>
      </c>
      <c r="F32" t="n">
        <v>29.85</v>
      </c>
      <c r="G32" t="n">
        <v>40.71</v>
      </c>
      <c r="H32" t="n">
        <v>0.48</v>
      </c>
      <c r="I32" t="n">
        <v>44</v>
      </c>
      <c r="J32" t="n">
        <v>312.69</v>
      </c>
      <c r="K32" t="n">
        <v>61.82</v>
      </c>
      <c r="L32" t="n">
        <v>8.5</v>
      </c>
      <c r="M32" t="n">
        <v>42</v>
      </c>
      <c r="N32" t="n">
        <v>92.37</v>
      </c>
      <c r="O32" t="n">
        <v>38799.09</v>
      </c>
      <c r="P32" t="n">
        <v>508.42</v>
      </c>
      <c r="Q32" t="n">
        <v>2238.45</v>
      </c>
      <c r="R32" t="n">
        <v>124.5</v>
      </c>
      <c r="S32" t="n">
        <v>80.06999999999999</v>
      </c>
      <c r="T32" t="n">
        <v>19994.56</v>
      </c>
      <c r="U32" t="n">
        <v>0.64</v>
      </c>
      <c r="V32" t="n">
        <v>0.86</v>
      </c>
      <c r="W32" t="n">
        <v>6.71</v>
      </c>
      <c r="X32" t="n">
        <v>1.23</v>
      </c>
      <c r="Y32" t="n">
        <v>1</v>
      </c>
      <c r="Z32" t="n">
        <v>10</v>
      </c>
      <c r="AA32" t="n">
        <v>659.2450078392318</v>
      </c>
      <c r="AB32" t="n">
        <v>902.0081035627491</v>
      </c>
      <c r="AC32" t="n">
        <v>815.9217161350441</v>
      </c>
      <c r="AD32" t="n">
        <v>659245.0078392318</v>
      </c>
      <c r="AE32" t="n">
        <v>902008.1035627491</v>
      </c>
      <c r="AF32" t="n">
        <v>3.262445660876222e-06</v>
      </c>
      <c r="AG32" t="n">
        <v>1.470416666666667</v>
      </c>
      <c r="AH32" t="n">
        <v>815921.7161350441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2.8383</v>
      </c>
      <c r="E33" t="n">
        <v>35.23</v>
      </c>
      <c r="F33" t="n">
        <v>29.85</v>
      </c>
      <c r="G33" t="n">
        <v>41.65</v>
      </c>
      <c r="H33" t="n">
        <v>0.5</v>
      </c>
      <c r="I33" t="n">
        <v>43</v>
      </c>
      <c r="J33" t="n">
        <v>313.24</v>
      </c>
      <c r="K33" t="n">
        <v>61.82</v>
      </c>
      <c r="L33" t="n">
        <v>8.75</v>
      </c>
      <c r="M33" t="n">
        <v>41</v>
      </c>
      <c r="N33" t="n">
        <v>92.67</v>
      </c>
      <c r="O33" t="n">
        <v>38866.96</v>
      </c>
      <c r="P33" t="n">
        <v>506.9</v>
      </c>
      <c r="Q33" t="n">
        <v>2238.51</v>
      </c>
      <c r="R33" t="n">
        <v>124.22</v>
      </c>
      <c r="S33" t="n">
        <v>80.06999999999999</v>
      </c>
      <c r="T33" t="n">
        <v>19858.71</v>
      </c>
      <c r="U33" t="n">
        <v>0.64</v>
      </c>
      <c r="V33" t="n">
        <v>0.86</v>
      </c>
      <c r="W33" t="n">
        <v>6.71</v>
      </c>
      <c r="X33" t="n">
        <v>1.22</v>
      </c>
      <c r="Y33" t="n">
        <v>1</v>
      </c>
      <c r="Z33" t="n">
        <v>10</v>
      </c>
      <c r="AA33" t="n">
        <v>656.7913705375414</v>
      </c>
      <c r="AB33" t="n">
        <v>898.6509287597386</v>
      </c>
      <c r="AC33" t="n">
        <v>812.8849453834082</v>
      </c>
      <c r="AD33" t="n">
        <v>656791.3705375415</v>
      </c>
      <c r="AE33" t="n">
        <v>898650.9287597386</v>
      </c>
      <c r="AF33" t="n">
        <v>3.26820298565806e-06</v>
      </c>
      <c r="AG33" t="n">
        <v>1.467916666666667</v>
      </c>
      <c r="AH33" t="n">
        <v>812884.9453834082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2.8471</v>
      </c>
      <c r="E34" t="n">
        <v>35.12</v>
      </c>
      <c r="F34" t="n">
        <v>29.79</v>
      </c>
      <c r="G34" t="n">
        <v>42.56</v>
      </c>
      <c r="H34" t="n">
        <v>0.51</v>
      </c>
      <c r="I34" t="n">
        <v>42</v>
      </c>
      <c r="J34" t="n">
        <v>313.79</v>
      </c>
      <c r="K34" t="n">
        <v>61.82</v>
      </c>
      <c r="L34" t="n">
        <v>9</v>
      </c>
      <c r="M34" t="n">
        <v>40</v>
      </c>
      <c r="N34" t="n">
        <v>92.97</v>
      </c>
      <c r="O34" t="n">
        <v>38934.97</v>
      </c>
      <c r="P34" t="n">
        <v>504.55</v>
      </c>
      <c r="Q34" t="n">
        <v>2238.42</v>
      </c>
      <c r="R34" t="n">
        <v>122.55</v>
      </c>
      <c r="S34" t="n">
        <v>80.06999999999999</v>
      </c>
      <c r="T34" t="n">
        <v>19029.3</v>
      </c>
      <c r="U34" t="n">
        <v>0.65</v>
      </c>
      <c r="V34" t="n">
        <v>0.86</v>
      </c>
      <c r="W34" t="n">
        <v>6.71</v>
      </c>
      <c r="X34" t="n">
        <v>1.17</v>
      </c>
      <c r="Y34" t="n">
        <v>1</v>
      </c>
      <c r="Z34" t="n">
        <v>10</v>
      </c>
      <c r="AA34" t="n">
        <v>652.349094744215</v>
      </c>
      <c r="AB34" t="n">
        <v>892.5728110399326</v>
      </c>
      <c r="AC34" t="n">
        <v>807.386914688089</v>
      </c>
      <c r="AD34" t="n">
        <v>652349.094744215</v>
      </c>
      <c r="AE34" t="n">
        <v>892572.8110399327</v>
      </c>
      <c r="AF34" t="n">
        <v>3.278335877274095e-06</v>
      </c>
      <c r="AG34" t="n">
        <v>1.463333333333333</v>
      </c>
      <c r="AH34" t="n">
        <v>807386.9146880889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2.8627</v>
      </c>
      <c r="E35" t="n">
        <v>34.93</v>
      </c>
      <c r="F35" t="n">
        <v>29.71</v>
      </c>
      <c r="G35" t="n">
        <v>44.57</v>
      </c>
      <c r="H35" t="n">
        <v>0.52</v>
      </c>
      <c r="I35" t="n">
        <v>40</v>
      </c>
      <c r="J35" t="n">
        <v>314.34</v>
      </c>
      <c r="K35" t="n">
        <v>61.82</v>
      </c>
      <c r="L35" t="n">
        <v>9.25</v>
      </c>
      <c r="M35" t="n">
        <v>38</v>
      </c>
      <c r="N35" t="n">
        <v>93.27</v>
      </c>
      <c r="O35" t="n">
        <v>39003.11</v>
      </c>
      <c r="P35" t="n">
        <v>502.05</v>
      </c>
      <c r="Q35" t="n">
        <v>2238.48</v>
      </c>
      <c r="R35" t="n">
        <v>120.22</v>
      </c>
      <c r="S35" t="n">
        <v>80.06999999999999</v>
      </c>
      <c r="T35" t="n">
        <v>17870.13</v>
      </c>
      <c r="U35" t="n">
        <v>0.67</v>
      </c>
      <c r="V35" t="n">
        <v>0.86</v>
      </c>
      <c r="W35" t="n">
        <v>6.69</v>
      </c>
      <c r="X35" t="n">
        <v>1.08</v>
      </c>
      <c r="Y35" t="n">
        <v>1</v>
      </c>
      <c r="Z35" t="n">
        <v>10</v>
      </c>
      <c r="AA35" t="n">
        <v>646.1332700878269</v>
      </c>
      <c r="AB35" t="n">
        <v>884.0680455222324</v>
      </c>
      <c r="AC35" t="n">
        <v>799.6938320548848</v>
      </c>
      <c r="AD35" t="n">
        <v>646133.2700878269</v>
      </c>
      <c r="AE35" t="n">
        <v>884068.0455222324</v>
      </c>
      <c r="AF35" t="n">
        <v>3.296298730593429e-06</v>
      </c>
      <c r="AG35" t="n">
        <v>1.455416666666667</v>
      </c>
      <c r="AH35" t="n">
        <v>799693.8320548848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2.8676</v>
      </c>
      <c r="E36" t="n">
        <v>34.87</v>
      </c>
      <c r="F36" t="n">
        <v>29.71</v>
      </c>
      <c r="G36" t="n">
        <v>45.7</v>
      </c>
      <c r="H36" t="n">
        <v>0.54</v>
      </c>
      <c r="I36" t="n">
        <v>39</v>
      </c>
      <c r="J36" t="n">
        <v>314.9</v>
      </c>
      <c r="K36" t="n">
        <v>61.82</v>
      </c>
      <c r="L36" t="n">
        <v>9.5</v>
      </c>
      <c r="M36" t="n">
        <v>37</v>
      </c>
      <c r="N36" t="n">
        <v>93.56999999999999</v>
      </c>
      <c r="O36" t="n">
        <v>39071.38</v>
      </c>
      <c r="P36" t="n">
        <v>501</v>
      </c>
      <c r="Q36" t="n">
        <v>2238.38</v>
      </c>
      <c r="R36" t="n">
        <v>119.88</v>
      </c>
      <c r="S36" t="n">
        <v>80.06999999999999</v>
      </c>
      <c r="T36" t="n">
        <v>17707.61</v>
      </c>
      <c r="U36" t="n">
        <v>0.67</v>
      </c>
      <c r="V36" t="n">
        <v>0.86</v>
      </c>
      <c r="W36" t="n">
        <v>6.7</v>
      </c>
      <c r="X36" t="n">
        <v>1.08</v>
      </c>
      <c r="Y36" t="n">
        <v>1</v>
      </c>
      <c r="Z36" t="n">
        <v>10</v>
      </c>
      <c r="AA36" t="n">
        <v>644.1454577545617</v>
      </c>
      <c r="AB36" t="n">
        <v>881.3482329917681</v>
      </c>
      <c r="AC36" t="n">
        <v>797.233594615047</v>
      </c>
      <c r="AD36" t="n">
        <v>644145.4577545617</v>
      </c>
      <c r="AE36" t="n">
        <v>881348.232991768</v>
      </c>
      <c r="AF36" t="n">
        <v>3.30194090887963e-06</v>
      </c>
      <c r="AG36" t="n">
        <v>1.452916666666667</v>
      </c>
      <c r="AH36" t="n">
        <v>797233.594615047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2.8739</v>
      </c>
      <c r="E37" t="n">
        <v>34.8</v>
      </c>
      <c r="F37" t="n">
        <v>29.69</v>
      </c>
      <c r="G37" t="n">
        <v>46.88</v>
      </c>
      <c r="H37" t="n">
        <v>0.55</v>
      </c>
      <c r="I37" t="n">
        <v>38</v>
      </c>
      <c r="J37" t="n">
        <v>315.45</v>
      </c>
      <c r="K37" t="n">
        <v>61.82</v>
      </c>
      <c r="L37" t="n">
        <v>9.75</v>
      </c>
      <c r="M37" t="n">
        <v>36</v>
      </c>
      <c r="N37" t="n">
        <v>93.88</v>
      </c>
      <c r="O37" t="n">
        <v>39139.8</v>
      </c>
      <c r="P37" t="n">
        <v>499.43</v>
      </c>
      <c r="Q37" t="n">
        <v>2238.36</v>
      </c>
      <c r="R37" t="n">
        <v>119.27</v>
      </c>
      <c r="S37" t="n">
        <v>80.06999999999999</v>
      </c>
      <c r="T37" t="n">
        <v>17406.96</v>
      </c>
      <c r="U37" t="n">
        <v>0.67</v>
      </c>
      <c r="V37" t="n">
        <v>0.86</v>
      </c>
      <c r="W37" t="n">
        <v>6.7</v>
      </c>
      <c r="X37" t="n">
        <v>1.06</v>
      </c>
      <c r="Y37" t="n">
        <v>1</v>
      </c>
      <c r="Z37" t="n">
        <v>10</v>
      </c>
      <c r="AA37" t="n">
        <v>641.2789569532273</v>
      </c>
      <c r="AB37" t="n">
        <v>877.4261601342923</v>
      </c>
      <c r="AC37" t="n">
        <v>793.6858388864249</v>
      </c>
      <c r="AD37" t="n">
        <v>641278.9569532273</v>
      </c>
      <c r="AE37" t="n">
        <v>877426.1601342923</v>
      </c>
      <c r="AF37" t="n">
        <v>3.309195138104746e-06</v>
      </c>
      <c r="AG37" t="n">
        <v>1.45</v>
      </c>
      <c r="AH37" t="n">
        <v>793685.8388864249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2.8783</v>
      </c>
      <c r="E38" t="n">
        <v>34.74</v>
      </c>
      <c r="F38" t="n">
        <v>29.69</v>
      </c>
      <c r="G38" t="n">
        <v>48.15</v>
      </c>
      <c r="H38" t="n">
        <v>0.5600000000000001</v>
      </c>
      <c r="I38" t="n">
        <v>37</v>
      </c>
      <c r="J38" t="n">
        <v>316.01</v>
      </c>
      <c r="K38" t="n">
        <v>61.82</v>
      </c>
      <c r="L38" t="n">
        <v>10</v>
      </c>
      <c r="M38" t="n">
        <v>35</v>
      </c>
      <c r="N38" t="n">
        <v>94.18000000000001</v>
      </c>
      <c r="O38" t="n">
        <v>39208.35</v>
      </c>
      <c r="P38" t="n">
        <v>497.98</v>
      </c>
      <c r="Q38" t="n">
        <v>2238.36</v>
      </c>
      <c r="R38" t="n">
        <v>119.1</v>
      </c>
      <c r="S38" t="n">
        <v>80.06999999999999</v>
      </c>
      <c r="T38" t="n">
        <v>17325.22</v>
      </c>
      <c r="U38" t="n">
        <v>0.67</v>
      </c>
      <c r="V38" t="n">
        <v>0.86</v>
      </c>
      <c r="W38" t="n">
        <v>6.71</v>
      </c>
      <c r="X38" t="n">
        <v>1.06</v>
      </c>
      <c r="Y38" t="n">
        <v>1</v>
      </c>
      <c r="Z38" t="n">
        <v>10</v>
      </c>
      <c r="AA38" t="n">
        <v>639.0791919807264</v>
      </c>
      <c r="AB38" t="n">
        <v>874.4163446521352</v>
      </c>
      <c r="AC38" t="n">
        <v>790.9632759695822</v>
      </c>
      <c r="AD38" t="n">
        <v>639079.1919807263</v>
      </c>
      <c r="AE38" t="n">
        <v>874416.3446521352</v>
      </c>
      <c r="AF38" t="n">
        <v>3.314261583912763e-06</v>
      </c>
      <c r="AG38" t="n">
        <v>1.4475</v>
      </c>
      <c r="AH38" t="n">
        <v>790963.2759695823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2.887</v>
      </c>
      <c r="E39" t="n">
        <v>34.64</v>
      </c>
      <c r="F39" t="n">
        <v>29.64</v>
      </c>
      <c r="G39" t="n">
        <v>49.4</v>
      </c>
      <c r="H39" t="n">
        <v>0.58</v>
      </c>
      <c r="I39" t="n">
        <v>36</v>
      </c>
      <c r="J39" t="n">
        <v>316.56</v>
      </c>
      <c r="K39" t="n">
        <v>61.82</v>
      </c>
      <c r="L39" t="n">
        <v>10.25</v>
      </c>
      <c r="M39" t="n">
        <v>34</v>
      </c>
      <c r="N39" t="n">
        <v>94.48999999999999</v>
      </c>
      <c r="O39" t="n">
        <v>39277.04</v>
      </c>
      <c r="P39" t="n">
        <v>495.8</v>
      </c>
      <c r="Q39" t="n">
        <v>2238.42</v>
      </c>
      <c r="R39" t="n">
        <v>117.84</v>
      </c>
      <c r="S39" t="n">
        <v>80.06999999999999</v>
      </c>
      <c r="T39" t="n">
        <v>16702.65</v>
      </c>
      <c r="U39" t="n">
        <v>0.68</v>
      </c>
      <c r="V39" t="n">
        <v>0.87</v>
      </c>
      <c r="W39" t="n">
        <v>6.69</v>
      </c>
      <c r="X39" t="n">
        <v>1.01</v>
      </c>
      <c r="Y39" t="n">
        <v>1</v>
      </c>
      <c r="Z39" t="n">
        <v>10</v>
      </c>
      <c r="AA39" t="n">
        <v>634.988079558511</v>
      </c>
      <c r="AB39" t="n">
        <v>868.8187041489183</v>
      </c>
      <c r="AC39" t="n">
        <v>785.8998664196547</v>
      </c>
      <c r="AD39" t="n">
        <v>634988.079558511</v>
      </c>
      <c r="AE39" t="n">
        <v>868818.7041489183</v>
      </c>
      <c r="AF39" t="n">
        <v>3.324279329033161e-06</v>
      </c>
      <c r="AG39" t="n">
        <v>1.443333333333333</v>
      </c>
      <c r="AH39" t="n">
        <v>785899.8664196547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2.8939</v>
      </c>
      <c r="E40" t="n">
        <v>34.56</v>
      </c>
      <c r="F40" t="n">
        <v>29.61</v>
      </c>
      <c r="G40" t="n">
        <v>50.77</v>
      </c>
      <c r="H40" t="n">
        <v>0.59</v>
      </c>
      <c r="I40" t="n">
        <v>35</v>
      </c>
      <c r="J40" t="n">
        <v>317.12</v>
      </c>
      <c r="K40" t="n">
        <v>61.82</v>
      </c>
      <c r="L40" t="n">
        <v>10.5</v>
      </c>
      <c r="M40" t="n">
        <v>33</v>
      </c>
      <c r="N40" t="n">
        <v>94.8</v>
      </c>
      <c r="O40" t="n">
        <v>39345.87</v>
      </c>
      <c r="P40" t="n">
        <v>494.02</v>
      </c>
      <c r="Q40" t="n">
        <v>2238.36</v>
      </c>
      <c r="R40" t="n">
        <v>116.87</v>
      </c>
      <c r="S40" t="n">
        <v>80.06999999999999</v>
      </c>
      <c r="T40" t="n">
        <v>16220.71</v>
      </c>
      <c r="U40" t="n">
        <v>0.6899999999999999</v>
      </c>
      <c r="V40" t="n">
        <v>0.87</v>
      </c>
      <c r="W40" t="n">
        <v>6.7</v>
      </c>
      <c r="X40" t="n">
        <v>0.99</v>
      </c>
      <c r="Y40" t="n">
        <v>1</v>
      </c>
      <c r="Z40" t="n">
        <v>10</v>
      </c>
      <c r="AA40" t="n">
        <v>631.7841216154578</v>
      </c>
      <c r="AB40" t="n">
        <v>864.4349075425841</v>
      </c>
      <c r="AC40" t="n">
        <v>781.9344532087318</v>
      </c>
      <c r="AD40" t="n">
        <v>631784.1216154578</v>
      </c>
      <c r="AE40" t="n">
        <v>864434.9075425841</v>
      </c>
      <c r="AF40" t="n">
        <v>3.332224437232097e-06</v>
      </c>
      <c r="AG40" t="n">
        <v>1.44</v>
      </c>
      <c r="AH40" t="n">
        <v>781934.4532087318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2.9018</v>
      </c>
      <c r="E41" t="n">
        <v>34.46</v>
      </c>
      <c r="F41" t="n">
        <v>29.57</v>
      </c>
      <c r="G41" t="n">
        <v>52.19</v>
      </c>
      <c r="H41" t="n">
        <v>0.6</v>
      </c>
      <c r="I41" t="n">
        <v>34</v>
      </c>
      <c r="J41" t="n">
        <v>317.68</v>
      </c>
      <c r="K41" t="n">
        <v>61.82</v>
      </c>
      <c r="L41" t="n">
        <v>10.75</v>
      </c>
      <c r="M41" t="n">
        <v>32</v>
      </c>
      <c r="N41" t="n">
        <v>95.11</v>
      </c>
      <c r="O41" t="n">
        <v>39414.84</v>
      </c>
      <c r="P41" t="n">
        <v>491.84</v>
      </c>
      <c r="Q41" t="n">
        <v>2238.39</v>
      </c>
      <c r="R41" t="n">
        <v>115.47</v>
      </c>
      <c r="S41" t="n">
        <v>80.06999999999999</v>
      </c>
      <c r="T41" t="n">
        <v>15527.86</v>
      </c>
      <c r="U41" t="n">
        <v>0.6899999999999999</v>
      </c>
      <c r="V41" t="n">
        <v>0.87</v>
      </c>
      <c r="W41" t="n">
        <v>6.7</v>
      </c>
      <c r="X41" t="n">
        <v>0.95</v>
      </c>
      <c r="Y41" t="n">
        <v>1</v>
      </c>
      <c r="Z41" t="n">
        <v>10</v>
      </c>
      <c r="AA41" t="n">
        <v>627.9737562622933</v>
      </c>
      <c r="AB41" t="n">
        <v>859.2213975649291</v>
      </c>
      <c r="AC41" t="n">
        <v>777.218513306137</v>
      </c>
      <c r="AD41" t="n">
        <v>627973.7562622932</v>
      </c>
      <c r="AE41" t="n">
        <v>859221.3975649291</v>
      </c>
      <c r="AF41" t="n">
        <v>3.341321010387401e-06</v>
      </c>
      <c r="AG41" t="n">
        <v>1.435833333333333</v>
      </c>
      <c r="AH41" t="n">
        <v>777218.5133061369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2.9105</v>
      </c>
      <c r="E42" t="n">
        <v>34.36</v>
      </c>
      <c r="F42" t="n">
        <v>29.53</v>
      </c>
      <c r="G42" t="n">
        <v>53.69</v>
      </c>
      <c r="H42" t="n">
        <v>0.62</v>
      </c>
      <c r="I42" t="n">
        <v>33</v>
      </c>
      <c r="J42" t="n">
        <v>318.24</v>
      </c>
      <c r="K42" t="n">
        <v>61.82</v>
      </c>
      <c r="L42" t="n">
        <v>11</v>
      </c>
      <c r="M42" t="n">
        <v>31</v>
      </c>
      <c r="N42" t="n">
        <v>95.42</v>
      </c>
      <c r="O42" t="n">
        <v>39483.95</v>
      </c>
      <c r="P42" t="n">
        <v>489.71</v>
      </c>
      <c r="Q42" t="n">
        <v>2238.41</v>
      </c>
      <c r="R42" t="n">
        <v>113.88</v>
      </c>
      <c r="S42" t="n">
        <v>80.06999999999999</v>
      </c>
      <c r="T42" t="n">
        <v>14736.87</v>
      </c>
      <c r="U42" t="n">
        <v>0.7</v>
      </c>
      <c r="V42" t="n">
        <v>0.87</v>
      </c>
      <c r="W42" t="n">
        <v>6.69</v>
      </c>
      <c r="X42" t="n">
        <v>0.9</v>
      </c>
      <c r="Y42" t="n">
        <v>1</v>
      </c>
      <c r="Z42" t="n">
        <v>10</v>
      </c>
      <c r="AA42" t="n">
        <v>624.0580624784593</v>
      </c>
      <c r="AB42" t="n">
        <v>853.8637725816698</v>
      </c>
      <c r="AC42" t="n">
        <v>772.372212531806</v>
      </c>
      <c r="AD42" t="n">
        <v>624058.0624784593</v>
      </c>
      <c r="AE42" t="n">
        <v>853863.7725816697</v>
      </c>
      <c r="AF42" t="n">
        <v>3.351338755507799e-06</v>
      </c>
      <c r="AG42" t="n">
        <v>1.431666666666667</v>
      </c>
      <c r="AH42" t="n">
        <v>772372.212531806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2.9089</v>
      </c>
      <c r="E43" t="n">
        <v>34.38</v>
      </c>
      <c r="F43" t="n">
        <v>29.55</v>
      </c>
      <c r="G43" t="n">
        <v>53.72</v>
      </c>
      <c r="H43" t="n">
        <v>0.63</v>
      </c>
      <c r="I43" t="n">
        <v>33</v>
      </c>
      <c r="J43" t="n">
        <v>318.8</v>
      </c>
      <c r="K43" t="n">
        <v>61.82</v>
      </c>
      <c r="L43" t="n">
        <v>11.25</v>
      </c>
      <c r="M43" t="n">
        <v>31</v>
      </c>
      <c r="N43" t="n">
        <v>95.73</v>
      </c>
      <c r="O43" t="n">
        <v>39553.2</v>
      </c>
      <c r="P43" t="n">
        <v>488.32</v>
      </c>
      <c r="Q43" t="n">
        <v>2238.31</v>
      </c>
      <c r="R43" t="n">
        <v>114.69</v>
      </c>
      <c r="S43" t="n">
        <v>80.06999999999999</v>
      </c>
      <c r="T43" t="n">
        <v>15144.47</v>
      </c>
      <c r="U43" t="n">
        <v>0.7</v>
      </c>
      <c r="V43" t="n">
        <v>0.87</v>
      </c>
      <c r="W43" t="n">
        <v>6.69</v>
      </c>
      <c r="X43" t="n">
        <v>0.92</v>
      </c>
      <c r="Y43" t="n">
        <v>1</v>
      </c>
      <c r="Z43" t="n">
        <v>10</v>
      </c>
      <c r="AA43" t="n">
        <v>623.3821015046593</v>
      </c>
      <c r="AB43" t="n">
        <v>852.9388929560231</v>
      </c>
      <c r="AC43" t="n">
        <v>771.5356021195543</v>
      </c>
      <c r="AD43" t="n">
        <v>623382.1015046593</v>
      </c>
      <c r="AE43" t="n">
        <v>852938.8929560231</v>
      </c>
      <c r="AF43" t="n">
        <v>3.349496411577611e-06</v>
      </c>
      <c r="AG43" t="n">
        <v>1.4325</v>
      </c>
      <c r="AH43" t="n">
        <v>771535.6021195543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2.9173</v>
      </c>
      <c r="E44" t="n">
        <v>34.28</v>
      </c>
      <c r="F44" t="n">
        <v>29.5</v>
      </c>
      <c r="G44" t="n">
        <v>55.32</v>
      </c>
      <c r="H44" t="n">
        <v>0.64</v>
      </c>
      <c r="I44" t="n">
        <v>32</v>
      </c>
      <c r="J44" t="n">
        <v>319.36</v>
      </c>
      <c r="K44" t="n">
        <v>61.82</v>
      </c>
      <c r="L44" t="n">
        <v>11.5</v>
      </c>
      <c r="M44" t="n">
        <v>30</v>
      </c>
      <c r="N44" t="n">
        <v>96.04000000000001</v>
      </c>
      <c r="O44" t="n">
        <v>39622.59</v>
      </c>
      <c r="P44" t="n">
        <v>487.24</v>
      </c>
      <c r="Q44" t="n">
        <v>2238.44</v>
      </c>
      <c r="R44" t="n">
        <v>113.29</v>
      </c>
      <c r="S44" t="n">
        <v>80.06999999999999</v>
      </c>
      <c r="T44" t="n">
        <v>14449.18</v>
      </c>
      <c r="U44" t="n">
        <v>0.71</v>
      </c>
      <c r="V44" t="n">
        <v>0.87</v>
      </c>
      <c r="W44" t="n">
        <v>6.69</v>
      </c>
      <c r="X44" t="n">
        <v>0.88</v>
      </c>
      <c r="Y44" t="n">
        <v>1</v>
      </c>
      <c r="Z44" t="n">
        <v>10</v>
      </c>
      <c r="AA44" t="n">
        <v>620.3539234178538</v>
      </c>
      <c r="AB44" t="n">
        <v>848.7956061038669</v>
      </c>
      <c r="AC44" t="n">
        <v>767.7877447494285</v>
      </c>
      <c r="AD44" t="n">
        <v>620353.9234178538</v>
      </c>
      <c r="AE44" t="n">
        <v>848795.6061038669</v>
      </c>
      <c r="AF44" t="n">
        <v>3.359168717211098e-06</v>
      </c>
      <c r="AG44" t="n">
        <v>1.428333333333333</v>
      </c>
      <c r="AH44" t="n">
        <v>767787.7447494285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2.9221</v>
      </c>
      <c r="E45" t="n">
        <v>34.22</v>
      </c>
      <c r="F45" t="n">
        <v>29.5</v>
      </c>
      <c r="G45" t="n">
        <v>57.1</v>
      </c>
      <c r="H45" t="n">
        <v>0.65</v>
      </c>
      <c r="I45" t="n">
        <v>31</v>
      </c>
      <c r="J45" t="n">
        <v>319.93</v>
      </c>
      <c r="K45" t="n">
        <v>61.82</v>
      </c>
      <c r="L45" t="n">
        <v>11.75</v>
      </c>
      <c r="M45" t="n">
        <v>29</v>
      </c>
      <c r="N45" t="n">
        <v>96.36</v>
      </c>
      <c r="O45" t="n">
        <v>39692.13</v>
      </c>
      <c r="P45" t="n">
        <v>486.09</v>
      </c>
      <c r="Q45" t="n">
        <v>2238.34</v>
      </c>
      <c r="R45" t="n">
        <v>113.17</v>
      </c>
      <c r="S45" t="n">
        <v>80.06999999999999</v>
      </c>
      <c r="T45" t="n">
        <v>14393.11</v>
      </c>
      <c r="U45" t="n">
        <v>0.71</v>
      </c>
      <c r="V45" t="n">
        <v>0.87</v>
      </c>
      <c r="W45" t="n">
        <v>6.69</v>
      </c>
      <c r="X45" t="n">
        <v>0.88</v>
      </c>
      <c r="Y45" t="n">
        <v>1</v>
      </c>
      <c r="Z45" t="n">
        <v>10</v>
      </c>
      <c r="AA45" t="n">
        <v>618.3834367404845</v>
      </c>
      <c r="AB45" t="n">
        <v>846.0994993001535</v>
      </c>
      <c r="AC45" t="n">
        <v>765.3489505950519</v>
      </c>
      <c r="AD45" t="n">
        <v>618383.4367404846</v>
      </c>
      <c r="AE45" t="n">
        <v>846099.4993001536</v>
      </c>
      <c r="AF45" t="n">
        <v>3.364695749001662e-06</v>
      </c>
      <c r="AG45" t="n">
        <v>1.425833333333333</v>
      </c>
      <c r="AH45" t="n">
        <v>765348.9505950519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2.9309</v>
      </c>
      <c r="E46" t="n">
        <v>34.12</v>
      </c>
      <c r="F46" t="n">
        <v>29.46</v>
      </c>
      <c r="G46" t="n">
        <v>58.91</v>
      </c>
      <c r="H46" t="n">
        <v>0.67</v>
      </c>
      <c r="I46" t="n">
        <v>30</v>
      </c>
      <c r="J46" t="n">
        <v>320.49</v>
      </c>
      <c r="K46" t="n">
        <v>61.82</v>
      </c>
      <c r="L46" t="n">
        <v>12</v>
      </c>
      <c r="M46" t="n">
        <v>28</v>
      </c>
      <c r="N46" t="n">
        <v>96.67</v>
      </c>
      <c r="O46" t="n">
        <v>39761.81</v>
      </c>
      <c r="P46" t="n">
        <v>483.7</v>
      </c>
      <c r="Q46" t="n">
        <v>2238.47</v>
      </c>
      <c r="R46" t="n">
        <v>111.66</v>
      </c>
      <c r="S46" t="n">
        <v>80.06999999999999</v>
      </c>
      <c r="T46" t="n">
        <v>13644.44</v>
      </c>
      <c r="U46" t="n">
        <v>0.72</v>
      </c>
      <c r="V46" t="n">
        <v>0.87</v>
      </c>
      <c r="W46" t="n">
        <v>6.69</v>
      </c>
      <c r="X46" t="n">
        <v>0.83</v>
      </c>
      <c r="Y46" t="n">
        <v>1</v>
      </c>
      <c r="Z46" t="n">
        <v>10</v>
      </c>
      <c r="AA46" t="n">
        <v>614.2877487533966</v>
      </c>
      <c r="AB46" t="n">
        <v>840.4955983072183</v>
      </c>
      <c r="AC46" t="n">
        <v>760.2798780477576</v>
      </c>
      <c r="AD46" t="n">
        <v>614287.7487533966</v>
      </c>
      <c r="AE46" t="n">
        <v>840495.5983072183</v>
      </c>
      <c r="AF46" t="n">
        <v>3.374828640617697e-06</v>
      </c>
      <c r="AG46" t="n">
        <v>1.421666666666667</v>
      </c>
      <c r="AH46" t="n">
        <v>760279.8780477577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2.9309</v>
      </c>
      <c r="E47" t="n">
        <v>34.12</v>
      </c>
      <c r="F47" t="n">
        <v>29.46</v>
      </c>
      <c r="G47" t="n">
        <v>58.91</v>
      </c>
      <c r="H47" t="n">
        <v>0.68</v>
      </c>
      <c r="I47" t="n">
        <v>30</v>
      </c>
      <c r="J47" t="n">
        <v>321.06</v>
      </c>
      <c r="K47" t="n">
        <v>61.82</v>
      </c>
      <c r="L47" t="n">
        <v>12.25</v>
      </c>
      <c r="M47" t="n">
        <v>28</v>
      </c>
      <c r="N47" t="n">
        <v>96.98999999999999</v>
      </c>
      <c r="O47" t="n">
        <v>39831.64</v>
      </c>
      <c r="P47" t="n">
        <v>482.33</v>
      </c>
      <c r="Q47" t="n">
        <v>2238.34</v>
      </c>
      <c r="R47" t="n">
        <v>111.76</v>
      </c>
      <c r="S47" t="n">
        <v>80.06999999999999</v>
      </c>
      <c r="T47" t="n">
        <v>13691.22</v>
      </c>
      <c r="U47" t="n">
        <v>0.72</v>
      </c>
      <c r="V47" t="n">
        <v>0.87</v>
      </c>
      <c r="W47" t="n">
        <v>6.69</v>
      </c>
      <c r="X47" t="n">
        <v>0.83</v>
      </c>
      <c r="Y47" t="n">
        <v>1</v>
      </c>
      <c r="Z47" t="n">
        <v>10</v>
      </c>
      <c r="AA47" t="n">
        <v>613.1571922331417</v>
      </c>
      <c r="AB47" t="n">
        <v>838.9487209995722</v>
      </c>
      <c r="AC47" t="n">
        <v>758.8806325392975</v>
      </c>
      <c r="AD47" t="n">
        <v>613157.1922331417</v>
      </c>
      <c r="AE47" t="n">
        <v>838948.7209995722</v>
      </c>
      <c r="AF47" t="n">
        <v>3.374828640617697e-06</v>
      </c>
      <c r="AG47" t="n">
        <v>1.421666666666667</v>
      </c>
      <c r="AH47" t="n">
        <v>758880.6325392975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2.9392</v>
      </c>
      <c r="E48" t="n">
        <v>34.02</v>
      </c>
      <c r="F48" t="n">
        <v>29.41</v>
      </c>
      <c r="G48" t="n">
        <v>60.86</v>
      </c>
      <c r="H48" t="n">
        <v>0.6899999999999999</v>
      </c>
      <c r="I48" t="n">
        <v>29</v>
      </c>
      <c r="J48" t="n">
        <v>321.63</v>
      </c>
      <c r="K48" t="n">
        <v>61.82</v>
      </c>
      <c r="L48" t="n">
        <v>12.5</v>
      </c>
      <c r="M48" t="n">
        <v>27</v>
      </c>
      <c r="N48" t="n">
        <v>97.31</v>
      </c>
      <c r="O48" t="n">
        <v>39901.61</v>
      </c>
      <c r="P48" t="n">
        <v>480.2</v>
      </c>
      <c r="Q48" t="n">
        <v>2238.39</v>
      </c>
      <c r="R48" t="n">
        <v>110.19</v>
      </c>
      <c r="S48" t="n">
        <v>80.06999999999999</v>
      </c>
      <c r="T48" t="n">
        <v>12910.35</v>
      </c>
      <c r="U48" t="n">
        <v>0.73</v>
      </c>
      <c r="V48" t="n">
        <v>0.87</v>
      </c>
      <c r="W48" t="n">
        <v>6.69</v>
      </c>
      <c r="X48" t="n">
        <v>0.79</v>
      </c>
      <c r="Y48" t="n">
        <v>1</v>
      </c>
      <c r="Z48" t="n">
        <v>10</v>
      </c>
      <c r="AA48" t="n">
        <v>609.3364887464375</v>
      </c>
      <c r="AB48" t="n">
        <v>833.7210659315217</v>
      </c>
      <c r="AC48" t="n">
        <v>754.1518975338819</v>
      </c>
      <c r="AD48" t="n">
        <v>609336.4887464375</v>
      </c>
      <c r="AE48" t="n">
        <v>833721.0659315217</v>
      </c>
      <c r="AF48" t="n">
        <v>3.384385799755548e-06</v>
      </c>
      <c r="AG48" t="n">
        <v>1.4175</v>
      </c>
      <c r="AH48" t="n">
        <v>754151.8975338818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2.9447</v>
      </c>
      <c r="E49" t="n">
        <v>33.96</v>
      </c>
      <c r="F49" t="n">
        <v>29.41</v>
      </c>
      <c r="G49" t="n">
        <v>63.01</v>
      </c>
      <c r="H49" t="n">
        <v>0.71</v>
      </c>
      <c r="I49" t="n">
        <v>28</v>
      </c>
      <c r="J49" t="n">
        <v>322.2</v>
      </c>
      <c r="K49" t="n">
        <v>61.82</v>
      </c>
      <c r="L49" t="n">
        <v>12.75</v>
      </c>
      <c r="M49" t="n">
        <v>26</v>
      </c>
      <c r="N49" t="n">
        <v>97.62</v>
      </c>
      <c r="O49" t="n">
        <v>39971.73</v>
      </c>
      <c r="P49" t="n">
        <v>478.68</v>
      </c>
      <c r="Q49" t="n">
        <v>2238.35</v>
      </c>
      <c r="R49" t="n">
        <v>110.13</v>
      </c>
      <c r="S49" t="n">
        <v>80.06999999999999</v>
      </c>
      <c r="T49" t="n">
        <v>12885</v>
      </c>
      <c r="U49" t="n">
        <v>0.73</v>
      </c>
      <c r="V49" t="n">
        <v>0.87</v>
      </c>
      <c r="W49" t="n">
        <v>6.68</v>
      </c>
      <c r="X49" t="n">
        <v>0.78</v>
      </c>
      <c r="Y49" t="n">
        <v>1</v>
      </c>
      <c r="Z49" t="n">
        <v>10</v>
      </c>
      <c r="AA49" t="n">
        <v>606.9535866509592</v>
      </c>
      <c r="AB49" t="n">
        <v>830.4606741582672</v>
      </c>
      <c r="AC49" t="n">
        <v>751.202672975478</v>
      </c>
      <c r="AD49" t="n">
        <v>606953.5866509592</v>
      </c>
      <c r="AE49" t="n">
        <v>830460.6741582672</v>
      </c>
      <c r="AF49" t="n">
        <v>3.39071885701557e-06</v>
      </c>
      <c r="AG49" t="n">
        <v>1.415</v>
      </c>
      <c r="AH49" t="n">
        <v>751202.672975478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2.9457</v>
      </c>
      <c r="E50" t="n">
        <v>33.95</v>
      </c>
      <c r="F50" t="n">
        <v>29.39</v>
      </c>
      <c r="G50" t="n">
        <v>62.99</v>
      </c>
      <c r="H50" t="n">
        <v>0.72</v>
      </c>
      <c r="I50" t="n">
        <v>28</v>
      </c>
      <c r="J50" t="n">
        <v>322.77</v>
      </c>
      <c r="K50" t="n">
        <v>61.82</v>
      </c>
      <c r="L50" t="n">
        <v>13</v>
      </c>
      <c r="M50" t="n">
        <v>26</v>
      </c>
      <c r="N50" t="n">
        <v>97.94</v>
      </c>
      <c r="O50" t="n">
        <v>40042</v>
      </c>
      <c r="P50" t="n">
        <v>477.77</v>
      </c>
      <c r="Q50" t="n">
        <v>2238.3</v>
      </c>
      <c r="R50" t="n">
        <v>109.61</v>
      </c>
      <c r="S50" t="n">
        <v>80.06999999999999</v>
      </c>
      <c r="T50" t="n">
        <v>12626.27</v>
      </c>
      <c r="U50" t="n">
        <v>0.73</v>
      </c>
      <c r="V50" t="n">
        <v>0.87</v>
      </c>
      <c r="W50" t="n">
        <v>6.69</v>
      </c>
      <c r="X50" t="n">
        <v>0.77</v>
      </c>
      <c r="Y50" t="n">
        <v>1</v>
      </c>
      <c r="Z50" t="n">
        <v>10</v>
      </c>
      <c r="AA50" t="n">
        <v>605.8663842153916</v>
      </c>
      <c r="AB50" t="n">
        <v>828.9731158219375</v>
      </c>
      <c r="AC50" t="n">
        <v>749.8570851189663</v>
      </c>
      <c r="AD50" t="n">
        <v>605866.3842153916</v>
      </c>
      <c r="AE50" t="n">
        <v>828973.1158219376</v>
      </c>
      <c r="AF50" t="n">
        <v>3.391870321971937e-06</v>
      </c>
      <c r="AG50" t="n">
        <v>1.414583333333334</v>
      </c>
      <c r="AH50" t="n">
        <v>749857.0851189663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2.9523</v>
      </c>
      <c r="E51" t="n">
        <v>33.87</v>
      </c>
      <c r="F51" t="n">
        <v>29.37</v>
      </c>
      <c r="G51" t="n">
        <v>65.28</v>
      </c>
      <c r="H51" t="n">
        <v>0.73</v>
      </c>
      <c r="I51" t="n">
        <v>27</v>
      </c>
      <c r="J51" t="n">
        <v>323.34</v>
      </c>
      <c r="K51" t="n">
        <v>61.82</v>
      </c>
      <c r="L51" t="n">
        <v>13.25</v>
      </c>
      <c r="M51" t="n">
        <v>25</v>
      </c>
      <c r="N51" t="n">
        <v>98.27</v>
      </c>
      <c r="O51" t="n">
        <v>40112.54</v>
      </c>
      <c r="P51" t="n">
        <v>475.63</v>
      </c>
      <c r="Q51" t="n">
        <v>2238.36</v>
      </c>
      <c r="R51" t="n">
        <v>108.98</v>
      </c>
      <c r="S51" t="n">
        <v>80.06999999999999</v>
      </c>
      <c r="T51" t="n">
        <v>12318.08</v>
      </c>
      <c r="U51" t="n">
        <v>0.73</v>
      </c>
      <c r="V51" t="n">
        <v>0.87</v>
      </c>
      <c r="W51" t="n">
        <v>6.68</v>
      </c>
      <c r="X51" t="n">
        <v>0.75</v>
      </c>
      <c r="Y51" t="n">
        <v>1</v>
      </c>
      <c r="Z51" t="n">
        <v>10</v>
      </c>
      <c r="AA51" t="n">
        <v>602.6249932485243</v>
      </c>
      <c r="AB51" t="n">
        <v>824.5381017009928</v>
      </c>
      <c r="AC51" t="n">
        <v>745.8453425211432</v>
      </c>
      <c r="AD51" t="n">
        <v>602624.9932485244</v>
      </c>
      <c r="AE51" t="n">
        <v>824538.1017009928</v>
      </c>
      <c r="AF51" t="n">
        <v>3.399469990683963e-06</v>
      </c>
      <c r="AG51" t="n">
        <v>1.41125</v>
      </c>
      <c r="AH51" t="n">
        <v>745845.3425211431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2.9529</v>
      </c>
      <c r="E52" t="n">
        <v>33.86</v>
      </c>
      <c r="F52" t="n">
        <v>29.37</v>
      </c>
      <c r="G52" t="n">
        <v>65.26000000000001</v>
      </c>
      <c r="H52" t="n">
        <v>0.74</v>
      </c>
      <c r="I52" t="n">
        <v>27</v>
      </c>
      <c r="J52" t="n">
        <v>323.91</v>
      </c>
      <c r="K52" t="n">
        <v>61.82</v>
      </c>
      <c r="L52" t="n">
        <v>13.5</v>
      </c>
      <c r="M52" t="n">
        <v>25</v>
      </c>
      <c r="N52" t="n">
        <v>98.59</v>
      </c>
      <c r="O52" t="n">
        <v>40183.11</v>
      </c>
      <c r="P52" t="n">
        <v>473.88</v>
      </c>
      <c r="Q52" t="n">
        <v>2238.34</v>
      </c>
      <c r="R52" t="n">
        <v>108.9</v>
      </c>
      <c r="S52" t="n">
        <v>80.06999999999999</v>
      </c>
      <c r="T52" t="n">
        <v>12278.5</v>
      </c>
      <c r="U52" t="n">
        <v>0.74</v>
      </c>
      <c r="V52" t="n">
        <v>0.87</v>
      </c>
      <c r="W52" t="n">
        <v>6.68</v>
      </c>
      <c r="X52" t="n">
        <v>0.74</v>
      </c>
      <c r="Y52" t="n">
        <v>1</v>
      </c>
      <c r="Z52" t="n">
        <v>10</v>
      </c>
      <c r="AA52" t="n">
        <v>601.0681148765671</v>
      </c>
      <c r="AB52" t="n">
        <v>822.4079120278542</v>
      </c>
      <c r="AC52" t="n">
        <v>743.9184551606692</v>
      </c>
      <c r="AD52" t="n">
        <v>601068.114876567</v>
      </c>
      <c r="AE52" t="n">
        <v>822407.9120278542</v>
      </c>
      <c r="AF52" t="n">
        <v>3.400160869657784e-06</v>
      </c>
      <c r="AG52" t="n">
        <v>1.410833333333333</v>
      </c>
      <c r="AH52" t="n">
        <v>743918.4551606692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2.96</v>
      </c>
      <c r="E53" t="n">
        <v>33.78</v>
      </c>
      <c r="F53" t="n">
        <v>29.34</v>
      </c>
      <c r="G53" t="n">
        <v>67.70999999999999</v>
      </c>
      <c r="H53" t="n">
        <v>0.76</v>
      </c>
      <c r="I53" t="n">
        <v>26</v>
      </c>
      <c r="J53" t="n">
        <v>324.48</v>
      </c>
      <c r="K53" t="n">
        <v>61.82</v>
      </c>
      <c r="L53" t="n">
        <v>13.75</v>
      </c>
      <c r="M53" t="n">
        <v>24</v>
      </c>
      <c r="N53" t="n">
        <v>98.91</v>
      </c>
      <c r="O53" t="n">
        <v>40253.84</v>
      </c>
      <c r="P53" t="n">
        <v>472.98</v>
      </c>
      <c r="Q53" t="n">
        <v>2238.45</v>
      </c>
      <c r="R53" t="n">
        <v>107.8</v>
      </c>
      <c r="S53" t="n">
        <v>80.06999999999999</v>
      </c>
      <c r="T53" t="n">
        <v>11732.71</v>
      </c>
      <c r="U53" t="n">
        <v>0.74</v>
      </c>
      <c r="V53" t="n">
        <v>0.87</v>
      </c>
      <c r="W53" t="n">
        <v>6.69</v>
      </c>
      <c r="X53" t="n">
        <v>0.71</v>
      </c>
      <c r="Y53" t="n">
        <v>1</v>
      </c>
      <c r="Z53" t="n">
        <v>10</v>
      </c>
      <c r="AA53" t="n">
        <v>598.6927554838561</v>
      </c>
      <c r="AB53" t="n">
        <v>819.1578405132866</v>
      </c>
      <c r="AC53" t="n">
        <v>740.978565909948</v>
      </c>
      <c r="AD53" t="n">
        <v>598692.7554838561</v>
      </c>
      <c r="AE53" t="n">
        <v>819157.8405132866</v>
      </c>
      <c r="AF53" t="n">
        <v>3.408336270847993e-06</v>
      </c>
      <c r="AG53" t="n">
        <v>1.4075</v>
      </c>
      <c r="AH53" t="n">
        <v>740978.565909948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2.9685</v>
      </c>
      <c r="E54" t="n">
        <v>33.69</v>
      </c>
      <c r="F54" t="n">
        <v>29.3</v>
      </c>
      <c r="G54" t="n">
        <v>70.31999999999999</v>
      </c>
      <c r="H54" t="n">
        <v>0.77</v>
      </c>
      <c r="I54" t="n">
        <v>25</v>
      </c>
      <c r="J54" t="n">
        <v>325.06</v>
      </c>
      <c r="K54" t="n">
        <v>61.82</v>
      </c>
      <c r="L54" t="n">
        <v>14</v>
      </c>
      <c r="M54" t="n">
        <v>23</v>
      </c>
      <c r="N54" t="n">
        <v>99.23999999999999</v>
      </c>
      <c r="O54" t="n">
        <v>40324.71</v>
      </c>
      <c r="P54" t="n">
        <v>469.67</v>
      </c>
      <c r="Q54" t="n">
        <v>2238.32</v>
      </c>
      <c r="R54" t="n">
        <v>106.37</v>
      </c>
      <c r="S54" t="n">
        <v>80.06999999999999</v>
      </c>
      <c r="T54" t="n">
        <v>11021.6</v>
      </c>
      <c r="U54" t="n">
        <v>0.75</v>
      </c>
      <c r="V54" t="n">
        <v>0.88</v>
      </c>
      <c r="W54" t="n">
        <v>6.68</v>
      </c>
      <c r="X54" t="n">
        <v>0.67</v>
      </c>
      <c r="Y54" t="n">
        <v>1</v>
      </c>
      <c r="Z54" t="n">
        <v>10</v>
      </c>
      <c r="AA54" t="n">
        <v>594.0197712229665</v>
      </c>
      <c r="AB54" t="n">
        <v>812.7640572900218</v>
      </c>
      <c r="AC54" t="n">
        <v>735.1949963837802</v>
      </c>
      <c r="AD54" t="n">
        <v>594019.7712229665</v>
      </c>
      <c r="AE54" t="n">
        <v>812764.0572900218</v>
      </c>
      <c r="AF54" t="n">
        <v>3.418123722977118e-06</v>
      </c>
      <c r="AG54" t="n">
        <v>1.40375</v>
      </c>
      <c r="AH54" t="n">
        <v>735194.9963837803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2.9654</v>
      </c>
      <c r="E55" t="n">
        <v>33.72</v>
      </c>
      <c r="F55" t="n">
        <v>29.34</v>
      </c>
      <c r="G55" t="n">
        <v>70.41</v>
      </c>
      <c r="H55" t="n">
        <v>0.78</v>
      </c>
      <c r="I55" t="n">
        <v>25</v>
      </c>
      <c r="J55" t="n">
        <v>325.63</v>
      </c>
      <c r="K55" t="n">
        <v>61.82</v>
      </c>
      <c r="L55" t="n">
        <v>14.25</v>
      </c>
      <c r="M55" t="n">
        <v>23</v>
      </c>
      <c r="N55" t="n">
        <v>99.56</v>
      </c>
      <c r="O55" t="n">
        <v>40395.74</v>
      </c>
      <c r="P55" t="n">
        <v>469.72</v>
      </c>
      <c r="Q55" t="n">
        <v>2238.34</v>
      </c>
      <c r="R55" t="n">
        <v>107.86</v>
      </c>
      <c r="S55" t="n">
        <v>80.06999999999999</v>
      </c>
      <c r="T55" t="n">
        <v>11766.7</v>
      </c>
      <c r="U55" t="n">
        <v>0.74</v>
      </c>
      <c r="V55" t="n">
        <v>0.87</v>
      </c>
      <c r="W55" t="n">
        <v>6.68</v>
      </c>
      <c r="X55" t="n">
        <v>0.71</v>
      </c>
      <c r="Y55" t="n">
        <v>1</v>
      </c>
      <c r="Z55" t="n">
        <v>10</v>
      </c>
      <c r="AA55" t="n">
        <v>594.9463671928004</v>
      </c>
      <c r="AB55" t="n">
        <v>814.0318667744779</v>
      </c>
      <c r="AC55" t="n">
        <v>736.3418079104216</v>
      </c>
      <c r="AD55" t="n">
        <v>594946.3671928004</v>
      </c>
      <c r="AE55" t="n">
        <v>814031.8667744779</v>
      </c>
      <c r="AF55" t="n">
        <v>3.414554181612378e-06</v>
      </c>
      <c r="AG55" t="n">
        <v>1.405</v>
      </c>
      <c r="AH55" t="n">
        <v>736341.8079104216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2.9666</v>
      </c>
      <c r="E56" t="n">
        <v>33.71</v>
      </c>
      <c r="F56" t="n">
        <v>29.32</v>
      </c>
      <c r="G56" t="n">
        <v>70.38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467.6</v>
      </c>
      <c r="Q56" t="n">
        <v>2238.45</v>
      </c>
      <c r="R56" t="n">
        <v>107.44</v>
      </c>
      <c r="S56" t="n">
        <v>80.06999999999999</v>
      </c>
      <c r="T56" t="n">
        <v>11555.47</v>
      </c>
      <c r="U56" t="n">
        <v>0.75</v>
      </c>
      <c r="V56" t="n">
        <v>0.88</v>
      </c>
      <c r="W56" t="n">
        <v>6.68</v>
      </c>
      <c r="X56" t="n">
        <v>0.7</v>
      </c>
      <c r="Y56" t="n">
        <v>1</v>
      </c>
      <c r="Z56" t="n">
        <v>10</v>
      </c>
      <c r="AA56" t="n">
        <v>592.8452127522404</v>
      </c>
      <c r="AB56" t="n">
        <v>811.1569745725118</v>
      </c>
      <c r="AC56" t="n">
        <v>733.7412913852746</v>
      </c>
      <c r="AD56" t="n">
        <v>592845.2127522404</v>
      </c>
      <c r="AE56" t="n">
        <v>811156.9745725117</v>
      </c>
      <c r="AF56" t="n">
        <v>3.415935939560019e-06</v>
      </c>
      <c r="AG56" t="n">
        <v>1.404583333333333</v>
      </c>
      <c r="AH56" t="n">
        <v>733741.2913852746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2.9759</v>
      </c>
      <c r="E57" t="n">
        <v>33.6</v>
      </c>
      <c r="F57" t="n">
        <v>29.27</v>
      </c>
      <c r="G57" t="n">
        <v>73.18000000000001</v>
      </c>
      <c r="H57" t="n">
        <v>0.8</v>
      </c>
      <c r="I57" t="n">
        <v>24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466.06</v>
      </c>
      <c r="Q57" t="n">
        <v>2238.39</v>
      </c>
      <c r="R57" t="n">
        <v>105.8</v>
      </c>
      <c r="S57" t="n">
        <v>80.06999999999999</v>
      </c>
      <c r="T57" t="n">
        <v>10744.33</v>
      </c>
      <c r="U57" t="n">
        <v>0.76</v>
      </c>
      <c r="V57" t="n">
        <v>0.88</v>
      </c>
      <c r="W57" t="n">
        <v>6.67</v>
      </c>
      <c r="X57" t="n">
        <v>0.64</v>
      </c>
      <c r="Y57" t="n">
        <v>1</v>
      </c>
      <c r="Z57" t="n">
        <v>10</v>
      </c>
      <c r="AA57" t="n">
        <v>589.4085449686033</v>
      </c>
      <c r="AB57" t="n">
        <v>806.4547740958575</v>
      </c>
      <c r="AC57" t="n">
        <v>729.4878623225324</v>
      </c>
      <c r="AD57" t="n">
        <v>589408.5449686033</v>
      </c>
      <c r="AE57" t="n">
        <v>806454.7740958575</v>
      </c>
      <c r="AF57" t="n">
        <v>3.426644563654238e-06</v>
      </c>
      <c r="AG57" t="n">
        <v>1.4</v>
      </c>
      <c r="AH57" t="n">
        <v>729487.8623225323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2.9739</v>
      </c>
      <c r="E58" t="n">
        <v>33.63</v>
      </c>
      <c r="F58" t="n">
        <v>29.3</v>
      </c>
      <c r="G58" t="n">
        <v>73.23999999999999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22</v>
      </c>
      <c r="N58" t="n">
        <v>100.55</v>
      </c>
      <c r="O58" t="n">
        <v>40609.74</v>
      </c>
      <c r="P58" t="n">
        <v>463.66</v>
      </c>
      <c r="Q58" t="n">
        <v>2238.33</v>
      </c>
      <c r="R58" t="n">
        <v>106.19</v>
      </c>
      <c r="S58" t="n">
        <v>80.06999999999999</v>
      </c>
      <c r="T58" t="n">
        <v>10939.32</v>
      </c>
      <c r="U58" t="n">
        <v>0.75</v>
      </c>
      <c r="V58" t="n">
        <v>0.88</v>
      </c>
      <c r="W58" t="n">
        <v>6.68</v>
      </c>
      <c r="X58" t="n">
        <v>0.67</v>
      </c>
      <c r="Y58" t="n">
        <v>1</v>
      </c>
      <c r="Z58" t="n">
        <v>10</v>
      </c>
      <c r="AA58" t="n">
        <v>588.0558855388667</v>
      </c>
      <c r="AB58" t="n">
        <v>804.6040057889694</v>
      </c>
      <c r="AC58" t="n">
        <v>727.8137287452842</v>
      </c>
      <c r="AD58" t="n">
        <v>588055.8855388667</v>
      </c>
      <c r="AE58" t="n">
        <v>804604.0057889695</v>
      </c>
      <c r="AF58" t="n">
        <v>3.424341633741502e-06</v>
      </c>
      <c r="AG58" t="n">
        <v>1.40125</v>
      </c>
      <c r="AH58" t="n">
        <v>727813.7287452841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2.9833</v>
      </c>
      <c r="E59" t="n">
        <v>33.52</v>
      </c>
      <c r="F59" t="n">
        <v>29.25</v>
      </c>
      <c r="G59" t="n">
        <v>76.29000000000001</v>
      </c>
      <c r="H59" t="n">
        <v>0.83</v>
      </c>
      <c r="I59" t="n">
        <v>23</v>
      </c>
      <c r="J59" t="n">
        <v>327.95</v>
      </c>
      <c r="K59" t="n">
        <v>61.82</v>
      </c>
      <c r="L59" t="n">
        <v>15.25</v>
      </c>
      <c r="M59" t="n">
        <v>21</v>
      </c>
      <c r="N59" t="n">
        <v>100.88</v>
      </c>
      <c r="O59" t="n">
        <v>40681.39</v>
      </c>
      <c r="P59" t="n">
        <v>462.63</v>
      </c>
      <c r="Q59" t="n">
        <v>2238.35</v>
      </c>
      <c r="R59" t="n">
        <v>104.79</v>
      </c>
      <c r="S59" t="n">
        <v>80.06999999999999</v>
      </c>
      <c r="T59" t="n">
        <v>10241.5</v>
      </c>
      <c r="U59" t="n">
        <v>0.76</v>
      </c>
      <c r="V59" t="n">
        <v>0.88</v>
      </c>
      <c r="W59" t="n">
        <v>6.68</v>
      </c>
      <c r="X59" t="n">
        <v>0.62</v>
      </c>
      <c r="Y59" t="n">
        <v>1</v>
      </c>
      <c r="Z59" t="n">
        <v>10</v>
      </c>
      <c r="AA59" t="n">
        <v>585.0367217843407</v>
      </c>
      <c r="AB59" t="n">
        <v>800.4730527439225</v>
      </c>
      <c r="AC59" t="n">
        <v>724.0770280610272</v>
      </c>
      <c r="AD59" t="n">
        <v>585036.7217843407</v>
      </c>
      <c r="AE59" t="n">
        <v>800473.0527439225</v>
      </c>
      <c r="AF59" t="n">
        <v>3.435165404331358e-06</v>
      </c>
      <c r="AG59" t="n">
        <v>1.396666666666667</v>
      </c>
      <c r="AH59" t="n">
        <v>724077.0280610273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2.9824</v>
      </c>
      <c r="E60" t="n">
        <v>33.53</v>
      </c>
      <c r="F60" t="n">
        <v>29.25</v>
      </c>
      <c r="G60" t="n">
        <v>76.31999999999999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21</v>
      </c>
      <c r="N60" t="n">
        <v>101.21</v>
      </c>
      <c r="O60" t="n">
        <v>40753.2</v>
      </c>
      <c r="P60" t="n">
        <v>462</v>
      </c>
      <c r="Q60" t="n">
        <v>2238.34</v>
      </c>
      <c r="R60" t="n">
        <v>105.02</v>
      </c>
      <c r="S60" t="n">
        <v>80.06999999999999</v>
      </c>
      <c r="T60" t="n">
        <v>10358.88</v>
      </c>
      <c r="U60" t="n">
        <v>0.76</v>
      </c>
      <c r="V60" t="n">
        <v>0.88</v>
      </c>
      <c r="W60" t="n">
        <v>6.68</v>
      </c>
      <c r="X60" t="n">
        <v>0.63</v>
      </c>
      <c r="Y60" t="n">
        <v>1</v>
      </c>
      <c r="Z60" t="n">
        <v>10</v>
      </c>
      <c r="AA60" t="n">
        <v>584.7019530501072</v>
      </c>
      <c r="AB60" t="n">
        <v>800.0150073927903</v>
      </c>
      <c r="AC60" t="n">
        <v>723.6626979153365</v>
      </c>
      <c r="AD60" t="n">
        <v>584701.9530501072</v>
      </c>
      <c r="AE60" t="n">
        <v>800015.0073927903</v>
      </c>
      <c r="AF60" t="n">
        <v>3.434129085870627e-06</v>
      </c>
      <c r="AG60" t="n">
        <v>1.397083333333333</v>
      </c>
      <c r="AH60" t="n">
        <v>723662.6979153365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2.991</v>
      </c>
      <c r="E61" t="n">
        <v>33.43</v>
      </c>
      <c r="F61" t="n">
        <v>29.21</v>
      </c>
      <c r="G61" t="n">
        <v>79.67</v>
      </c>
      <c r="H61" t="n">
        <v>0.85</v>
      </c>
      <c r="I61" t="n">
        <v>22</v>
      </c>
      <c r="J61" t="n">
        <v>329.12</v>
      </c>
      <c r="K61" t="n">
        <v>61.82</v>
      </c>
      <c r="L61" t="n">
        <v>15.75</v>
      </c>
      <c r="M61" t="n">
        <v>20</v>
      </c>
      <c r="N61" t="n">
        <v>101.54</v>
      </c>
      <c r="O61" t="n">
        <v>40825.16</v>
      </c>
      <c r="P61" t="n">
        <v>459.52</v>
      </c>
      <c r="Q61" t="n">
        <v>2238.34</v>
      </c>
      <c r="R61" t="n">
        <v>103.82</v>
      </c>
      <c r="S61" t="n">
        <v>80.06999999999999</v>
      </c>
      <c r="T61" t="n">
        <v>9759.700000000001</v>
      </c>
      <c r="U61" t="n">
        <v>0.77</v>
      </c>
      <c r="V61" t="n">
        <v>0.88</v>
      </c>
      <c r="W61" t="n">
        <v>6.67</v>
      </c>
      <c r="X61" t="n">
        <v>0.59</v>
      </c>
      <c r="Y61" t="n">
        <v>1</v>
      </c>
      <c r="Z61" t="n">
        <v>10</v>
      </c>
      <c r="AA61" t="n">
        <v>580.7513062073406</v>
      </c>
      <c r="AB61" t="n">
        <v>794.6095580922789</v>
      </c>
      <c r="AC61" t="n">
        <v>718.7731371094702</v>
      </c>
      <c r="AD61" t="n">
        <v>580751.3062073406</v>
      </c>
      <c r="AE61" t="n">
        <v>794609.5580922789</v>
      </c>
      <c r="AF61" t="n">
        <v>3.444031684495388e-06</v>
      </c>
      <c r="AG61" t="n">
        <v>1.392916666666667</v>
      </c>
      <c r="AH61" t="n">
        <v>718773.1371094702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2.9895</v>
      </c>
      <c r="E62" t="n">
        <v>33.45</v>
      </c>
      <c r="F62" t="n">
        <v>29.23</v>
      </c>
      <c r="G62" t="n">
        <v>79.72</v>
      </c>
      <c r="H62" t="n">
        <v>0.86</v>
      </c>
      <c r="I62" t="n">
        <v>22</v>
      </c>
      <c r="J62" t="n">
        <v>329.7</v>
      </c>
      <c r="K62" t="n">
        <v>61.82</v>
      </c>
      <c r="L62" t="n">
        <v>16</v>
      </c>
      <c r="M62" t="n">
        <v>20</v>
      </c>
      <c r="N62" t="n">
        <v>101.88</v>
      </c>
      <c r="O62" t="n">
        <v>40897.29</v>
      </c>
      <c r="P62" t="n">
        <v>458.16</v>
      </c>
      <c r="Q62" t="n">
        <v>2238.45</v>
      </c>
      <c r="R62" t="n">
        <v>104.37</v>
      </c>
      <c r="S62" t="n">
        <v>80.06999999999999</v>
      </c>
      <c r="T62" t="n">
        <v>10035.38</v>
      </c>
      <c r="U62" t="n">
        <v>0.77</v>
      </c>
      <c r="V62" t="n">
        <v>0.88</v>
      </c>
      <c r="W62" t="n">
        <v>6.67</v>
      </c>
      <c r="X62" t="n">
        <v>0.6</v>
      </c>
      <c r="Y62" t="n">
        <v>1</v>
      </c>
      <c r="Z62" t="n">
        <v>10</v>
      </c>
      <c r="AA62" t="n">
        <v>580.0761659471681</v>
      </c>
      <c r="AB62" t="n">
        <v>793.6858014032249</v>
      </c>
      <c r="AC62" t="n">
        <v>717.9375424623189</v>
      </c>
      <c r="AD62" t="n">
        <v>580076.1659471681</v>
      </c>
      <c r="AE62" t="n">
        <v>793685.8014032249</v>
      </c>
      <c r="AF62" t="n">
        <v>3.442304487060836e-06</v>
      </c>
      <c r="AG62" t="n">
        <v>1.39375</v>
      </c>
      <c r="AH62" t="n">
        <v>717937.5424623189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2.9892</v>
      </c>
      <c r="E63" t="n">
        <v>33.45</v>
      </c>
      <c r="F63" t="n">
        <v>29.23</v>
      </c>
      <c r="G63" t="n">
        <v>79.73</v>
      </c>
      <c r="H63" t="n">
        <v>0.88</v>
      </c>
      <c r="I63" t="n">
        <v>22</v>
      </c>
      <c r="J63" t="n">
        <v>330.29</v>
      </c>
      <c r="K63" t="n">
        <v>61.82</v>
      </c>
      <c r="L63" t="n">
        <v>16.25</v>
      </c>
      <c r="M63" t="n">
        <v>20</v>
      </c>
      <c r="N63" t="n">
        <v>102.21</v>
      </c>
      <c r="O63" t="n">
        <v>40969.57</v>
      </c>
      <c r="P63" t="n">
        <v>456.12</v>
      </c>
      <c r="Q63" t="n">
        <v>2238.3</v>
      </c>
      <c r="R63" t="n">
        <v>104.44</v>
      </c>
      <c r="S63" t="n">
        <v>80.06999999999999</v>
      </c>
      <c r="T63" t="n">
        <v>10070.9</v>
      </c>
      <c r="U63" t="n">
        <v>0.77</v>
      </c>
      <c r="V63" t="n">
        <v>0.88</v>
      </c>
      <c r="W63" t="n">
        <v>6.68</v>
      </c>
      <c r="X63" t="n">
        <v>0.61</v>
      </c>
      <c r="Y63" t="n">
        <v>1</v>
      </c>
      <c r="Z63" t="n">
        <v>10</v>
      </c>
      <c r="AA63" t="n">
        <v>578.482256190248</v>
      </c>
      <c r="AB63" t="n">
        <v>791.504943755471</v>
      </c>
      <c r="AC63" t="n">
        <v>715.9648228076137</v>
      </c>
      <c r="AD63" t="n">
        <v>578482.256190248</v>
      </c>
      <c r="AE63" t="n">
        <v>791504.943755471</v>
      </c>
      <c r="AF63" t="n">
        <v>3.441959047573926e-06</v>
      </c>
      <c r="AG63" t="n">
        <v>1.39375</v>
      </c>
      <c r="AH63" t="n">
        <v>715964.8228076136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2.9993</v>
      </c>
      <c r="E64" t="n">
        <v>33.34</v>
      </c>
      <c r="F64" t="n">
        <v>29.18</v>
      </c>
      <c r="G64" t="n">
        <v>83.36</v>
      </c>
      <c r="H64" t="n">
        <v>0.89</v>
      </c>
      <c r="I64" t="n">
        <v>21</v>
      </c>
      <c r="J64" t="n">
        <v>330.87</v>
      </c>
      <c r="K64" t="n">
        <v>61.82</v>
      </c>
      <c r="L64" t="n">
        <v>16.5</v>
      </c>
      <c r="M64" t="n">
        <v>19</v>
      </c>
      <c r="N64" t="n">
        <v>102.55</v>
      </c>
      <c r="O64" t="n">
        <v>41042.02</v>
      </c>
      <c r="P64" t="n">
        <v>454.81</v>
      </c>
      <c r="Q64" t="n">
        <v>2238.58</v>
      </c>
      <c r="R64" t="n">
        <v>102.43</v>
      </c>
      <c r="S64" t="n">
        <v>80.06999999999999</v>
      </c>
      <c r="T64" t="n">
        <v>9070.139999999999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575.1514209870518</v>
      </c>
      <c r="AB64" t="n">
        <v>786.9475480843796</v>
      </c>
      <c r="AC64" t="n">
        <v>711.8423785830263</v>
      </c>
      <c r="AD64" t="n">
        <v>575151.4209870518</v>
      </c>
      <c r="AE64" t="n">
        <v>786947.5480843796</v>
      </c>
      <c r="AF64" t="n">
        <v>3.453588843633239e-06</v>
      </c>
      <c r="AG64" t="n">
        <v>1.389166666666667</v>
      </c>
      <c r="AH64" t="n">
        <v>711842.3785830262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2.9972</v>
      </c>
      <c r="E65" t="n">
        <v>33.36</v>
      </c>
      <c r="F65" t="n">
        <v>29.2</v>
      </c>
      <c r="G65" t="n">
        <v>83.43000000000001</v>
      </c>
      <c r="H65" t="n">
        <v>0.9</v>
      </c>
      <c r="I65" t="n">
        <v>21</v>
      </c>
      <c r="J65" t="n">
        <v>331.46</v>
      </c>
      <c r="K65" t="n">
        <v>61.82</v>
      </c>
      <c r="L65" t="n">
        <v>16.75</v>
      </c>
      <c r="M65" t="n">
        <v>19</v>
      </c>
      <c r="N65" t="n">
        <v>102.89</v>
      </c>
      <c r="O65" t="n">
        <v>41114.63</v>
      </c>
      <c r="P65" t="n">
        <v>451.95</v>
      </c>
      <c r="Q65" t="n">
        <v>2238.43</v>
      </c>
      <c r="R65" t="n">
        <v>103.34</v>
      </c>
      <c r="S65" t="n">
        <v>80.06999999999999</v>
      </c>
      <c r="T65" t="n">
        <v>9527.309999999999</v>
      </c>
      <c r="U65" t="n">
        <v>0.77</v>
      </c>
      <c r="V65" t="n">
        <v>0.88</v>
      </c>
      <c r="W65" t="n">
        <v>6.67</v>
      </c>
      <c r="X65" t="n">
        <v>0.57</v>
      </c>
      <c r="Y65" t="n">
        <v>1</v>
      </c>
      <c r="Z65" t="n">
        <v>10</v>
      </c>
      <c r="AA65" t="n">
        <v>573.3769456387338</v>
      </c>
      <c r="AB65" t="n">
        <v>784.5196326284838</v>
      </c>
      <c r="AC65" t="n">
        <v>709.6461799706404</v>
      </c>
      <c r="AD65" t="n">
        <v>573376.9456387338</v>
      </c>
      <c r="AE65" t="n">
        <v>784519.6326284838</v>
      </c>
      <c r="AF65" t="n">
        <v>3.451170767224867e-06</v>
      </c>
      <c r="AG65" t="n">
        <v>1.39</v>
      </c>
      <c r="AH65" t="n">
        <v>709646.1799706405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3.005</v>
      </c>
      <c r="E66" t="n">
        <v>33.28</v>
      </c>
      <c r="F66" t="n">
        <v>29.17</v>
      </c>
      <c r="G66" t="n">
        <v>87.51000000000001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450.08</v>
      </c>
      <c r="Q66" t="n">
        <v>2238.3</v>
      </c>
      <c r="R66" t="n">
        <v>102.19</v>
      </c>
      <c r="S66" t="n">
        <v>80.06999999999999</v>
      </c>
      <c r="T66" t="n">
        <v>8959.26</v>
      </c>
      <c r="U66" t="n">
        <v>0.78</v>
      </c>
      <c r="V66" t="n">
        <v>0.88</v>
      </c>
      <c r="W66" t="n">
        <v>6.67</v>
      </c>
      <c r="X66" t="n">
        <v>0.54</v>
      </c>
      <c r="Y66" t="n">
        <v>1</v>
      </c>
      <c r="Z66" t="n">
        <v>10</v>
      </c>
      <c r="AA66" t="n">
        <v>570.1907899655837</v>
      </c>
      <c r="AB66" t="n">
        <v>780.1601938732119</v>
      </c>
      <c r="AC66" t="n">
        <v>705.7027999316612</v>
      </c>
      <c r="AD66" t="n">
        <v>570190.7899655837</v>
      </c>
      <c r="AE66" t="n">
        <v>780160.193873212</v>
      </c>
      <c r="AF66" t="n">
        <v>3.460152193884534e-06</v>
      </c>
      <c r="AG66" t="n">
        <v>1.386666666666667</v>
      </c>
      <c r="AH66" t="n">
        <v>705702.7999316611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3.0059</v>
      </c>
      <c r="E67" t="n">
        <v>33.27</v>
      </c>
      <c r="F67" t="n">
        <v>29.16</v>
      </c>
      <c r="G67" t="n">
        <v>87.48</v>
      </c>
      <c r="H67" t="n">
        <v>0.92</v>
      </c>
      <c r="I67" t="n">
        <v>20</v>
      </c>
      <c r="J67" t="n">
        <v>332.64</v>
      </c>
      <c r="K67" t="n">
        <v>61.82</v>
      </c>
      <c r="L67" t="n">
        <v>17.25</v>
      </c>
      <c r="M67" t="n">
        <v>18</v>
      </c>
      <c r="N67" t="n">
        <v>103.57</v>
      </c>
      <c r="O67" t="n">
        <v>41260.35</v>
      </c>
      <c r="P67" t="n">
        <v>449.1</v>
      </c>
      <c r="Q67" t="n">
        <v>2238.58</v>
      </c>
      <c r="R67" t="n">
        <v>102.14</v>
      </c>
      <c r="S67" t="n">
        <v>80.06999999999999</v>
      </c>
      <c r="T67" t="n">
        <v>8931.33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569.1657141539313</v>
      </c>
      <c r="AB67" t="n">
        <v>778.7576399245557</v>
      </c>
      <c r="AC67" t="n">
        <v>704.4341037633679</v>
      </c>
      <c r="AD67" t="n">
        <v>569165.7141539312</v>
      </c>
      <c r="AE67" t="n">
        <v>778757.6399245558</v>
      </c>
      <c r="AF67" t="n">
        <v>3.461188512345264e-06</v>
      </c>
      <c r="AG67" t="n">
        <v>1.38625</v>
      </c>
      <c r="AH67" t="n">
        <v>704434.103763368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3.0051</v>
      </c>
      <c r="E68" t="n">
        <v>33.28</v>
      </c>
      <c r="F68" t="n">
        <v>29.17</v>
      </c>
      <c r="G68" t="n">
        <v>87.51000000000001</v>
      </c>
      <c r="H68" t="n">
        <v>0.9399999999999999</v>
      </c>
      <c r="I68" t="n">
        <v>20</v>
      </c>
      <c r="J68" t="n">
        <v>333.24</v>
      </c>
      <c r="K68" t="n">
        <v>61.82</v>
      </c>
      <c r="L68" t="n">
        <v>17.5</v>
      </c>
      <c r="M68" t="n">
        <v>18</v>
      </c>
      <c r="N68" t="n">
        <v>103.92</v>
      </c>
      <c r="O68" t="n">
        <v>41333.46</v>
      </c>
      <c r="P68" t="n">
        <v>447.9</v>
      </c>
      <c r="Q68" t="n">
        <v>2238.41</v>
      </c>
      <c r="R68" t="n">
        <v>102.17</v>
      </c>
      <c r="S68" t="n">
        <v>80.06999999999999</v>
      </c>
      <c r="T68" t="n">
        <v>8946.450000000001</v>
      </c>
      <c r="U68" t="n">
        <v>0.78</v>
      </c>
      <c r="V68" t="n">
        <v>0.88</v>
      </c>
      <c r="W68" t="n">
        <v>6.67</v>
      </c>
      <c r="X68" t="n">
        <v>0.54</v>
      </c>
      <c r="Y68" t="n">
        <v>1</v>
      </c>
      <c r="Z68" t="n">
        <v>10</v>
      </c>
      <c r="AA68" t="n">
        <v>568.4177438772391</v>
      </c>
      <c r="AB68" t="n">
        <v>777.734233993866</v>
      </c>
      <c r="AC68" t="n">
        <v>703.5083702583438</v>
      </c>
      <c r="AD68" t="n">
        <v>568417.7438772391</v>
      </c>
      <c r="AE68" t="n">
        <v>777734.233993866</v>
      </c>
      <c r="AF68" t="n">
        <v>3.460267340380171e-06</v>
      </c>
      <c r="AG68" t="n">
        <v>1.386666666666667</v>
      </c>
      <c r="AH68" t="n">
        <v>703508.3702583438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3.0125</v>
      </c>
      <c r="E69" t="n">
        <v>33.19</v>
      </c>
      <c r="F69" t="n">
        <v>29.14</v>
      </c>
      <c r="G69" t="n">
        <v>92.03</v>
      </c>
      <c r="H69" t="n">
        <v>0.95</v>
      </c>
      <c r="I69" t="n">
        <v>19</v>
      </c>
      <c r="J69" t="n">
        <v>333.83</v>
      </c>
      <c r="K69" t="n">
        <v>61.82</v>
      </c>
      <c r="L69" t="n">
        <v>17.75</v>
      </c>
      <c r="M69" t="n">
        <v>17</v>
      </c>
      <c r="N69" t="n">
        <v>104.26</v>
      </c>
      <c r="O69" t="n">
        <v>41406.86</v>
      </c>
      <c r="P69" t="n">
        <v>445.19</v>
      </c>
      <c r="Q69" t="n">
        <v>2238.41</v>
      </c>
      <c r="R69" t="n">
        <v>101.5</v>
      </c>
      <c r="S69" t="n">
        <v>80.06999999999999</v>
      </c>
      <c r="T69" t="n">
        <v>8619.040000000001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564.6471472199378</v>
      </c>
      <c r="AB69" t="n">
        <v>772.5751373003618</v>
      </c>
      <c r="AC69" t="n">
        <v>698.84165051243</v>
      </c>
      <c r="AD69" t="n">
        <v>564647.1472199378</v>
      </c>
      <c r="AE69" t="n">
        <v>772575.1373003618</v>
      </c>
      <c r="AF69" t="n">
        <v>3.468788181057291e-06</v>
      </c>
      <c r="AG69" t="n">
        <v>1.382916666666667</v>
      </c>
      <c r="AH69" t="n">
        <v>698841.65051243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3.012</v>
      </c>
      <c r="E70" t="n">
        <v>33.2</v>
      </c>
      <c r="F70" t="n">
        <v>29.15</v>
      </c>
      <c r="G70" t="n">
        <v>92.04000000000001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447.19</v>
      </c>
      <c r="Q70" t="n">
        <v>2238.34</v>
      </c>
      <c r="R70" t="n">
        <v>101.71</v>
      </c>
      <c r="S70" t="n">
        <v>80.06999999999999</v>
      </c>
      <c r="T70" t="n">
        <v>8724.25</v>
      </c>
      <c r="U70" t="n">
        <v>0.79</v>
      </c>
      <c r="V70" t="n">
        <v>0.88</v>
      </c>
      <c r="W70" t="n">
        <v>6.67</v>
      </c>
      <c r="X70" t="n">
        <v>0.52</v>
      </c>
      <c r="Y70" t="n">
        <v>1</v>
      </c>
      <c r="Z70" t="n">
        <v>10</v>
      </c>
      <c r="AA70" t="n">
        <v>566.4145635875285</v>
      </c>
      <c r="AB70" t="n">
        <v>774.9933943474068</v>
      </c>
      <c r="AC70" t="n">
        <v>701.0291125009501</v>
      </c>
      <c r="AD70" t="n">
        <v>566414.5635875285</v>
      </c>
      <c r="AE70" t="n">
        <v>774993.3943474068</v>
      </c>
      <c r="AF70" t="n">
        <v>3.468212448579107e-06</v>
      </c>
      <c r="AG70" t="n">
        <v>1.383333333333334</v>
      </c>
      <c r="AH70" t="n">
        <v>701029.1125009501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3.0122</v>
      </c>
      <c r="E71" t="n">
        <v>33.2</v>
      </c>
      <c r="F71" t="n">
        <v>29.15</v>
      </c>
      <c r="G71" t="n">
        <v>92.04000000000001</v>
      </c>
      <c r="H71" t="n">
        <v>0.97</v>
      </c>
      <c r="I71" t="n">
        <v>19</v>
      </c>
      <c r="J71" t="n">
        <v>335.02</v>
      </c>
      <c r="K71" t="n">
        <v>61.82</v>
      </c>
      <c r="L71" t="n">
        <v>18.25</v>
      </c>
      <c r="M71" t="n">
        <v>17</v>
      </c>
      <c r="N71" t="n">
        <v>104.95</v>
      </c>
      <c r="O71" t="n">
        <v>41553.93</v>
      </c>
      <c r="P71" t="n">
        <v>445.52</v>
      </c>
      <c r="Q71" t="n">
        <v>2238.3</v>
      </c>
      <c r="R71" t="n">
        <v>101.52</v>
      </c>
      <c r="S71" t="n">
        <v>80.06999999999999</v>
      </c>
      <c r="T71" t="n">
        <v>8629.23</v>
      </c>
      <c r="U71" t="n">
        <v>0.79</v>
      </c>
      <c r="V71" t="n">
        <v>0.88</v>
      </c>
      <c r="W71" t="n">
        <v>6.67</v>
      </c>
      <c r="X71" t="n">
        <v>0.52</v>
      </c>
      <c r="Y71" t="n">
        <v>1</v>
      </c>
      <c r="Z71" t="n">
        <v>10</v>
      </c>
      <c r="AA71" t="n">
        <v>565.0370158938159</v>
      </c>
      <c r="AB71" t="n">
        <v>773.1085728197542</v>
      </c>
      <c r="AC71" t="n">
        <v>699.3241756945328</v>
      </c>
      <c r="AD71" t="n">
        <v>565037.0158938159</v>
      </c>
      <c r="AE71" t="n">
        <v>773108.5728197541</v>
      </c>
      <c r="AF71" t="n">
        <v>3.468442741570381e-06</v>
      </c>
      <c r="AG71" t="n">
        <v>1.383333333333334</v>
      </c>
      <c r="AH71" t="n">
        <v>699324.1756945328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3.0127</v>
      </c>
      <c r="E72" t="n">
        <v>33.19</v>
      </c>
      <c r="F72" t="n">
        <v>29.14</v>
      </c>
      <c r="G72" t="n">
        <v>92.02</v>
      </c>
      <c r="H72" t="n">
        <v>0.98</v>
      </c>
      <c r="I72" t="n">
        <v>19</v>
      </c>
      <c r="J72" t="n">
        <v>335.62</v>
      </c>
      <c r="K72" t="n">
        <v>61.82</v>
      </c>
      <c r="L72" t="n">
        <v>18.5</v>
      </c>
      <c r="M72" t="n">
        <v>17</v>
      </c>
      <c r="N72" t="n">
        <v>105.3</v>
      </c>
      <c r="O72" t="n">
        <v>41627.72</v>
      </c>
      <c r="P72" t="n">
        <v>442.08</v>
      </c>
      <c r="Q72" t="n">
        <v>2238.45</v>
      </c>
      <c r="R72" t="n">
        <v>101.24</v>
      </c>
      <c r="S72" t="n">
        <v>80.06999999999999</v>
      </c>
      <c r="T72" t="n">
        <v>8485</v>
      </c>
      <c r="U72" t="n">
        <v>0.79</v>
      </c>
      <c r="V72" t="n">
        <v>0.88</v>
      </c>
      <c r="W72" t="n">
        <v>6.67</v>
      </c>
      <c r="X72" t="n">
        <v>0.51</v>
      </c>
      <c r="Y72" t="n">
        <v>1</v>
      </c>
      <c r="Z72" t="n">
        <v>10</v>
      </c>
      <c r="AA72" t="n">
        <v>562.1138880211048</v>
      </c>
      <c r="AB72" t="n">
        <v>769.1090203050104</v>
      </c>
      <c r="AC72" t="n">
        <v>695.7063348583891</v>
      </c>
      <c r="AD72" t="n">
        <v>562113.8880211049</v>
      </c>
      <c r="AE72" t="n">
        <v>769109.0203050104</v>
      </c>
      <c r="AF72" t="n">
        <v>3.469018474048564e-06</v>
      </c>
      <c r="AG72" t="n">
        <v>1.382916666666667</v>
      </c>
      <c r="AH72" t="n">
        <v>695706.3348583891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3.0199</v>
      </c>
      <c r="E73" t="n">
        <v>33.11</v>
      </c>
      <c r="F73" t="n">
        <v>29.12</v>
      </c>
      <c r="G73" t="n">
        <v>97.06</v>
      </c>
      <c r="H73" t="n">
        <v>0.99</v>
      </c>
      <c r="I73" t="n">
        <v>18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441.01</v>
      </c>
      <c r="Q73" t="n">
        <v>2238.31</v>
      </c>
      <c r="R73" t="n">
        <v>100.62</v>
      </c>
      <c r="S73" t="n">
        <v>80.06999999999999</v>
      </c>
      <c r="T73" t="n">
        <v>8182.75</v>
      </c>
      <c r="U73" t="n">
        <v>0.8</v>
      </c>
      <c r="V73" t="n">
        <v>0.88</v>
      </c>
      <c r="W73" t="n">
        <v>6.67</v>
      </c>
      <c r="X73" t="n">
        <v>0.49</v>
      </c>
      <c r="Y73" t="n">
        <v>1</v>
      </c>
      <c r="Z73" t="n">
        <v>10</v>
      </c>
      <c r="AA73" t="n">
        <v>559.787491771312</v>
      </c>
      <c r="AB73" t="n">
        <v>765.925942322685</v>
      </c>
      <c r="AC73" t="n">
        <v>692.8270453712188</v>
      </c>
      <c r="AD73" t="n">
        <v>559787.4917713121</v>
      </c>
      <c r="AE73" t="n">
        <v>765925.942322685</v>
      </c>
      <c r="AF73" t="n">
        <v>3.47730902173441e-06</v>
      </c>
      <c r="AG73" t="n">
        <v>1.379583333333333</v>
      </c>
      <c r="AH73" t="n">
        <v>692827.0453712188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3.0195</v>
      </c>
      <c r="E74" t="n">
        <v>33.12</v>
      </c>
      <c r="F74" t="n">
        <v>29.12</v>
      </c>
      <c r="G74" t="n">
        <v>97.06999999999999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439.91</v>
      </c>
      <c r="Q74" t="n">
        <v>2238.3</v>
      </c>
      <c r="R74" t="n">
        <v>100.82</v>
      </c>
      <c r="S74" t="n">
        <v>80.06999999999999</v>
      </c>
      <c r="T74" t="n">
        <v>8280.559999999999</v>
      </c>
      <c r="U74" t="n">
        <v>0.79</v>
      </c>
      <c r="V74" t="n">
        <v>0.88</v>
      </c>
      <c r="W74" t="n">
        <v>6.67</v>
      </c>
      <c r="X74" t="n">
        <v>0.49</v>
      </c>
      <c r="Y74" t="n">
        <v>1</v>
      </c>
      <c r="Z74" t="n">
        <v>10</v>
      </c>
      <c r="AA74" t="n">
        <v>558.9826998413521</v>
      </c>
      <c r="AB74" t="n">
        <v>764.8247904991999</v>
      </c>
      <c r="AC74" t="n">
        <v>691.8309859322908</v>
      </c>
      <c r="AD74" t="n">
        <v>558982.6998413521</v>
      </c>
      <c r="AE74" t="n">
        <v>764824.7904991999</v>
      </c>
      <c r="AF74" t="n">
        <v>3.476848435751863e-06</v>
      </c>
      <c r="AG74" t="n">
        <v>1.38</v>
      </c>
      <c r="AH74" t="n">
        <v>691830.9859322908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3.0186</v>
      </c>
      <c r="E75" t="n">
        <v>33.13</v>
      </c>
      <c r="F75" t="n">
        <v>29.13</v>
      </c>
      <c r="G75" t="n">
        <v>97.09999999999999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435.74</v>
      </c>
      <c r="Q75" t="n">
        <v>2238.39</v>
      </c>
      <c r="R75" t="n">
        <v>100.84</v>
      </c>
      <c r="S75" t="n">
        <v>80.06999999999999</v>
      </c>
      <c r="T75" t="n">
        <v>8290.41</v>
      </c>
      <c r="U75" t="n">
        <v>0.79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555.8737292892823</v>
      </c>
      <c r="AB75" t="n">
        <v>760.5709598317574</v>
      </c>
      <c r="AC75" t="n">
        <v>687.9831348934599</v>
      </c>
      <c r="AD75" t="n">
        <v>555873.7292892823</v>
      </c>
      <c r="AE75" t="n">
        <v>760570.9598317574</v>
      </c>
      <c r="AF75" t="n">
        <v>3.475812117291133e-06</v>
      </c>
      <c r="AG75" t="n">
        <v>1.380416666666667</v>
      </c>
      <c r="AH75" t="n">
        <v>687983.13489346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3.0284</v>
      </c>
      <c r="E76" t="n">
        <v>33.02</v>
      </c>
      <c r="F76" t="n">
        <v>29.08</v>
      </c>
      <c r="G76" t="n">
        <v>102.63</v>
      </c>
      <c r="H76" t="n">
        <v>1.03</v>
      </c>
      <c r="I76" t="n">
        <v>17</v>
      </c>
      <c r="J76" t="n">
        <v>338.03</v>
      </c>
      <c r="K76" t="n">
        <v>61.82</v>
      </c>
      <c r="L76" t="n">
        <v>19.5</v>
      </c>
      <c r="M76" t="n">
        <v>12</v>
      </c>
      <c r="N76" t="n">
        <v>106.71</v>
      </c>
      <c r="O76" t="n">
        <v>41924.62</v>
      </c>
      <c r="P76" t="n">
        <v>433.56</v>
      </c>
      <c r="Q76" t="n">
        <v>2238.3</v>
      </c>
      <c r="R76" t="n">
        <v>99.29000000000001</v>
      </c>
      <c r="S76" t="n">
        <v>80.06999999999999</v>
      </c>
      <c r="T76" t="n">
        <v>7524.2</v>
      </c>
      <c r="U76" t="n">
        <v>0.8100000000000001</v>
      </c>
      <c r="V76" t="n">
        <v>0.88</v>
      </c>
      <c r="W76" t="n">
        <v>6.67</v>
      </c>
      <c r="X76" t="n">
        <v>0.45</v>
      </c>
      <c r="Y76" t="n">
        <v>1</v>
      </c>
      <c r="Z76" t="n">
        <v>10</v>
      </c>
      <c r="AA76" t="n">
        <v>552.0081892055566</v>
      </c>
      <c r="AB76" t="n">
        <v>755.281957353611</v>
      </c>
      <c r="AC76" t="n">
        <v>683.1989073886664</v>
      </c>
      <c r="AD76" t="n">
        <v>552008.1892055566</v>
      </c>
      <c r="AE76" t="n">
        <v>755281.957353611</v>
      </c>
      <c r="AF76" t="n">
        <v>3.487096473863534e-06</v>
      </c>
      <c r="AG76" t="n">
        <v>1.375833333333333</v>
      </c>
      <c r="AH76" t="n">
        <v>683198.9073886664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3.0274</v>
      </c>
      <c r="E77" t="n">
        <v>33.03</v>
      </c>
      <c r="F77" t="n">
        <v>29.09</v>
      </c>
      <c r="G77" t="n">
        <v>102.67</v>
      </c>
      <c r="H77" t="n">
        <v>1.04</v>
      </c>
      <c r="I77" t="n">
        <v>17</v>
      </c>
      <c r="J77" t="n">
        <v>338.63</v>
      </c>
      <c r="K77" t="n">
        <v>61.82</v>
      </c>
      <c r="L77" t="n">
        <v>19.75</v>
      </c>
      <c r="M77" t="n">
        <v>10</v>
      </c>
      <c r="N77" t="n">
        <v>107.06</v>
      </c>
      <c r="O77" t="n">
        <v>41999.28</v>
      </c>
      <c r="P77" t="n">
        <v>434.87</v>
      </c>
      <c r="Q77" t="n">
        <v>2238.36</v>
      </c>
      <c r="R77" t="n">
        <v>99.48</v>
      </c>
      <c r="S77" t="n">
        <v>80.06999999999999</v>
      </c>
      <c r="T77" t="n">
        <v>7619.31</v>
      </c>
      <c r="U77" t="n">
        <v>0.8</v>
      </c>
      <c r="V77" t="n">
        <v>0.88</v>
      </c>
      <c r="W77" t="n">
        <v>6.67</v>
      </c>
      <c r="X77" t="n">
        <v>0.46</v>
      </c>
      <c r="Y77" t="n">
        <v>1</v>
      </c>
      <c r="Z77" t="n">
        <v>10</v>
      </c>
      <c r="AA77" t="n">
        <v>553.3020289456704</v>
      </c>
      <c r="AB77" t="n">
        <v>757.0522459662155</v>
      </c>
      <c r="AC77" t="n">
        <v>684.8002421406997</v>
      </c>
      <c r="AD77" t="n">
        <v>553302.0289456703</v>
      </c>
      <c r="AE77" t="n">
        <v>757052.2459662155</v>
      </c>
      <c r="AF77" t="n">
        <v>3.485945008907167e-06</v>
      </c>
      <c r="AG77" t="n">
        <v>1.37625</v>
      </c>
      <c r="AH77" t="n">
        <v>684800.2421406996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3.0284</v>
      </c>
      <c r="E78" t="n">
        <v>33.02</v>
      </c>
      <c r="F78" t="n">
        <v>29.08</v>
      </c>
      <c r="G78" t="n">
        <v>102.63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9</v>
      </c>
      <c r="N78" t="n">
        <v>107.42</v>
      </c>
      <c r="O78" t="n">
        <v>42074.12</v>
      </c>
      <c r="P78" t="n">
        <v>435.42</v>
      </c>
      <c r="Q78" t="n">
        <v>2238.41</v>
      </c>
      <c r="R78" t="n">
        <v>99.27</v>
      </c>
      <c r="S78" t="n">
        <v>80.06999999999999</v>
      </c>
      <c r="T78" t="n">
        <v>7511.58</v>
      </c>
      <c r="U78" t="n">
        <v>0.8100000000000001</v>
      </c>
      <c r="V78" t="n">
        <v>0.88</v>
      </c>
      <c r="W78" t="n">
        <v>6.67</v>
      </c>
      <c r="X78" t="n">
        <v>0.45</v>
      </c>
      <c r="Y78" t="n">
        <v>1</v>
      </c>
      <c r="Z78" t="n">
        <v>10</v>
      </c>
      <c r="AA78" t="n">
        <v>553.4936883961146</v>
      </c>
      <c r="AB78" t="n">
        <v>757.3144828817314</v>
      </c>
      <c r="AC78" t="n">
        <v>685.0374515330506</v>
      </c>
      <c r="AD78" t="n">
        <v>553493.6883961146</v>
      </c>
      <c r="AE78" t="n">
        <v>757314.4828817314</v>
      </c>
      <c r="AF78" t="n">
        <v>3.487096473863534e-06</v>
      </c>
      <c r="AG78" t="n">
        <v>1.375833333333333</v>
      </c>
      <c r="AH78" t="n">
        <v>685037.4515330505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3.0273</v>
      </c>
      <c r="E79" t="n">
        <v>33.03</v>
      </c>
      <c r="F79" t="n">
        <v>29.09</v>
      </c>
      <c r="G79" t="n">
        <v>102.67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8</v>
      </c>
      <c r="N79" t="n">
        <v>107.78</v>
      </c>
      <c r="O79" t="n">
        <v>42149.15</v>
      </c>
      <c r="P79" t="n">
        <v>434.46</v>
      </c>
      <c r="Q79" t="n">
        <v>2238.3</v>
      </c>
      <c r="R79" t="n">
        <v>99.52</v>
      </c>
      <c r="S79" t="n">
        <v>80.06999999999999</v>
      </c>
      <c r="T79" t="n">
        <v>7637.87</v>
      </c>
      <c r="U79" t="n">
        <v>0.8</v>
      </c>
      <c r="V79" t="n">
        <v>0.88</v>
      </c>
      <c r="W79" t="n">
        <v>6.67</v>
      </c>
      <c r="X79" t="n">
        <v>0.46</v>
      </c>
      <c r="Y79" t="n">
        <v>1</v>
      </c>
      <c r="Z79" t="n">
        <v>10</v>
      </c>
      <c r="AA79" t="n">
        <v>552.9922490339104</v>
      </c>
      <c r="AB79" t="n">
        <v>756.6283914244203</v>
      </c>
      <c r="AC79" t="n">
        <v>684.4168396814898</v>
      </c>
      <c r="AD79" t="n">
        <v>552992.2490339105</v>
      </c>
      <c r="AE79" t="n">
        <v>756628.3914244203</v>
      </c>
      <c r="AF79" t="n">
        <v>3.485829862411531e-06</v>
      </c>
      <c r="AG79" t="n">
        <v>1.37625</v>
      </c>
      <c r="AH79" t="n">
        <v>684416.8396814899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3.0276</v>
      </c>
      <c r="E80" t="n">
        <v>33.03</v>
      </c>
      <c r="F80" t="n">
        <v>29.09</v>
      </c>
      <c r="G80" t="n">
        <v>102.66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8</v>
      </c>
      <c r="N80" t="n">
        <v>108.14</v>
      </c>
      <c r="O80" t="n">
        <v>42224.35</v>
      </c>
      <c r="P80" t="n">
        <v>434.05</v>
      </c>
      <c r="Q80" t="n">
        <v>2238.4</v>
      </c>
      <c r="R80" t="n">
        <v>99.27</v>
      </c>
      <c r="S80" t="n">
        <v>80.06999999999999</v>
      </c>
      <c r="T80" t="n">
        <v>7511.13</v>
      </c>
      <c r="U80" t="n">
        <v>0.8100000000000001</v>
      </c>
      <c r="V80" t="n">
        <v>0.88</v>
      </c>
      <c r="W80" t="n">
        <v>6.68</v>
      </c>
      <c r="X80" t="n">
        <v>0.46</v>
      </c>
      <c r="Y80" t="n">
        <v>1</v>
      </c>
      <c r="Z80" t="n">
        <v>10</v>
      </c>
      <c r="AA80" t="n">
        <v>552.6113862981907</v>
      </c>
      <c r="AB80" t="n">
        <v>756.1072782269308</v>
      </c>
      <c r="AC80" t="n">
        <v>683.9454607961817</v>
      </c>
      <c r="AD80" t="n">
        <v>552611.3862981907</v>
      </c>
      <c r="AE80" t="n">
        <v>756107.2782269308</v>
      </c>
      <c r="AF80" t="n">
        <v>3.486175301898441e-06</v>
      </c>
      <c r="AG80" t="n">
        <v>1.37625</v>
      </c>
      <c r="AH80" t="n">
        <v>683945.4607961817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3.0282</v>
      </c>
      <c r="E81" t="n">
        <v>33.02</v>
      </c>
      <c r="F81" t="n">
        <v>29.08</v>
      </c>
      <c r="G81" t="n">
        <v>102.64</v>
      </c>
      <c r="H81" t="n">
        <v>1.08</v>
      </c>
      <c r="I81" t="n">
        <v>17</v>
      </c>
      <c r="J81" t="n">
        <v>341.07</v>
      </c>
      <c r="K81" t="n">
        <v>61.82</v>
      </c>
      <c r="L81" t="n">
        <v>20.75</v>
      </c>
      <c r="M81" t="n">
        <v>7</v>
      </c>
      <c r="N81" t="n">
        <v>108.5</v>
      </c>
      <c r="O81" t="n">
        <v>42299.74</v>
      </c>
      <c r="P81" t="n">
        <v>431.11</v>
      </c>
      <c r="Q81" t="n">
        <v>2238.3</v>
      </c>
      <c r="R81" t="n">
        <v>99.2</v>
      </c>
      <c r="S81" t="n">
        <v>80.06999999999999</v>
      </c>
      <c r="T81" t="n">
        <v>7478.54</v>
      </c>
      <c r="U81" t="n">
        <v>0.8100000000000001</v>
      </c>
      <c r="V81" t="n">
        <v>0.88</v>
      </c>
      <c r="W81" t="n">
        <v>6.67</v>
      </c>
      <c r="X81" t="n">
        <v>0.46</v>
      </c>
      <c r="Y81" t="n">
        <v>1</v>
      </c>
      <c r="Z81" t="n">
        <v>10</v>
      </c>
      <c r="AA81" t="n">
        <v>550.0868339295918</v>
      </c>
      <c r="AB81" t="n">
        <v>752.6530743008236</v>
      </c>
      <c r="AC81" t="n">
        <v>680.8209212447765</v>
      </c>
      <c r="AD81" t="n">
        <v>550086.8339295918</v>
      </c>
      <c r="AE81" t="n">
        <v>752653.0743008236</v>
      </c>
      <c r="AF81" t="n">
        <v>3.486866180872262e-06</v>
      </c>
      <c r="AG81" t="n">
        <v>1.375833333333333</v>
      </c>
      <c r="AH81" t="n">
        <v>680820.9212447765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3.0272</v>
      </c>
      <c r="E82" t="n">
        <v>33.03</v>
      </c>
      <c r="F82" t="n">
        <v>29.09</v>
      </c>
      <c r="G82" t="n">
        <v>102.68</v>
      </c>
      <c r="H82" t="n">
        <v>1.1</v>
      </c>
      <c r="I82" t="n">
        <v>17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429.87</v>
      </c>
      <c r="Q82" t="n">
        <v>2238.34</v>
      </c>
      <c r="R82" t="n">
        <v>99.43000000000001</v>
      </c>
      <c r="S82" t="n">
        <v>80.06999999999999</v>
      </c>
      <c r="T82" t="n">
        <v>7592.06</v>
      </c>
      <c r="U82" t="n">
        <v>0.8100000000000001</v>
      </c>
      <c r="V82" t="n">
        <v>0.88</v>
      </c>
      <c r="W82" t="n">
        <v>6.68</v>
      </c>
      <c r="X82" t="n">
        <v>0.47</v>
      </c>
      <c r="Y82" t="n">
        <v>1</v>
      </c>
      <c r="Z82" t="n">
        <v>10</v>
      </c>
      <c r="AA82" t="n">
        <v>549.3427454008024</v>
      </c>
      <c r="AB82" t="n">
        <v>751.6349795488651</v>
      </c>
      <c r="AC82" t="n">
        <v>679.89999202704</v>
      </c>
      <c r="AD82" t="n">
        <v>549342.7454008025</v>
      </c>
      <c r="AE82" t="n">
        <v>751634.9795488651</v>
      </c>
      <c r="AF82" t="n">
        <v>3.485714715915894e-06</v>
      </c>
      <c r="AG82" t="n">
        <v>1.37625</v>
      </c>
      <c r="AH82" t="n">
        <v>679899.99202704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3.0256</v>
      </c>
      <c r="E83" t="n">
        <v>33.05</v>
      </c>
      <c r="F83" t="n">
        <v>29.11</v>
      </c>
      <c r="G83" t="n">
        <v>102.74</v>
      </c>
      <c r="H83" t="n">
        <v>1.11</v>
      </c>
      <c r="I83" t="n">
        <v>17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429.98</v>
      </c>
      <c r="Q83" t="n">
        <v>2238.46</v>
      </c>
      <c r="R83" t="n">
        <v>99.76000000000001</v>
      </c>
      <c r="S83" t="n">
        <v>80.06999999999999</v>
      </c>
      <c r="T83" t="n">
        <v>7755.42</v>
      </c>
      <c r="U83" t="n">
        <v>0.8</v>
      </c>
      <c r="V83" t="n">
        <v>0.88</v>
      </c>
      <c r="W83" t="n">
        <v>6.69</v>
      </c>
      <c r="X83" t="n">
        <v>0.48</v>
      </c>
      <c r="Y83" t="n">
        <v>1</v>
      </c>
      <c r="Z83" t="n">
        <v>10</v>
      </c>
      <c r="AA83" t="n">
        <v>549.853046572544</v>
      </c>
      <c r="AB83" t="n">
        <v>752.3331961249406</v>
      </c>
      <c r="AC83" t="n">
        <v>680.5315717930479</v>
      </c>
      <c r="AD83" t="n">
        <v>549853.046572544</v>
      </c>
      <c r="AE83" t="n">
        <v>752333.1961249406</v>
      </c>
      <c r="AF83" t="n">
        <v>3.483872371985705e-06</v>
      </c>
      <c r="AG83" t="n">
        <v>1.377083333333333</v>
      </c>
      <c r="AH83" t="n">
        <v>680531.5717930478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3.034</v>
      </c>
      <c r="E84" t="n">
        <v>32.96</v>
      </c>
      <c r="F84" t="n">
        <v>29.07</v>
      </c>
      <c r="G84" t="n">
        <v>109.03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429.45</v>
      </c>
      <c r="Q84" t="n">
        <v>2238.59</v>
      </c>
      <c r="R84" t="n">
        <v>98.62</v>
      </c>
      <c r="S84" t="n">
        <v>80.06999999999999</v>
      </c>
      <c r="T84" t="n">
        <v>7189.74</v>
      </c>
      <c r="U84" t="n">
        <v>0.8100000000000001</v>
      </c>
      <c r="V84" t="n">
        <v>0.88</v>
      </c>
      <c r="W84" t="n">
        <v>6.68</v>
      </c>
      <c r="X84" t="n">
        <v>0.45</v>
      </c>
      <c r="Y84" t="n">
        <v>1</v>
      </c>
      <c r="Z84" t="n">
        <v>10</v>
      </c>
      <c r="AA84" t="n">
        <v>547.6499264271395</v>
      </c>
      <c r="AB84" t="n">
        <v>749.3187899471966</v>
      </c>
      <c r="AC84" t="n">
        <v>677.8048563101622</v>
      </c>
      <c r="AD84" t="n">
        <v>547649.9264271394</v>
      </c>
      <c r="AE84" t="n">
        <v>749318.7899471966</v>
      </c>
      <c r="AF84" t="n">
        <v>3.493544677619193e-06</v>
      </c>
      <c r="AG84" t="n">
        <v>1.373333333333333</v>
      </c>
      <c r="AH84" t="n">
        <v>677804.8563101622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3.034</v>
      </c>
      <c r="E85" t="n">
        <v>32.96</v>
      </c>
      <c r="F85" t="n">
        <v>29.07</v>
      </c>
      <c r="G85" t="n">
        <v>109.03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430.45</v>
      </c>
      <c r="Q85" t="n">
        <v>2238.4</v>
      </c>
      <c r="R85" t="n">
        <v>98.83</v>
      </c>
      <c r="S85" t="n">
        <v>80.06999999999999</v>
      </c>
      <c r="T85" t="n">
        <v>7295.54</v>
      </c>
      <c r="U85" t="n">
        <v>0.8100000000000001</v>
      </c>
      <c r="V85" t="n">
        <v>0.88</v>
      </c>
      <c r="W85" t="n">
        <v>6.68</v>
      </c>
      <c r="X85" t="n">
        <v>0.45</v>
      </c>
      <c r="Y85" t="n">
        <v>1</v>
      </c>
      <c r="Z85" t="n">
        <v>10</v>
      </c>
      <c r="AA85" t="n">
        <v>548.447107789032</v>
      </c>
      <c r="AB85" t="n">
        <v>750.4095286556975</v>
      </c>
      <c r="AC85" t="n">
        <v>678.7914964471853</v>
      </c>
      <c r="AD85" t="n">
        <v>548447.1077890319</v>
      </c>
      <c r="AE85" t="n">
        <v>750409.5286556975</v>
      </c>
      <c r="AF85" t="n">
        <v>3.493544677619193e-06</v>
      </c>
      <c r="AG85" t="n">
        <v>1.373333333333333</v>
      </c>
      <c r="AH85" t="n">
        <v>678791.4964471853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3.0334</v>
      </c>
      <c r="E86" t="n">
        <v>32.97</v>
      </c>
      <c r="F86" t="n">
        <v>29.08</v>
      </c>
      <c r="G86" t="n">
        <v>109.05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</v>
      </c>
      <c r="N86" t="n">
        <v>110.33</v>
      </c>
      <c r="O86" t="n">
        <v>42679.6</v>
      </c>
      <c r="P86" t="n">
        <v>431.35</v>
      </c>
      <c r="Q86" t="n">
        <v>2238.31</v>
      </c>
      <c r="R86" t="n">
        <v>99.02</v>
      </c>
      <c r="S86" t="n">
        <v>80.06999999999999</v>
      </c>
      <c r="T86" t="n">
        <v>7391.4</v>
      </c>
      <c r="U86" t="n">
        <v>0.8100000000000001</v>
      </c>
      <c r="V86" t="n">
        <v>0.88</v>
      </c>
      <c r="W86" t="n">
        <v>6.68</v>
      </c>
      <c r="X86" t="n">
        <v>0.45</v>
      </c>
      <c r="Y86" t="n">
        <v>1</v>
      </c>
      <c r="Z86" t="n">
        <v>10</v>
      </c>
      <c r="AA86" t="n">
        <v>549.3399499105243</v>
      </c>
      <c r="AB86" t="n">
        <v>751.631154635738</v>
      </c>
      <c r="AC86" t="n">
        <v>679.8965321582534</v>
      </c>
      <c r="AD86" t="n">
        <v>549339.9499105243</v>
      </c>
      <c r="AE86" t="n">
        <v>751631.154635738</v>
      </c>
      <c r="AF86" t="n">
        <v>3.492853798645373e-06</v>
      </c>
      <c r="AG86" t="n">
        <v>1.37375</v>
      </c>
      <c r="AH86" t="n">
        <v>679896.5321582534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3.0332</v>
      </c>
      <c r="E87" t="n">
        <v>32.97</v>
      </c>
      <c r="F87" t="n">
        <v>29.08</v>
      </c>
      <c r="G87" t="n">
        <v>109.06</v>
      </c>
      <c r="H87" t="n">
        <v>1.15</v>
      </c>
      <c r="I87" t="n">
        <v>16</v>
      </c>
      <c r="J87" t="n">
        <v>344.77</v>
      </c>
      <c r="K87" t="n">
        <v>61.82</v>
      </c>
      <c r="L87" t="n">
        <v>22.25</v>
      </c>
      <c r="M87" t="n">
        <v>0</v>
      </c>
      <c r="N87" t="n">
        <v>110.7</v>
      </c>
      <c r="O87" t="n">
        <v>42756.12</v>
      </c>
      <c r="P87" t="n">
        <v>432.1</v>
      </c>
      <c r="Q87" t="n">
        <v>2238.3</v>
      </c>
      <c r="R87" t="n">
        <v>99.11</v>
      </c>
      <c r="S87" t="n">
        <v>80.06999999999999</v>
      </c>
      <c r="T87" t="n">
        <v>7437.45</v>
      </c>
      <c r="U87" t="n">
        <v>0.8100000000000001</v>
      </c>
      <c r="V87" t="n">
        <v>0.88</v>
      </c>
      <c r="W87" t="n">
        <v>6.68</v>
      </c>
      <c r="X87" t="n">
        <v>0.46</v>
      </c>
      <c r="Y87" t="n">
        <v>1</v>
      </c>
      <c r="Z87" t="n">
        <v>10</v>
      </c>
      <c r="AA87" t="n">
        <v>549.9732404421472</v>
      </c>
      <c r="AB87" t="n">
        <v>752.4976506799105</v>
      </c>
      <c r="AC87" t="n">
        <v>680.680331036105</v>
      </c>
      <c r="AD87" t="n">
        <v>549973.2404421472</v>
      </c>
      <c r="AE87" t="n">
        <v>752497.6506799106</v>
      </c>
      <c r="AF87" t="n">
        <v>3.492623505654099e-06</v>
      </c>
      <c r="AG87" t="n">
        <v>1.37375</v>
      </c>
      <c r="AH87" t="n">
        <v>680680.3310361051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2.5311</v>
      </c>
      <c r="E2" t="n">
        <v>39.51</v>
      </c>
      <c r="F2" t="n">
        <v>35.36</v>
      </c>
      <c r="G2" t="n">
        <v>9.43</v>
      </c>
      <c r="H2" t="n">
        <v>0.64</v>
      </c>
      <c r="I2" t="n">
        <v>225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103.18</v>
      </c>
      <c r="Q2" t="n">
        <v>2240.55</v>
      </c>
      <c r="R2" t="n">
        <v>294.16</v>
      </c>
      <c r="S2" t="n">
        <v>80.06999999999999</v>
      </c>
      <c r="T2" t="n">
        <v>103917.92</v>
      </c>
      <c r="U2" t="n">
        <v>0.27</v>
      </c>
      <c r="V2" t="n">
        <v>0.73</v>
      </c>
      <c r="W2" t="n">
        <v>7.29</v>
      </c>
      <c r="X2" t="n">
        <v>6.72</v>
      </c>
      <c r="Y2" t="n">
        <v>1</v>
      </c>
      <c r="Z2" t="n">
        <v>10</v>
      </c>
      <c r="AA2" t="n">
        <v>207.7456915746327</v>
      </c>
      <c r="AB2" t="n">
        <v>284.2468203053535</v>
      </c>
      <c r="AC2" t="n">
        <v>257.1187027184121</v>
      </c>
      <c r="AD2" t="n">
        <v>207745.6915746327</v>
      </c>
      <c r="AE2" t="n">
        <v>284246.8203053536</v>
      </c>
      <c r="AF2" t="n">
        <v>8.688756378975233e-06</v>
      </c>
      <c r="AG2" t="n">
        <v>1.64625</v>
      </c>
      <c r="AH2" t="n">
        <v>257118.7027184121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2.4127</v>
      </c>
      <c r="E2" t="n">
        <v>41.45</v>
      </c>
      <c r="F2" t="n">
        <v>34.98</v>
      </c>
      <c r="G2" t="n">
        <v>9.630000000000001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216</v>
      </c>
      <c r="N2" t="n">
        <v>12.99</v>
      </c>
      <c r="O2" t="n">
        <v>12407.75</v>
      </c>
      <c r="P2" t="n">
        <v>301.26</v>
      </c>
      <c r="Q2" t="n">
        <v>2238.91</v>
      </c>
      <c r="R2" t="n">
        <v>291.4</v>
      </c>
      <c r="S2" t="n">
        <v>80.06999999999999</v>
      </c>
      <c r="T2" t="n">
        <v>102570.91</v>
      </c>
      <c r="U2" t="n">
        <v>0.27</v>
      </c>
      <c r="V2" t="n">
        <v>0.73</v>
      </c>
      <c r="W2" t="n">
        <v>7</v>
      </c>
      <c r="X2" t="n">
        <v>6.34</v>
      </c>
      <c r="Y2" t="n">
        <v>1</v>
      </c>
      <c r="Z2" t="n">
        <v>10</v>
      </c>
      <c r="AA2" t="n">
        <v>496.7927729467708</v>
      </c>
      <c r="AB2" t="n">
        <v>679.7337888960946</v>
      </c>
      <c r="AC2" t="n">
        <v>614.860950096215</v>
      </c>
      <c r="AD2" t="n">
        <v>496792.7729467708</v>
      </c>
      <c r="AE2" t="n">
        <v>679733.7888960945</v>
      </c>
      <c r="AF2" t="n">
        <v>4.515092048443225e-06</v>
      </c>
      <c r="AG2" t="n">
        <v>1.727083333333334</v>
      </c>
      <c r="AH2" t="n">
        <v>614860.950096215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2.5863</v>
      </c>
      <c r="E3" t="n">
        <v>38.66</v>
      </c>
      <c r="F3" t="n">
        <v>33.33</v>
      </c>
      <c r="G3" t="n">
        <v>12.27</v>
      </c>
      <c r="H3" t="n">
        <v>0.22</v>
      </c>
      <c r="I3" t="n">
        <v>163</v>
      </c>
      <c r="J3" t="n">
        <v>99.02</v>
      </c>
      <c r="K3" t="n">
        <v>39.72</v>
      </c>
      <c r="L3" t="n">
        <v>1.25</v>
      </c>
      <c r="M3" t="n">
        <v>161</v>
      </c>
      <c r="N3" t="n">
        <v>13.05</v>
      </c>
      <c r="O3" t="n">
        <v>12446.14</v>
      </c>
      <c r="P3" t="n">
        <v>281.85</v>
      </c>
      <c r="Q3" t="n">
        <v>2238.83</v>
      </c>
      <c r="R3" t="n">
        <v>237.98</v>
      </c>
      <c r="S3" t="n">
        <v>80.06999999999999</v>
      </c>
      <c r="T3" t="n">
        <v>76137.98</v>
      </c>
      <c r="U3" t="n">
        <v>0.34</v>
      </c>
      <c r="V3" t="n">
        <v>0.77</v>
      </c>
      <c r="W3" t="n">
        <v>6.89</v>
      </c>
      <c r="X3" t="n">
        <v>4.69</v>
      </c>
      <c r="Y3" t="n">
        <v>1</v>
      </c>
      <c r="Z3" t="n">
        <v>10</v>
      </c>
      <c r="AA3" t="n">
        <v>437.5719630456849</v>
      </c>
      <c r="AB3" t="n">
        <v>598.7052641516866</v>
      </c>
      <c r="AC3" t="n">
        <v>541.5656740291647</v>
      </c>
      <c r="AD3" t="n">
        <v>437571.9630456849</v>
      </c>
      <c r="AE3" t="n">
        <v>598705.2641516866</v>
      </c>
      <c r="AF3" t="n">
        <v>4.83996458941796e-06</v>
      </c>
      <c r="AG3" t="n">
        <v>1.610833333333333</v>
      </c>
      <c r="AH3" t="n">
        <v>541565.6740291647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2.6995</v>
      </c>
      <c r="E4" t="n">
        <v>37.04</v>
      </c>
      <c r="F4" t="n">
        <v>32.38</v>
      </c>
      <c r="G4" t="n">
        <v>14.95</v>
      </c>
      <c r="H4" t="n">
        <v>0.27</v>
      </c>
      <c r="I4" t="n">
        <v>130</v>
      </c>
      <c r="J4" t="n">
        <v>99.33</v>
      </c>
      <c r="K4" t="n">
        <v>39.72</v>
      </c>
      <c r="L4" t="n">
        <v>1.5</v>
      </c>
      <c r="M4" t="n">
        <v>128</v>
      </c>
      <c r="N4" t="n">
        <v>13.11</v>
      </c>
      <c r="O4" t="n">
        <v>12484.55</v>
      </c>
      <c r="P4" t="n">
        <v>268.73</v>
      </c>
      <c r="Q4" t="n">
        <v>2238.81</v>
      </c>
      <c r="R4" t="n">
        <v>206.3</v>
      </c>
      <c r="S4" t="n">
        <v>80.06999999999999</v>
      </c>
      <c r="T4" t="n">
        <v>60464.07</v>
      </c>
      <c r="U4" t="n">
        <v>0.39</v>
      </c>
      <c r="V4" t="n">
        <v>0.79</v>
      </c>
      <c r="W4" t="n">
        <v>6.87</v>
      </c>
      <c r="X4" t="n">
        <v>3.75</v>
      </c>
      <c r="Y4" t="n">
        <v>1</v>
      </c>
      <c r="Z4" t="n">
        <v>10</v>
      </c>
      <c r="AA4" t="n">
        <v>403.2162873474034</v>
      </c>
      <c r="AB4" t="n">
        <v>551.6983129958564</v>
      </c>
      <c r="AC4" t="n">
        <v>499.0450003169764</v>
      </c>
      <c r="AD4" t="n">
        <v>403216.2873474034</v>
      </c>
      <c r="AE4" t="n">
        <v>551698.3129958564</v>
      </c>
      <c r="AF4" t="n">
        <v>5.051805439869227e-06</v>
      </c>
      <c r="AG4" t="n">
        <v>1.543333333333333</v>
      </c>
      <c r="AH4" t="n">
        <v>499045.0003169765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2.7868</v>
      </c>
      <c r="E5" t="n">
        <v>35.88</v>
      </c>
      <c r="F5" t="n">
        <v>31.7</v>
      </c>
      <c r="G5" t="n">
        <v>17.77</v>
      </c>
      <c r="H5" t="n">
        <v>0.31</v>
      </c>
      <c r="I5" t="n">
        <v>107</v>
      </c>
      <c r="J5" t="n">
        <v>99.64</v>
      </c>
      <c r="K5" t="n">
        <v>39.72</v>
      </c>
      <c r="L5" t="n">
        <v>1.75</v>
      </c>
      <c r="M5" t="n">
        <v>105</v>
      </c>
      <c r="N5" t="n">
        <v>13.18</v>
      </c>
      <c r="O5" t="n">
        <v>12522.99</v>
      </c>
      <c r="P5" t="n">
        <v>257.46</v>
      </c>
      <c r="Q5" t="n">
        <v>2238.73</v>
      </c>
      <c r="R5" t="n">
        <v>184.32</v>
      </c>
      <c r="S5" t="n">
        <v>80.06999999999999</v>
      </c>
      <c r="T5" t="n">
        <v>49586.8</v>
      </c>
      <c r="U5" t="n">
        <v>0.43</v>
      </c>
      <c r="V5" t="n">
        <v>0.8100000000000001</v>
      </c>
      <c r="W5" t="n">
        <v>6.82</v>
      </c>
      <c r="X5" t="n">
        <v>3.06</v>
      </c>
      <c r="Y5" t="n">
        <v>1</v>
      </c>
      <c r="Z5" t="n">
        <v>10</v>
      </c>
      <c r="AA5" t="n">
        <v>377.7571091983052</v>
      </c>
      <c r="AB5" t="n">
        <v>516.8639422725903</v>
      </c>
      <c r="AC5" t="n">
        <v>467.5351730451927</v>
      </c>
      <c r="AD5" t="n">
        <v>377757.1091983052</v>
      </c>
      <c r="AE5" t="n">
        <v>516863.9422725903</v>
      </c>
      <c r="AF5" t="n">
        <v>5.215177403158941e-06</v>
      </c>
      <c r="AG5" t="n">
        <v>1.495</v>
      </c>
      <c r="AH5" t="n">
        <v>467535.1730451927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2.8544</v>
      </c>
      <c r="E6" t="n">
        <v>35.03</v>
      </c>
      <c r="F6" t="n">
        <v>31.2</v>
      </c>
      <c r="G6" t="n">
        <v>20.8</v>
      </c>
      <c r="H6" t="n">
        <v>0.35</v>
      </c>
      <c r="I6" t="n">
        <v>90</v>
      </c>
      <c r="J6" t="n">
        <v>99.95</v>
      </c>
      <c r="K6" t="n">
        <v>39.72</v>
      </c>
      <c r="L6" t="n">
        <v>2</v>
      </c>
      <c r="M6" t="n">
        <v>88</v>
      </c>
      <c r="N6" t="n">
        <v>13.24</v>
      </c>
      <c r="O6" t="n">
        <v>12561.45</v>
      </c>
      <c r="P6" t="n">
        <v>247.96</v>
      </c>
      <c r="Q6" t="n">
        <v>2238.35</v>
      </c>
      <c r="R6" t="n">
        <v>168.1</v>
      </c>
      <c r="S6" t="n">
        <v>80.06999999999999</v>
      </c>
      <c r="T6" t="n">
        <v>41560.78</v>
      </c>
      <c r="U6" t="n">
        <v>0.48</v>
      </c>
      <c r="V6" t="n">
        <v>0.82</v>
      </c>
      <c r="W6" t="n">
        <v>6.79</v>
      </c>
      <c r="X6" t="n">
        <v>2.57</v>
      </c>
      <c r="Y6" t="n">
        <v>1</v>
      </c>
      <c r="Z6" t="n">
        <v>10</v>
      </c>
      <c r="AA6" t="n">
        <v>358.6456318471791</v>
      </c>
      <c r="AB6" t="n">
        <v>490.7147758219047</v>
      </c>
      <c r="AC6" t="n">
        <v>443.8816463399749</v>
      </c>
      <c r="AD6" t="n">
        <v>358645.6318471791</v>
      </c>
      <c r="AE6" t="n">
        <v>490714.7758219047</v>
      </c>
      <c r="AF6" t="n">
        <v>5.3416830700362e-06</v>
      </c>
      <c r="AG6" t="n">
        <v>1.459583333333333</v>
      </c>
      <c r="AH6" t="n">
        <v>443881.6463399749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2.9072</v>
      </c>
      <c r="E7" t="n">
        <v>34.4</v>
      </c>
      <c r="F7" t="n">
        <v>30.83</v>
      </c>
      <c r="G7" t="n">
        <v>24.02</v>
      </c>
      <c r="H7" t="n">
        <v>0.39</v>
      </c>
      <c r="I7" t="n">
        <v>77</v>
      </c>
      <c r="J7" t="n">
        <v>100.27</v>
      </c>
      <c r="K7" t="n">
        <v>39.72</v>
      </c>
      <c r="L7" t="n">
        <v>2.25</v>
      </c>
      <c r="M7" t="n">
        <v>75</v>
      </c>
      <c r="N7" t="n">
        <v>13.3</v>
      </c>
      <c r="O7" t="n">
        <v>12599.94</v>
      </c>
      <c r="P7" t="n">
        <v>238.76</v>
      </c>
      <c r="Q7" t="n">
        <v>2238.45</v>
      </c>
      <c r="R7" t="n">
        <v>156.08</v>
      </c>
      <c r="S7" t="n">
        <v>80.06999999999999</v>
      </c>
      <c r="T7" t="n">
        <v>35616.32</v>
      </c>
      <c r="U7" t="n">
        <v>0.51</v>
      </c>
      <c r="V7" t="n">
        <v>0.83</v>
      </c>
      <c r="W7" t="n">
        <v>6.77</v>
      </c>
      <c r="X7" t="n">
        <v>2.2</v>
      </c>
      <c r="Y7" t="n">
        <v>1</v>
      </c>
      <c r="Z7" t="n">
        <v>10</v>
      </c>
      <c r="AA7" t="n">
        <v>342.9446596104704</v>
      </c>
      <c r="AB7" t="n">
        <v>469.2320129296314</v>
      </c>
      <c r="AC7" t="n">
        <v>424.449168186893</v>
      </c>
      <c r="AD7" t="n">
        <v>342944.6596104703</v>
      </c>
      <c r="AE7" t="n">
        <v>469232.0129296313</v>
      </c>
      <c r="AF7" t="n">
        <v>5.440492229964e-06</v>
      </c>
      <c r="AG7" t="n">
        <v>1.433333333333333</v>
      </c>
      <c r="AH7" t="n">
        <v>424449.168186893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2.9446</v>
      </c>
      <c r="E8" t="n">
        <v>33.96</v>
      </c>
      <c r="F8" t="n">
        <v>30.57</v>
      </c>
      <c r="G8" t="n">
        <v>26.98</v>
      </c>
      <c r="H8" t="n">
        <v>0.44</v>
      </c>
      <c r="I8" t="n">
        <v>68</v>
      </c>
      <c r="J8" t="n">
        <v>100.58</v>
      </c>
      <c r="K8" t="n">
        <v>39.72</v>
      </c>
      <c r="L8" t="n">
        <v>2.5</v>
      </c>
      <c r="M8" t="n">
        <v>66</v>
      </c>
      <c r="N8" t="n">
        <v>13.36</v>
      </c>
      <c r="O8" t="n">
        <v>12638.45</v>
      </c>
      <c r="P8" t="n">
        <v>231.31</v>
      </c>
      <c r="Q8" t="n">
        <v>2238.42</v>
      </c>
      <c r="R8" t="n">
        <v>148.28</v>
      </c>
      <c r="S8" t="n">
        <v>80.06999999999999</v>
      </c>
      <c r="T8" t="n">
        <v>31760.28</v>
      </c>
      <c r="U8" t="n">
        <v>0.54</v>
      </c>
      <c r="V8" t="n">
        <v>0.84</v>
      </c>
      <c r="W8" t="n">
        <v>6.74</v>
      </c>
      <c r="X8" t="n">
        <v>1.95</v>
      </c>
      <c r="Y8" t="n">
        <v>1</v>
      </c>
      <c r="Z8" t="n">
        <v>10</v>
      </c>
      <c r="AA8" t="n">
        <v>331.4029590296911</v>
      </c>
      <c r="AB8" t="n">
        <v>453.440149011116</v>
      </c>
      <c r="AC8" t="n">
        <v>410.1644575967405</v>
      </c>
      <c r="AD8" t="n">
        <v>331402.9590296911</v>
      </c>
      <c r="AE8" t="n">
        <v>453440.149011116</v>
      </c>
      <c r="AF8" t="n">
        <v>5.510482051579524e-06</v>
      </c>
      <c r="AG8" t="n">
        <v>1.415</v>
      </c>
      <c r="AH8" t="n">
        <v>410164.4575967405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2.985</v>
      </c>
      <c r="E9" t="n">
        <v>33.5</v>
      </c>
      <c r="F9" t="n">
        <v>30.3</v>
      </c>
      <c r="G9" t="n">
        <v>30.81</v>
      </c>
      <c r="H9" t="n">
        <v>0.48</v>
      </c>
      <c r="I9" t="n">
        <v>59</v>
      </c>
      <c r="J9" t="n">
        <v>100.89</v>
      </c>
      <c r="K9" t="n">
        <v>39.72</v>
      </c>
      <c r="L9" t="n">
        <v>2.75</v>
      </c>
      <c r="M9" t="n">
        <v>54</v>
      </c>
      <c r="N9" t="n">
        <v>13.42</v>
      </c>
      <c r="O9" t="n">
        <v>12676.98</v>
      </c>
      <c r="P9" t="n">
        <v>222.36</v>
      </c>
      <c r="Q9" t="n">
        <v>2238.6</v>
      </c>
      <c r="R9" t="n">
        <v>139.12</v>
      </c>
      <c r="S9" t="n">
        <v>80.06999999999999</v>
      </c>
      <c r="T9" t="n">
        <v>27225.97</v>
      </c>
      <c r="U9" t="n">
        <v>0.58</v>
      </c>
      <c r="V9" t="n">
        <v>0.85</v>
      </c>
      <c r="W9" t="n">
        <v>6.73</v>
      </c>
      <c r="X9" t="n">
        <v>1.67</v>
      </c>
      <c r="Y9" t="n">
        <v>1</v>
      </c>
      <c r="Z9" t="n">
        <v>10</v>
      </c>
      <c r="AA9" t="n">
        <v>318.5748370946565</v>
      </c>
      <c r="AB9" t="n">
        <v>435.8881466428036</v>
      </c>
      <c r="AC9" t="n">
        <v>394.2875937000698</v>
      </c>
      <c r="AD9" t="n">
        <v>318574.8370946565</v>
      </c>
      <c r="AE9" t="n">
        <v>435888.1466428036</v>
      </c>
      <c r="AF9" t="n">
        <v>5.586086030009129e-06</v>
      </c>
      <c r="AG9" t="n">
        <v>1.395833333333333</v>
      </c>
      <c r="AH9" t="n">
        <v>394287.5937000698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3.0028</v>
      </c>
      <c r="E10" t="n">
        <v>33.3</v>
      </c>
      <c r="F10" t="n">
        <v>30.2</v>
      </c>
      <c r="G10" t="n">
        <v>33.56</v>
      </c>
      <c r="H10" t="n">
        <v>0.52</v>
      </c>
      <c r="I10" t="n">
        <v>54</v>
      </c>
      <c r="J10" t="n">
        <v>101.2</v>
      </c>
      <c r="K10" t="n">
        <v>39.72</v>
      </c>
      <c r="L10" t="n">
        <v>3</v>
      </c>
      <c r="M10" t="n">
        <v>29</v>
      </c>
      <c r="N10" t="n">
        <v>13.49</v>
      </c>
      <c r="O10" t="n">
        <v>12715.54</v>
      </c>
      <c r="P10" t="n">
        <v>217.44</v>
      </c>
      <c r="Q10" t="n">
        <v>2238.53</v>
      </c>
      <c r="R10" t="n">
        <v>134.74</v>
      </c>
      <c r="S10" t="n">
        <v>80.06999999999999</v>
      </c>
      <c r="T10" t="n">
        <v>25063.8</v>
      </c>
      <c r="U10" t="n">
        <v>0.59</v>
      </c>
      <c r="V10" t="n">
        <v>0.85</v>
      </c>
      <c r="W10" t="n">
        <v>6.77</v>
      </c>
      <c r="X10" t="n">
        <v>1.58</v>
      </c>
      <c r="Y10" t="n">
        <v>1</v>
      </c>
      <c r="Z10" t="n">
        <v>10</v>
      </c>
      <c r="AA10" t="n">
        <v>312.3224702401047</v>
      </c>
      <c r="AB10" t="n">
        <v>427.3333824774477</v>
      </c>
      <c r="AC10" t="n">
        <v>386.5492842199685</v>
      </c>
      <c r="AD10" t="n">
        <v>312322.4702401047</v>
      </c>
      <c r="AE10" t="n">
        <v>427333.3824774477</v>
      </c>
      <c r="AF10" t="n">
        <v>5.619396693772667e-06</v>
      </c>
      <c r="AG10" t="n">
        <v>1.3875</v>
      </c>
      <c r="AH10" t="n">
        <v>386549.2842199685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3.0123</v>
      </c>
      <c r="E11" t="n">
        <v>33.2</v>
      </c>
      <c r="F11" t="n">
        <v>30.14</v>
      </c>
      <c r="G11" t="n">
        <v>34.78</v>
      </c>
      <c r="H11" t="n">
        <v>0.5600000000000001</v>
      </c>
      <c r="I11" t="n">
        <v>52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215.59</v>
      </c>
      <c r="Q11" t="n">
        <v>2238.67</v>
      </c>
      <c r="R11" t="n">
        <v>131.94</v>
      </c>
      <c r="S11" t="n">
        <v>80.06999999999999</v>
      </c>
      <c r="T11" t="n">
        <v>23672.54</v>
      </c>
      <c r="U11" t="n">
        <v>0.61</v>
      </c>
      <c r="V11" t="n">
        <v>0.85</v>
      </c>
      <c r="W11" t="n">
        <v>6.78</v>
      </c>
      <c r="X11" t="n">
        <v>1.51</v>
      </c>
      <c r="Y11" t="n">
        <v>1</v>
      </c>
      <c r="Z11" t="n">
        <v>10</v>
      </c>
      <c r="AA11" t="n">
        <v>309.6140399722805</v>
      </c>
      <c r="AB11" t="n">
        <v>423.6275886975002</v>
      </c>
      <c r="AC11" t="n">
        <v>383.1971661972649</v>
      </c>
      <c r="AD11" t="n">
        <v>309614.0399722804</v>
      </c>
      <c r="AE11" t="n">
        <v>423627.5886975002</v>
      </c>
      <c r="AF11" t="n">
        <v>5.637174857017253e-06</v>
      </c>
      <c r="AG11" t="n">
        <v>1.383333333333334</v>
      </c>
      <c r="AH11" t="n">
        <v>383197.1661972649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3.0169</v>
      </c>
      <c r="E12" t="n">
        <v>33.15</v>
      </c>
      <c r="F12" t="n">
        <v>30.11</v>
      </c>
      <c r="G12" t="n">
        <v>35.42</v>
      </c>
      <c r="H12" t="n">
        <v>0.6</v>
      </c>
      <c r="I12" t="n">
        <v>51</v>
      </c>
      <c r="J12" t="n">
        <v>101.83</v>
      </c>
      <c r="K12" t="n">
        <v>39.72</v>
      </c>
      <c r="L12" t="n">
        <v>3.5</v>
      </c>
      <c r="M12" t="n">
        <v>3</v>
      </c>
      <c r="N12" t="n">
        <v>13.61</v>
      </c>
      <c r="O12" t="n">
        <v>12792.74</v>
      </c>
      <c r="P12" t="n">
        <v>214.86</v>
      </c>
      <c r="Q12" t="n">
        <v>2238.65</v>
      </c>
      <c r="R12" t="n">
        <v>130.89</v>
      </c>
      <c r="S12" t="n">
        <v>80.06999999999999</v>
      </c>
      <c r="T12" t="n">
        <v>23150.03</v>
      </c>
      <c r="U12" t="n">
        <v>0.61</v>
      </c>
      <c r="V12" t="n">
        <v>0.85</v>
      </c>
      <c r="W12" t="n">
        <v>6.78</v>
      </c>
      <c r="X12" t="n">
        <v>1.48</v>
      </c>
      <c r="Y12" t="n">
        <v>1</v>
      </c>
      <c r="Z12" t="n">
        <v>10</v>
      </c>
      <c r="AA12" t="n">
        <v>308.4370876716704</v>
      </c>
      <c r="AB12" t="n">
        <v>422.0172306363347</v>
      </c>
      <c r="AC12" t="n">
        <v>381.7404984493054</v>
      </c>
      <c r="AD12" t="n">
        <v>308437.0876716704</v>
      </c>
      <c r="AE12" t="n">
        <v>422017.2306363347</v>
      </c>
      <c r="AF12" t="n">
        <v>5.645783230798842e-06</v>
      </c>
      <c r="AG12" t="n">
        <v>1.38125</v>
      </c>
      <c r="AH12" t="n">
        <v>381740.4984493054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3.0156</v>
      </c>
      <c r="E13" t="n">
        <v>33.16</v>
      </c>
      <c r="F13" t="n">
        <v>30.12</v>
      </c>
      <c r="G13" t="n">
        <v>35.44</v>
      </c>
      <c r="H13" t="n">
        <v>0.65</v>
      </c>
      <c r="I13" t="n">
        <v>51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215.71</v>
      </c>
      <c r="Q13" t="n">
        <v>2238.64</v>
      </c>
      <c r="R13" t="n">
        <v>131.25</v>
      </c>
      <c r="S13" t="n">
        <v>80.06999999999999</v>
      </c>
      <c r="T13" t="n">
        <v>23331.32</v>
      </c>
      <c r="U13" t="n">
        <v>0.61</v>
      </c>
      <c r="V13" t="n">
        <v>0.85</v>
      </c>
      <c r="W13" t="n">
        <v>6.79</v>
      </c>
      <c r="X13" t="n">
        <v>1.5</v>
      </c>
      <c r="Y13" t="n">
        <v>1</v>
      </c>
      <c r="Z13" t="n">
        <v>10</v>
      </c>
      <c r="AA13" t="n">
        <v>309.2901862000215</v>
      </c>
      <c r="AB13" t="n">
        <v>423.1844776788755</v>
      </c>
      <c r="AC13" t="n">
        <v>382.7963450723475</v>
      </c>
      <c r="AD13" t="n">
        <v>309290.1862000215</v>
      </c>
      <c r="AE13" t="n">
        <v>423184.4776788755</v>
      </c>
      <c r="AF13" t="n">
        <v>5.64335042951274e-06</v>
      </c>
      <c r="AG13" t="n">
        <v>1.381666666666667</v>
      </c>
      <c r="AH13" t="n">
        <v>382796.3450723476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1.6241</v>
      </c>
      <c r="E2" t="n">
        <v>61.57</v>
      </c>
      <c r="F2" t="n">
        <v>41.53</v>
      </c>
      <c r="G2" t="n">
        <v>5.78</v>
      </c>
      <c r="H2" t="n">
        <v>0.09</v>
      </c>
      <c r="I2" t="n">
        <v>431</v>
      </c>
      <c r="J2" t="n">
        <v>204</v>
      </c>
      <c r="K2" t="n">
        <v>55.27</v>
      </c>
      <c r="L2" t="n">
        <v>1</v>
      </c>
      <c r="M2" t="n">
        <v>429</v>
      </c>
      <c r="N2" t="n">
        <v>42.72</v>
      </c>
      <c r="O2" t="n">
        <v>25393.6</v>
      </c>
      <c r="P2" t="n">
        <v>594.8099999999999</v>
      </c>
      <c r="Q2" t="n">
        <v>2239.72</v>
      </c>
      <c r="R2" t="n">
        <v>506</v>
      </c>
      <c r="S2" t="n">
        <v>80.06999999999999</v>
      </c>
      <c r="T2" t="n">
        <v>208806.68</v>
      </c>
      <c r="U2" t="n">
        <v>0.16</v>
      </c>
      <c r="V2" t="n">
        <v>0.62</v>
      </c>
      <c r="W2" t="n">
        <v>7.35</v>
      </c>
      <c r="X2" t="n">
        <v>12.89</v>
      </c>
      <c r="Y2" t="n">
        <v>1</v>
      </c>
      <c r="Z2" t="n">
        <v>10</v>
      </c>
      <c r="AA2" t="n">
        <v>1352.521079556873</v>
      </c>
      <c r="AB2" t="n">
        <v>1850.579010068517</v>
      </c>
      <c r="AC2" t="n">
        <v>1673.96234665153</v>
      </c>
      <c r="AD2" t="n">
        <v>1352521.079556874</v>
      </c>
      <c r="AE2" t="n">
        <v>1850579.010068517</v>
      </c>
      <c r="AF2" t="n">
        <v>2.15946409234519e-06</v>
      </c>
      <c r="AG2" t="n">
        <v>2.565416666666667</v>
      </c>
      <c r="AH2" t="n">
        <v>1673962.34665153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1.8819</v>
      </c>
      <c r="E3" t="n">
        <v>53.14</v>
      </c>
      <c r="F3" t="n">
        <v>37.88</v>
      </c>
      <c r="G3" t="n">
        <v>7.26</v>
      </c>
      <c r="H3" t="n">
        <v>0.11</v>
      </c>
      <c r="I3" t="n">
        <v>313</v>
      </c>
      <c r="J3" t="n">
        <v>204.39</v>
      </c>
      <c r="K3" t="n">
        <v>55.27</v>
      </c>
      <c r="L3" t="n">
        <v>1.25</v>
      </c>
      <c r="M3" t="n">
        <v>311</v>
      </c>
      <c r="N3" t="n">
        <v>42.87</v>
      </c>
      <c r="O3" t="n">
        <v>25442.42</v>
      </c>
      <c r="P3" t="n">
        <v>540.21</v>
      </c>
      <c r="Q3" t="n">
        <v>2239.56</v>
      </c>
      <c r="R3" t="n">
        <v>386.28</v>
      </c>
      <c r="S3" t="n">
        <v>80.06999999999999</v>
      </c>
      <c r="T3" t="n">
        <v>149537.19</v>
      </c>
      <c r="U3" t="n">
        <v>0.21</v>
      </c>
      <c r="V3" t="n">
        <v>0.68</v>
      </c>
      <c r="W3" t="n">
        <v>7.15</v>
      </c>
      <c r="X3" t="n">
        <v>9.24</v>
      </c>
      <c r="Y3" t="n">
        <v>1</v>
      </c>
      <c r="Z3" t="n">
        <v>10</v>
      </c>
      <c r="AA3" t="n">
        <v>1063.772399305166</v>
      </c>
      <c r="AB3" t="n">
        <v>1455.50032705541</v>
      </c>
      <c r="AC3" t="n">
        <v>1316.58941864878</v>
      </c>
      <c r="AD3" t="n">
        <v>1063772.399305166</v>
      </c>
      <c r="AE3" t="n">
        <v>1455500.32705541</v>
      </c>
      <c r="AF3" t="n">
        <v>2.502244612637407e-06</v>
      </c>
      <c r="AG3" t="n">
        <v>2.214166666666667</v>
      </c>
      <c r="AH3" t="n">
        <v>1316589.41864878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2.0702</v>
      </c>
      <c r="E4" t="n">
        <v>48.3</v>
      </c>
      <c r="F4" t="n">
        <v>35.8</v>
      </c>
      <c r="G4" t="n">
        <v>8.77</v>
      </c>
      <c r="H4" t="n">
        <v>0.13</v>
      </c>
      <c r="I4" t="n">
        <v>245</v>
      </c>
      <c r="J4" t="n">
        <v>204.79</v>
      </c>
      <c r="K4" t="n">
        <v>55.27</v>
      </c>
      <c r="L4" t="n">
        <v>1.5</v>
      </c>
      <c r="M4" t="n">
        <v>243</v>
      </c>
      <c r="N4" t="n">
        <v>43.02</v>
      </c>
      <c r="O4" t="n">
        <v>25491.3</v>
      </c>
      <c r="P4" t="n">
        <v>508.39</v>
      </c>
      <c r="Q4" t="n">
        <v>2239.2</v>
      </c>
      <c r="R4" t="n">
        <v>318.34</v>
      </c>
      <c r="S4" t="n">
        <v>80.06999999999999</v>
      </c>
      <c r="T4" t="n">
        <v>115904.78</v>
      </c>
      <c r="U4" t="n">
        <v>0.25</v>
      </c>
      <c r="V4" t="n">
        <v>0.72</v>
      </c>
      <c r="W4" t="n">
        <v>7.05</v>
      </c>
      <c r="X4" t="n">
        <v>7.17</v>
      </c>
      <c r="Y4" t="n">
        <v>1</v>
      </c>
      <c r="Z4" t="n">
        <v>10</v>
      </c>
      <c r="AA4" t="n">
        <v>912.6601068661827</v>
      </c>
      <c r="AB4" t="n">
        <v>1248.741821936556</v>
      </c>
      <c r="AC4" t="n">
        <v>1129.563655071085</v>
      </c>
      <c r="AD4" t="n">
        <v>912660.1068661826</v>
      </c>
      <c r="AE4" t="n">
        <v>1248741.821936556</v>
      </c>
      <c r="AF4" t="n">
        <v>2.752615334014539e-06</v>
      </c>
      <c r="AG4" t="n">
        <v>2.0125</v>
      </c>
      <c r="AH4" t="n">
        <v>1129563.655071085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2.213</v>
      </c>
      <c r="E5" t="n">
        <v>45.19</v>
      </c>
      <c r="F5" t="n">
        <v>34.47</v>
      </c>
      <c r="G5" t="n">
        <v>10.29</v>
      </c>
      <c r="H5" t="n">
        <v>0.15</v>
      </c>
      <c r="I5" t="n">
        <v>201</v>
      </c>
      <c r="J5" t="n">
        <v>205.18</v>
      </c>
      <c r="K5" t="n">
        <v>55.27</v>
      </c>
      <c r="L5" t="n">
        <v>1.75</v>
      </c>
      <c r="M5" t="n">
        <v>199</v>
      </c>
      <c r="N5" t="n">
        <v>43.16</v>
      </c>
      <c r="O5" t="n">
        <v>25540.22</v>
      </c>
      <c r="P5" t="n">
        <v>487.13</v>
      </c>
      <c r="Q5" t="n">
        <v>2238.66</v>
      </c>
      <c r="R5" t="n">
        <v>274.58</v>
      </c>
      <c r="S5" t="n">
        <v>80.06999999999999</v>
      </c>
      <c r="T5" t="n">
        <v>94247.62</v>
      </c>
      <c r="U5" t="n">
        <v>0.29</v>
      </c>
      <c r="V5" t="n">
        <v>0.74</v>
      </c>
      <c r="W5" t="n">
        <v>6.98</v>
      </c>
      <c r="X5" t="n">
        <v>5.84</v>
      </c>
      <c r="Y5" t="n">
        <v>1</v>
      </c>
      <c r="Z5" t="n">
        <v>10</v>
      </c>
      <c r="AA5" t="n">
        <v>820.173734870649</v>
      </c>
      <c r="AB5" t="n">
        <v>1122.197887561501</v>
      </c>
      <c r="AC5" t="n">
        <v>1015.096896187258</v>
      </c>
      <c r="AD5" t="n">
        <v>820173.7348706491</v>
      </c>
      <c r="AE5" t="n">
        <v>1122197.887561501</v>
      </c>
      <c r="AF5" t="n">
        <v>2.942487553943664e-06</v>
      </c>
      <c r="AG5" t="n">
        <v>1.882916666666667</v>
      </c>
      <c r="AH5" t="n">
        <v>1015096.896187258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2.3204</v>
      </c>
      <c r="E6" t="n">
        <v>43.1</v>
      </c>
      <c r="F6" t="n">
        <v>33.6</v>
      </c>
      <c r="G6" t="n">
        <v>11.79</v>
      </c>
      <c r="H6" t="n">
        <v>0.17</v>
      </c>
      <c r="I6" t="n">
        <v>171</v>
      </c>
      <c r="J6" t="n">
        <v>205.58</v>
      </c>
      <c r="K6" t="n">
        <v>55.27</v>
      </c>
      <c r="L6" t="n">
        <v>2</v>
      </c>
      <c r="M6" t="n">
        <v>169</v>
      </c>
      <c r="N6" t="n">
        <v>43.31</v>
      </c>
      <c r="O6" t="n">
        <v>25589.2</v>
      </c>
      <c r="P6" t="n">
        <v>472.69</v>
      </c>
      <c r="Q6" t="n">
        <v>2238.66</v>
      </c>
      <c r="R6" t="n">
        <v>246.17</v>
      </c>
      <c r="S6" t="n">
        <v>80.06999999999999</v>
      </c>
      <c r="T6" t="n">
        <v>80191.12</v>
      </c>
      <c r="U6" t="n">
        <v>0.33</v>
      </c>
      <c r="V6" t="n">
        <v>0.76</v>
      </c>
      <c r="W6" t="n">
        <v>6.93</v>
      </c>
      <c r="X6" t="n">
        <v>4.96</v>
      </c>
      <c r="Y6" t="n">
        <v>1</v>
      </c>
      <c r="Z6" t="n">
        <v>10</v>
      </c>
      <c r="AA6" t="n">
        <v>760.763949903253</v>
      </c>
      <c r="AB6" t="n">
        <v>1040.910798794376</v>
      </c>
      <c r="AC6" t="n">
        <v>941.5677330849218</v>
      </c>
      <c r="AD6" t="n">
        <v>760763.949903253</v>
      </c>
      <c r="AE6" t="n">
        <v>1040910.798794376</v>
      </c>
      <c r="AF6" t="n">
        <v>3.085290610108847e-06</v>
      </c>
      <c r="AG6" t="n">
        <v>1.795833333333333</v>
      </c>
      <c r="AH6" t="n">
        <v>941567.7330849217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2.4116</v>
      </c>
      <c r="E7" t="n">
        <v>41.47</v>
      </c>
      <c r="F7" t="n">
        <v>32.9</v>
      </c>
      <c r="G7" t="n">
        <v>13.34</v>
      </c>
      <c r="H7" t="n">
        <v>0.19</v>
      </c>
      <c r="I7" t="n">
        <v>148</v>
      </c>
      <c r="J7" t="n">
        <v>205.98</v>
      </c>
      <c r="K7" t="n">
        <v>55.27</v>
      </c>
      <c r="L7" t="n">
        <v>2.25</v>
      </c>
      <c r="M7" t="n">
        <v>146</v>
      </c>
      <c r="N7" t="n">
        <v>43.46</v>
      </c>
      <c r="O7" t="n">
        <v>25638.22</v>
      </c>
      <c r="P7" t="n">
        <v>460.63</v>
      </c>
      <c r="Q7" t="n">
        <v>2238.68</v>
      </c>
      <c r="R7" t="n">
        <v>223.53</v>
      </c>
      <c r="S7" t="n">
        <v>80.06999999999999</v>
      </c>
      <c r="T7" t="n">
        <v>68988.52</v>
      </c>
      <c r="U7" t="n">
        <v>0.36</v>
      </c>
      <c r="V7" t="n">
        <v>0.78</v>
      </c>
      <c r="W7" t="n">
        <v>6.89</v>
      </c>
      <c r="X7" t="n">
        <v>4.27</v>
      </c>
      <c r="Y7" t="n">
        <v>1</v>
      </c>
      <c r="Z7" t="n">
        <v>10</v>
      </c>
      <c r="AA7" t="n">
        <v>714.9487115205437</v>
      </c>
      <c r="AB7" t="n">
        <v>978.2243684134868</v>
      </c>
      <c r="AC7" t="n">
        <v>884.8640076386268</v>
      </c>
      <c r="AD7" t="n">
        <v>714948.7115205437</v>
      </c>
      <c r="AE7" t="n">
        <v>978224.3684134868</v>
      </c>
      <c r="AF7" t="n">
        <v>3.206553540483751e-06</v>
      </c>
      <c r="AG7" t="n">
        <v>1.727916666666667</v>
      </c>
      <c r="AH7" t="n">
        <v>884864.0076386268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2.4821</v>
      </c>
      <c r="E8" t="n">
        <v>40.29</v>
      </c>
      <c r="F8" t="n">
        <v>32.41</v>
      </c>
      <c r="G8" t="n">
        <v>14.84</v>
      </c>
      <c r="H8" t="n">
        <v>0.22</v>
      </c>
      <c r="I8" t="n">
        <v>131</v>
      </c>
      <c r="J8" t="n">
        <v>206.38</v>
      </c>
      <c r="K8" t="n">
        <v>55.27</v>
      </c>
      <c r="L8" t="n">
        <v>2.5</v>
      </c>
      <c r="M8" t="n">
        <v>129</v>
      </c>
      <c r="N8" t="n">
        <v>43.6</v>
      </c>
      <c r="O8" t="n">
        <v>25687.3</v>
      </c>
      <c r="P8" t="n">
        <v>451.69</v>
      </c>
      <c r="Q8" t="n">
        <v>2238.63</v>
      </c>
      <c r="R8" t="n">
        <v>207.89</v>
      </c>
      <c r="S8" t="n">
        <v>80.06999999999999</v>
      </c>
      <c r="T8" t="n">
        <v>61250.73</v>
      </c>
      <c r="U8" t="n">
        <v>0.39</v>
      </c>
      <c r="V8" t="n">
        <v>0.79</v>
      </c>
      <c r="W8" t="n">
        <v>6.86</v>
      </c>
      <c r="X8" t="n">
        <v>3.78</v>
      </c>
      <c r="Y8" t="n">
        <v>1</v>
      </c>
      <c r="Z8" t="n">
        <v>10</v>
      </c>
      <c r="AA8" t="n">
        <v>682.5662966636687</v>
      </c>
      <c r="AB8" t="n">
        <v>933.9173197949937</v>
      </c>
      <c r="AC8" t="n">
        <v>844.7855615549494</v>
      </c>
      <c r="AD8" t="n">
        <v>682566.2966636687</v>
      </c>
      <c r="AE8" t="n">
        <v>933917.3197949936</v>
      </c>
      <c r="AF8" t="n">
        <v>3.300292976793298e-06</v>
      </c>
      <c r="AG8" t="n">
        <v>1.67875</v>
      </c>
      <c r="AH8" t="n">
        <v>844785.5615549494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2.5451</v>
      </c>
      <c r="E9" t="n">
        <v>39.29</v>
      </c>
      <c r="F9" t="n">
        <v>31.98</v>
      </c>
      <c r="G9" t="n">
        <v>16.4</v>
      </c>
      <c r="H9" t="n">
        <v>0.24</v>
      </c>
      <c r="I9" t="n">
        <v>117</v>
      </c>
      <c r="J9" t="n">
        <v>206.78</v>
      </c>
      <c r="K9" t="n">
        <v>55.27</v>
      </c>
      <c r="L9" t="n">
        <v>2.75</v>
      </c>
      <c r="M9" t="n">
        <v>115</v>
      </c>
      <c r="N9" t="n">
        <v>43.75</v>
      </c>
      <c r="O9" t="n">
        <v>25736.42</v>
      </c>
      <c r="P9" t="n">
        <v>443.57</v>
      </c>
      <c r="Q9" t="n">
        <v>2238.47</v>
      </c>
      <c r="R9" t="n">
        <v>194.22</v>
      </c>
      <c r="S9" t="n">
        <v>80.06999999999999</v>
      </c>
      <c r="T9" t="n">
        <v>54487.11</v>
      </c>
      <c r="U9" t="n">
        <v>0.41</v>
      </c>
      <c r="V9" t="n">
        <v>0.8</v>
      </c>
      <c r="W9" t="n">
        <v>6.82</v>
      </c>
      <c r="X9" t="n">
        <v>3.35</v>
      </c>
      <c r="Y9" t="n">
        <v>1</v>
      </c>
      <c r="Z9" t="n">
        <v>10</v>
      </c>
      <c r="AA9" t="n">
        <v>655.0750679612886</v>
      </c>
      <c r="AB9" t="n">
        <v>896.3026078569835</v>
      </c>
      <c r="AC9" t="n">
        <v>810.7607449317234</v>
      </c>
      <c r="AD9" t="n">
        <v>655075.0679612886</v>
      </c>
      <c r="AE9" t="n">
        <v>896302.6078569836</v>
      </c>
      <c r="AF9" t="n">
        <v>3.384060132644384e-06</v>
      </c>
      <c r="AG9" t="n">
        <v>1.637083333333333</v>
      </c>
      <c r="AH9" t="n">
        <v>810760.7449317233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2.5959</v>
      </c>
      <c r="E10" t="n">
        <v>38.52</v>
      </c>
      <c r="F10" t="n">
        <v>31.66</v>
      </c>
      <c r="G10" t="n">
        <v>17.92</v>
      </c>
      <c r="H10" t="n">
        <v>0.26</v>
      </c>
      <c r="I10" t="n">
        <v>106</v>
      </c>
      <c r="J10" t="n">
        <v>207.17</v>
      </c>
      <c r="K10" t="n">
        <v>55.27</v>
      </c>
      <c r="L10" t="n">
        <v>3</v>
      </c>
      <c r="M10" t="n">
        <v>104</v>
      </c>
      <c r="N10" t="n">
        <v>43.9</v>
      </c>
      <c r="O10" t="n">
        <v>25785.6</v>
      </c>
      <c r="P10" t="n">
        <v>436.83</v>
      </c>
      <c r="Q10" t="n">
        <v>2238.69</v>
      </c>
      <c r="R10" t="n">
        <v>183.5</v>
      </c>
      <c r="S10" t="n">
        <v>80.06999999999999</v>
      </c>
      <c r="T10" t="n">
        <v>49183.76</v>
      </c>
      <c r="U10" t="n">
        <v>0.44</v>
      </c>
      <c r="V10" t="n">
        <v>0.8100000000000001</v>
      </c>
      <c r="W10" t="n">
        <v>6.81</v>
      </c>
      <c r="X10" t="n">
        <v>3.03</v>
      </c>
      <c r="Y10" t="n">
        <v>1</v>
      </c>
      <c r="Z10" t="n">
        <v>10</v>
      </c>
      <c r="AA10" t="n">
        <v>633.8777379788454</v>
      </c>
      <c r="AB10" t="n">
        <v>867.2994858148063</v>
      </c>
      <c r="AC10" t="n">
        <v>784.5256401511139</v>
      </c>
      <c r="AD10" t="n">
        <v>633877.7379788454</v>
      </c>
      <c r="AE10" t="n">
        <v>867299.4858148063</v>
      </c>
      <c r="AF10" t="n">
        <v>3.451605712283036e-06</v>
      </c>
      <c r="AG10" t="n">
        <v>1.605</v>
      </c>
      <c r="AH10" t="n">
        <v>784525.6401511139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2.6392</v>
      </c>
      <c r="E11" t="n">
        <v>37.89</v>
      </c>
      <c r="F11" t="n">
        <v>31.39</v>
      </c>
      <c r="G11" t="n">
        <v>19.42</v>
      </c>
      <c r="H11" t="n">
        <v>0.28</v>
      </c>
      <c r="I11" t="n">
        <v>97</v>
      </c>
      <c r="J11" t="n">
        <v>207.57</v>
      </c>
      <c r="K11" t="n">
        <v>55.27</v>
      </c>
      <c r="L11" t="n">
        <v>3.25</v>
      </c>
      <c r="M11" t="n">
        <v>95</v>
      </c>
      <c r="N11" t="n">
        <v>44.05</v>
      </c>
      <c r="O11" t="n">
        <v>25834.83</v>
      </c>
      <c r="P11" t="n">
        <v>431.22</v>
      </c>
      <c r="Q11" t="n">
        <v>2238.8</v>
      </c>
      <c r="R11" t="n">
        <v>174.78</v>
      </c>
      <c r="S11" t="n">
        <v>80.06999999999999</v>
      </c>
      <c r="T11" t="n">
        <v>44866.3</v>
      </c>
      <c r="U11" t="n">
        <v>0.46</v>
      </c>
      <c r="V11" t="n">
        <v>0.82</v>
      </c>
      <c r="W11" t="n">
        <v>6.79</v>
      </c>
      <c r="X11" t="n">
        <v>2.76</v>
      </c>
      <c r="Y11" t="n">
        <v>1</v>
      </c>
      <c r="Z11" t="n">
        <v>10</v>
      </c>
      <c r="AA11" t="n">
        <v>616.5969459260201</v>
      </c>
      <c r="AB11" t="n">
        <v>843.6551437533913</v>
      </c>
      <c r="AC11" t="n">
        <v>763.1378809109978</v>
      </c>
      <c r="AD11" t="n">
        <v>616596.9459260202</v>
      </c>
      <c r="AE11" t="n">
        <v>843655.1437533912</v>
      </c>
      <c r="AF11" t="n">
        <v>3.509179011463227e-06</v>
      </c>
      <c r="AG11" t="n">
        <v>1.57875</v>
      </c>
      <c r="AH11" t="n">
        <v>763137.8809109977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2.6789</v>
      </c>
      <c r="E12" t="n">
        <v>37.33</v>
      </c>
      <c r="F12" t="n">
        <v>31.16</v>
      </c>
      <c r="G12" t="n">
        <v>21</v>
      </c>
      <c r="H12" t="n">
        <v>0.3</v>
      </c>
      <c r="I12" t="n">
        <v>89</v>
      </c>
      <c r="J12" t="n">
        <v>207.97</v>
      </c>
      <c r="K12" t="n">
        <v>55.27</v>
      </c>
      <c r="L12" t="n">
        <v>3.5</v>
      </c>
      <c r="M12" t="n">
        <v>87</v>
      </c>
      <c r="N12" t="n">
        <v>44.2</v>
      </c>
      <c r="O12" t="n">
        <v>25884.1</v>
      </c>
      <c r="P12" t="n">
        <v>425.37</v>
      </c>
      <c r="Q12" t="n">
        <v>2238.56</v>
      </c>
      <c r="R12" t="n">
        <v>167.1</v>
      </c>
      <c r="S12" t="n">
        <v>80.06999999999999</v>
      </c>
      <c r="T12" t="n">
        <v>41069.32</v>
      </c>
      <c r="U12" t="n">
        <v>0.48</v>
      </c>
      <c r="V12" t="n">
        <v>0.82</v>
      </c>
      <c r="W12" t="n">
        <v>6.78</v>
      </c>
      <c r="X12" t="n">
        <v>2.52</v>
      </c>
      <c r="Y12" t="n">
        <v>1</v>
      </c>
      <c r="Z12" t="n">
        <v>10</v>
      </c>
      <c r="AA12" t="n">
        <v>600.7187061847218</v>
      </c>
      <c r="AB12" t="n">
        <v>821.9298356408482</v>
      </c>
      <c r="AC12" t="n">
        <v>743.4860057130543</v>
      </c>
      <c r="AD12" t="n">
        <v>600718.7061847218</v>
      </c>
      <c r="AE12" t="n">
        <v>821929.8356408481</v>
      </c>
      <c r="AF12" t="n">
        <v>3.561965616023355e-06</v>
      </c>
      <c r="AG12" t="n">
        <v>1.555416666666667</v>
      </c>
      <c r="AH12" t="n">
        <v>743486.0057130543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2.7153</v>
      </c>
      <c r="E13" t="n">
        <v>36.83</v>
      </c>
      <c r="F13" t="n">
        <v>30.94</v>
      </c>
      <c r="G13" t="n">
        <v>22.64</v>
      </c>
      <c r="H13" t="n">
        <v>0.32</v>
      </c>
      <c r="I13" t="n">
        <v>82</v>
      </c>
      <c r="J13" t="n">
        <v>208.37</v>
      </c>
      <c r="K13" t="n">
        <v>55.27</v>
      </c>
      <c r="L13" t="n">
        <v>3.75</v>
      </c>
      <c r="M13" t="n">
        <v>80</v>
      </c>
      <c r="N13" t="n">
        <v>44.35</v>
      </c>
      <c r="O13" t="n">
        <v>25933.43</v>
      </c>
      <c r="P13" t="n">
        <v>420.33</v>
      </c>
      <c r="Q13" t="n">
        <v>2238.53</v>
      </c>
      <c r="R13" t="n">
        <v>159.93</v>
      </c>
      <c r="S13" t="n">
        <v>80.06999999999999</v>
      </c>
      <c r="T13" t="n">
        <v>37518.2</v>
      </c>
      <c r="U13" t="n">
        <v>0.5</v>
      </c>
      <c r="V13" t="n">
        <v>0.83</v>
      </c>
      <c r="W13" t="n">
        <v>6.77</v>
      </c>
      <c r="X13" t="n">
        <v>2.31</v>
      </c>
      <c r="Y13" t="n">
        <v>1</v>
      </c>
      <c r="Z13" t="n">
        <v>10</v>
      </c>
      <c r="AA13" t="n">
        <v>586.7984927265035</v>
      </c>
      <c r="AB13" t="n">
        <v>802.8835854708383</v>
      </c>
      <c r="AC13" t="n">
        <v>726.2575029276903</v>
      </c>
      <c r="AD13" t="n">
        <v>586798.4927265035</v>
      </c>
      <c r="AE13" t="n">
        <v>802883.5854708382</v>
      </c>
      <c r="AF13" t="n">
        <v>3.610364417181759e-06</v>
      </c>
      <c r="AG13" t="n">
        <v>1.534583333333333</v>
      </c>
      <c r="AH13" t="n">
        <v>726257.5029276903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2.7442</v>
      </c>
      <c r="E14" t="n">
        <v>36.44</v>
      </c>
      <c r="F14" t="n">
        <v>30.79</v>
      </c>
      <c r="G14" t="n">
        <v>24.31</v>
      </c>
      <c r="H14" t="n">
        <v>0.34</v>
      </c>
      <c r="I14" t="n">
        <v>76</v>
      </c>
      <c r="J14" t="n">
        <v>208.77</v>
      </c>
      <c r="K14" t="n">
        <v>55.27</v>
      </c>
      <c r="L14" t="n">
        <v>4</v>
      </c>
      <c r="M14" t="n">
        <v>74</v>
      </c>
      <c r="N14" t="n">
        <v>44.5</v>
      </c>
      <c r="O14" t="n">
        <v>25982.82</v>
      </c>
      <c r="P14" t="n">
        <v>416.19</v>
      </c>
      <c r="Q14" t="n">
        <v>2238.66</v>
      </c>
      <c r="R14" t="n">
        <v>155.12</v>
      </c>
      <c r="S14" t="n">
        <v>80.06999999999999</v>
      </c>
      <c r="T14" t="n">
        <v>35143.84</v>
      </c>
      <c r="U14" t="n">
        <v>0.52</v>
      </c>
      <c r="V14" t="n">
        <v>0.83</v>
      </c>
      <c r="W14" t="n">
        <v>6.76</v>
      </c>
      <c r="X14" t="n">
        <v>2.16</v>
      </c>
      <c r="Y14" t="n">
        <v>1</v>
      </c>
      <c r="Z14" t="n">
        <v>10</v>
      </c>
      <c r="AA14" t="n">
        <v>576.0412154698654</v>
      </c>
      <c r="AB14" t="n">
        <v>788.1650041507273</v>
      </c>
      <c r="AC14" t="n">
        <v>712.9436423511121</v>
      </c>
      <c r="AD14" t="n">
        <v>576041.2154698654</v>
      </c>
      <c r="AE14" t="n">
        <v>788165.0041507273</v>
      </c>
      <c r="AF14" t="n">
        <v>3.648790937881701e-06</v>
      </c>
      <c r="AG14" t="n">
        <v>1.518333333333333</v>
      </c>
      <c r="AH14" t="n">
        <v>712943.6423511121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2.7697</v>
      </c>
      <c r="E15" t="n">
        <v>36.11</v>
      </c>
      <c r="F15" t="n">
        <v>30.66</v>
      </c>
      <c r="G15" t="n">
        <v>25.91</v>
      </c>
      <c r="H15" t="n">
        <v>0.36</v>
      </c>
      <c r="I15" t="n">
        <v>71</v>
      </c>
      <c r="J15" t="n">
        <v>209.17</v>
      </c>
      <c r="K15" t="n">
        <v>55.27</v>
      </c>
      <c r="L15" t="n">
        <v>4.25</v>
      </c>
      <c r="M15" t="n">
        <v>69</v>
      </c>
      <c r="N15" t="n">
        <v>44.65</v>
      </c>
      <c r="O15" t="n">
        <v>26032.25</v>
      </c>
      <c r="P15" t="n">
        <v>412.42</v>
      </c>
      <c r="Q15" t="n">
        <v>2238.57</v>
      </c>
      <c r="R15" t="n">
        <v>150.9</v>
      </c>
      <c r="S15" t="n">
        <v>80.06999999999999</v>
      </c>
      <c r="T15" t="n">
        <v>33058.93</v>
      </c>
      <c r="U15" t="n">
        <v>0.53</v>
      </c>
      <c r="V15" t="n">
        <v>0.84</v>
      </c>
      <c r="W15" t="n">
        <v>6.75</v>
      </c>
      <c r="X15" t="n">
        <v>2.03</v>
      </c>
      <c r="Y15" t="n">
        <v>1</v>
      </c>
      <c r="Z15" t="n">
        <v>10</v>
      </c>
      <c r="AA15" t="n">
        <v>566.6513122948073</v>
      </c>
      <c r="AB15" t="n">
        <v>775.3173243733213</v>
      </c>
      <c r="AC15" t="n">
        <v>701.3221270998299</v>
      </c>
      <c r="AD15" t="n">
        <v>566651.3122948073</v>
      </c>
      <c r="AE15" t="n">
        <v>775317.3243733213</v>
      </c>
      <c r="AF15" t="n">
        <v>3.682696691440473e-06</v>
      </c>
      <c r="AG15" t="n">
        <v>1.504583333333333</v>
      </c>
      <c r="AH15" t="n">
        <v>701322.12709983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2.7984</v>
      </c>
      <c r="E16" t="n">
        <v>35.73</v>
      </c>
      <c r="F16" t="n">
        <v>30.49</v>
      </c>
      <c r="G16" t="n">
        <v>27.72</v>
      </c>
      <c r="H16" t="n">
        <v>0.38</v>
      </c>
      <c r="I16" t="n">
        <v>66</v>
      </c>
      <c r="J16" t="n">
        <v>209.58</v>
      </c>
      <c r="K16" t="n">
        <v>55.27</v>
      </c>
      <c r="L16" t="n">
        <v>4.5</v>
      </c>
      <c r="M16" t="n">
        <v>64</v>
      </c>
      <c r="N16" t="n">
        <v>44.8</v>
      </c>
      <c r="O16" t="n">
        <v>26081.73</v>
      </c>
      <c r="P16" t="n">
        <v>407.59</v>
      </c>
      <c r="Q16" t="n">
        <v>2238.47</v>
      </c>
      <c r="R16" t="n">
        <v>145.36</v>
      </c>
      <c r="S16" t="n">
        <v>80.06999999999999</v>
      </c>
      <c r="T16" t="n">
        <v>30310.82</v>
      </c>
      <c r="U16" t="n">
        <v>0.55</v>
      </c>
      <c r="V16" t="n">
        <v>0.84</v>
      </c>
      <c r="W16" t="n">
        <v>6.74</v>
      </c>
      <c r="X16" t="n">
        <v>1.86</v>
      </c>
      <c r="Y16" t="n">
        <v>1</v>
      </c>
      <c r="Z16" t="n">
        <v>10</v>
      </c>
      <c r="AA16" t="n">
        <v>555.5268771868923</v>
      </c>
      <c r="AB16" t="n">
        <v>760.0963814832323</v>
      </c>
      <c r="AC16" t="n">
        <v>687.5538496364435</v>
      </c>
      <c r="AD16" t="n">
        <v>555526.8771868923</v>
      </c>
      <c r="AE16" t="n">
        <v>760096.3814832324</v>
      </c>
      <c r="AF16" t="n">
        <v>3.720857284661523e-06</v>
      </c>
      <c r="AG16" t="n">
        <v>1.48875</v>
      </c>
      <c r="AH16" t="n">
        <v>687553.8496364435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2.8182</v>
      </c>
      <c r="E17" t="n">
        <v>35.48</v>
      </c>
      <c r="F17" t="n">
        <v>30.4</v>
      </c>
      <c r="G17" t="n">
        <v>29.42</v>
      </c>
      <c r="H17" t="n">
        <v>0.4</v>
      </c>
      <c r="I17" t="n">
        <v>62</v>
      </c>
      <c r="J17" t="n">
        <v>209.98</v>
      </c>
      <c r="K17" t="n">
        <v>55.27</v>
      </c>
      <c r="L17" t="n">
        <v>4.75</v>
      </c>
      <c r="M17" t="n">
        <v>60</v>
      </c>
      <c r="N17" t="n">
        <v>44.95</v>
      </c>
      <c r="O17" t="n">
        <v>26131.27</v>
      </c>
      <c r="P17" t="n">
        <v>404.05</v>
      </c>
      <c r="Q17" t="n">
        <v>2238.4</v>
      </c>
      <c r="R17" t="n">
        <v>142.52</v>
      </c>
      <c r="S17" t="n">
        <v>80.06999999999999</v>
      </c>
      <c r="T17" t="n">
        <v>28911.99</v>
      </c>
      <c r="U17" t="n">
        <v>0.5600000000000001</v>
      </c>
      <c r="V17" t="n">
        <v>0.84</v>
      </c>
      <c r="W17" t="n">
        <v>6.74</v>
      </c>
      <c r="X17" t="n">
        <v>1.78</v>
      </c>
      <c r="Y17" t="n">
        <v>1</v>
      </c>
      <c r="Z17" t="n">
        <v>10</v>
      </c>
      <c r="AA17" t="n">
        <v>548.0445173771814</v>
      </c>
      <c r="AB17" t="n">
        <v>749.8586866931682</v>
      </c>
      <c r="AC17" t="n">
        <v>678.2932260684481</v>
      </c>
      <c r="AD17" t="n">
        <v>548044.5173771813</v>
      </c>
      <c r="AE17" t="n">
        <v>749858.6866931682</v>
      </c>
      <c r="AF17" t="n">
        <v>3.747184105071864e-06</v>
      </c>
      <c r="AG17" t="n">
        <v>1.478333333333333</v>
      </c>
      <c r="AH17" t="n">
        <v>678293.2260684482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2.836</v>
      </c>
      <c r="E18" t="n">
        <v>35.26</v>
      </c>
      <c r="F18" t="n">
        <v>30.3</v>
      </c>
      <c r="G18" t="n">
        <v>30.82</v>
      </c>
      <c r="H18" t="n">
        <v>0.42</v>
      </c>
      <c r="I18" t="n">
        <v>59</v>
      </c>
      <c r="J18" t="n">
        <v>210.38</v>
      </c>
      <c r="K18" t="n">
        <v>55.27</v>
      </c>
      <c r="L18" t="n">
        <v>5</v>
      </c>
      <c r="M18" t="n">
        <v>57</v>
      </c>
      <c r="N18" t="n">
        <v>45.11</v>
      </c>
      <c r="O18" t="n">
        <v>26180.86</v>
      </c>
      <c r="P18" t="n">
        <v>400.23</v>
      </c>
      <c r="Q18" t="n">
        <v>2238.41</v>
      </c>
      <c r="R18" t="n">
        <v>139.35</v>
      </c>
      <c r="S18" t="n">
        <v>80.06999999999999</v>
      </c>
      <c r="T18" t="n">
        <v>27343.33</v>
      </c>
      <c r="U18" t="n">
        <v>0.57</v>
      </c>
      <c r="V18" t="n">
        <v>0.85</v>
      </c>
      <c r="W18" t="n">
        <v>6.73</v>
      </c>
      <c r="X18" t="n">
        <v>1.68</v>
      </c>
      <c r="Y18" t="n">
        <v>1</v>
      </c>
      <c r="Z18" t="n">
        <v>10</v>
      </c>
      <c r="AA18" t="n">
        <v>540.7481833694725</v>
      </c>
      <c r="AB18" t="n">
        <v>739.8755206122823</v>
      </c>
      <c r="AC18" t="n">
        <v>669.2628393468606</v>
      </c>
      <c r="AD18" t="n">
        <v>540748.1833694725</v>
      </c>
      <c r="AE18" t="n">
        <v>739875.5206122823</v>
      </c>
      <c r="AF18" t="n">
        <v>3.770851650693282e-06</v>
      </c>
      <c r="AG18" t="n">
        <v>1.469166666666667</v>
      </c>
      <c r="AH18" t="n">
        <v>669262.8393468605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2.8535</v>
      </c>
      <c r="E19" t="n">
        <v>35.04</v>
      </c>
      <c r="F19" t="n">
        <v>30.21</v>
      </c>
      <c r="G19" t="n">
        <v>32.37</v>
      </c>
      <c r="H19" t="n">
        <v>0.44</v>
      </c>
      <c r="I19" t="n">
        <v>56</v>
      </c>
      <c r="J19" t="n">
        <v>210.78</v>
      </c>
      <c r="K19" t="n">
        <v>55.27</v>
      </c>
      <c r="L19" t="n">
        <v>5.25</v>
      </c>
      <c r="M19" t="n">
        <v>54</v>
      </c>
      <c r="N19" t="n">
        <v>45.26</v>
      </c>
      <c r="O19" t="n">
        <v>26230.5</v>
      </c>
      <c r="P19" t="n">
        <v>397.18</v>
      </c>
      <c r="Q19" t="n">
        <v>2238.54</v>
      </c>
      <c r="R19" t="n">
        <v>136.19</v>
      </c>
      <c r="S19" t="n">
        <v>80.06999999999999</v>
      </c>
      <c r="T19" t="n">
        <v>25778.86</v>
      </c>
      <c r="U19" t="n">
        <v>0.59</v>
      </c>
      <c r="V19" t="n">
        <v>0.85</v>
      </c>
      <c r="W19" t="n">
        <v>6.73</v>
      </c>
      <c r="X19" t="n">
        <v>1.58</v>
      </c>
      <c r="Y19" t="n">
        <v>1</v>
      </c>
      <c r="Z19" t="n">
        <v>10</v>
      </c>
      <c r="AA19" t="n">
        <v>534.3092405428615</v>
      </c>
      <c r="AB19" t="n">
        <v>731.0654749708042</v>
      </c>
      <c r="AC19" t="n">
        <v>661.2936120964282</v>
      </c>
      <c r="AD19" t="n">
        <v>534309.2405428615</v>
      </c>
      <c r="AE19" t="n">
        <v>731065.4749708042</v>
      </c>
      <c r="AF19" t="n">
        <v>3.79412030509636e-06</v>
      </c>
      <c r="AG19" t="n">
        <v>1.46</v>
      </c>
      <c r="AH19" t="n">
        <v>661293.6120964282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2.8691</v>
      </c>
      <c r="E20" t="n">
        <v>34.85</v>
      </c>
      <c r="F20" t="n">
        <v>30.14</v>
      </c>
      <c r="G20" t="n">
        <v>34.12</v>
      </c>
      <c r="H20" t="n">
        <v>0.46</v>
      </c>
      <c r="I20" t="n">
        <v>53</v>
      </c>
      <c r="J20" t="n">
        <v>211.18</v>
      </c>
      <c r="K20" t="n">
        <v>55.27</v>
      </c>
      <c r="L20" t="n">
        <v>5.5</v>
      </c>
      <c r="M20" t="n">
        <v>51</v>
      </c>
      <c r="N20" t="n">
        <v>45.41</v>
      </c>
      <c r="O20" t="n">
        <v>26280.2</v>
      </c>
      <c r="P20" t="n">
        <v>393.76</v>
      </c>
      <c r="Q20" t="n">
        <v>2238.48</v>
      </c>
      <c r="R20" t="n">
        <v>134.06</v>
      </c>
      <c r="S20" t="n">
        <v>80.06999999999999</v>
      </c>
      <c r="T20" t="n">
        <v>24725.87</v>
      </c>
      <c r="U20" t="n">
        <v>0.6</v>
      </c>
      <c r="V20" t="n">
        <v>0.85</v>
      </c>
      <c r="W20" t="n">
        <v>6.72</v>
      </c>
      <c r="X20" t="n">
        <v>1.51</v>
      </c>
      <c r="Y20" t="n">
        <v>1</v>
      </c>
      <c r="Z20" t="n">
        <v>10</v>
      </c>
      <c r="AA20" t="n">
        <v>528.1074872327325</v>
      </c>
      <c r="AB20" t="n">
        <v>722.5799624898393</v>
      </c>
      <c r="AC20" t="n">
        <v>653.6179450171552</v>
      </c>
      <c r="AD20" t="n">
        <v>528107.4872327325</v>
      </c>
      <c r="AE20" t="n">
        <v>722579.9624898393</v>
      </c>
      <c r="AF20" t="n">
        <v>3.814862648449962e-06</v>
      </c>
      <c r="AG20" t="n">
        <v>1.452083333333333</v>
      </c>
      <c r="AH20" t="n">
        <v>653617.9450171551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2.8883</v>
      </c>
      <c r="E21" t="n">
        <v>34.62</v>
      </c>
      <c r="F21" t="n">
        <v>30.03</v>
      </c>
      <c r="G21" t="n">
        <v>36.04</v>
      </c>
      <c r="H21" t="n">
        <v>0.48</v>
      </c>
      <c r="I21" t="n">
        <v>50</v>
      </c>
      <c r="J21" t="n">
        <v>211.59</v>
      </c>
      <c r="K21" t="n">
        <v>55.27</v>
      </c>
      <c r="L21" t="n">
        <v>5.75</v>
      </c>
      <c r="M21" t="n">
        <v>48</v>
      </c>
      <c r="N21" t="n">
        <v>45.57</v>
      </c>
      <c r="O21" t="n">
        <v>26329.94</v>
      </c>
      <c r="P21" t="n">
        <v>390.29</v>
      </c>
      <c r="Q21" t="n">
        <v>2238.33</v>
      </c>
      <c r="R21" t="n">
        <v>130.62</v>
      </c>
      <c r="S21" t="n">
        <v>80.06999999999999</v>
      </c>
      <c r="T21" t="n">
        <v>23020.71</v>
      </c>
      <c r="U21" t="n">
        <v>0.61</v>
      </c>
      <c r="V21" t="n">
        <v>0.85</v>
      </c>
      <c r="W21" t="n">
        <v>6.71</v>
      </c>
      <c r="X21" t="n">
        <v>1.4</v>
      </c>
      <c r="Y21" t="n">
        <v>1</v>
      </c>
      <c r="Z21" t="n">
        <v>10</v>
      </c>
      <c r="AA21" t="n">
        <v>521.043803373949</v>
      </c>
      <c r="AB21" t="n">
        <v>712.9151186065137</v>
      </c>
      <c r="AC21" t="n">
        <v>644.8755002693605</v>
      </c>
      <c r="AD21" t="n">
        <v>521043.803373949</v>
      </c>
      <c r="AE21" t="n">
        <v>712915.1186065137</v>
      </c>
      <c r="AF21" t="n">
        <v>3.840391686423627e-06</v>
      </c>
      <c r="AG21" t="n">
        <v>1.4425</v>
      </c>
      <c r="AH21" t="n">
        <v>644875.5002693605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2.8985</v>
      </c>
      <c r="E22" t="n">
        <v>34.5</v>
      </c>
      <c r="F22" t="n">
        <v>29.99</v>
      </c>
      <c r="G22" t="n">
        <v>37.49</v>
      </c>
      <c r="H22" t="n">
        <v>0.5</v>
      </c>
      <c r="I22" t="n">
        <v>48</v>
      </c>
      <c r="J22" t="n">
        <v>211.99</v>
      </c>
      <c r="K22" t="n">
        <v>55.27</v>
      </c>
      <c r="L22" t="n">
        <v>6</v>
      </c>
      <c r="M22" t="n">
        <v>46</v>
      </c>
      <c r="N22" t="n">
        <v>45.72</v>
      </c>
      <c r="O22" t="n">
        <v>26379.74</v>
      </c>
      <c r="P22" t="n">
        <v>387.45</v>
      </c>
      <c r="Q22" t="n">
        <v>2238.44</v>
      </c>
      <c r="R22" t="n">
        <v>128.96</v>
      </c>
      <c r="S22" t="n">
        <v>80.06999999999999</v>
      </c>
      <c r="T22" t="n">
        <v>22202.44</v>
      </c>
      <c r="U22" t="n">
        <v>0.62</v>
      </c>
      <c r="V22" t="n">
        <v>0.86</v>
      </c>
      <c r="W22" t="n">
        <v>6.72</v>
      </c>
      <c r="X22" t="n">
        <v>1.36</v>
      </c>
      <c r="Y22" t="n">
        <v>1</v>
      </c>
      <c r="Z22" t="n">
        <v>10</v>
      </c>
      <c r="AA22" t="n">
        <v>516.6076231014981</v>
      </c>
      <c r="AB22" t="n">
        <v>706.8453410472853</v>
      </c>
      <c r="AC22" t="n">
        <v>639.3850137613986</v>
      </c>
      <c r="AD22" t="n">
        <v>516607.6231014981</v>
      </c>
      <c r="AE22" t="n">
        <v>706845.3410472852</v>
      </c>
      <c r="AF22" t="n">
        <v>3.853953987847135e-06</v>
      </c>
      <c r="AG22" t="n">
        <v>1.4375</v>
      </c>
      <c r="AH22" t="n">
        <v>639385.0137613986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2.918</v>
      </c>
      <c r="E23" t="n">
        <v>34.27</v>
      </c>
      <c r="F23" t="n">
        <v>29.88</v>
      </c>
      <c r="G23" t="n">
        <v>39.84</v>
      </c>
      <c r="H23" t="n">
        <v>0.52</v>
      </c>
      <c r="I23" t="n">
        <v>45</v>
      </c>
      <c r="J23" t="n">
        <v>212.4</v>
      </c>
      <c r="K23" t="n">
        <v>55.27</v>
      </c>
      <c r="L23" t="n">
        <v>6.25</v>
      </c>
      <c r="M23" t="n">
        <v>43</v>
      </c>
      <c r="N23" t="n">
        <v>45.87</v>
      </c>
      <c r="O23" t="n">
        <v>26429.59</v>
      </c>
      <c r="P23" t="n">
        <v>383.44</v>
      </c>
      <c r="Q23" t="n">
        <v>2238.51</v>
      </c>
      <c r="R23" t="n">
        <v>125.49</v>
      </c>
      <c r="S23" t="n">
        <v>80.06999999999999</v>
      </c>
      <c r="T23" t="n">
        <v>20482.85</v>
      </c>
      <c r="U23" t="n">
        <v>0.64</v>
      </c>
      <c r="V23" t="n">
        <v>0.86</v>
      </c>
      <c r="W23" t="n">
        <v>6.71</v>
      </c>
      <c r="X23" t="n">
        <v>1.25</v>
      </c>
      <c r="Y23" t="n">
        <v>1</v>
      </c>
      <c r="Z23" t="n">
        <v>10</v>
      </c>
      <c r="AA23" t="n">
        <v>509.190475760497</v>
      </c>
      <c r="AB23" t="n">
        <v>696.6968728338809</v>
      </c>
      <c r="AC23" t="n">
        <v>630.2051011108171</v>
      </c>
      <c r="AD23" t="n">
        <v>509190.475760497</v>
      </c>
      <c r="AE23" t="n">
        <v>696696.8728338809</v>
      </c>
      <c r="AF23" t="n">
        <v>3.879881917039139e-06</v>
      </c>
      <c r="AG23" t="n">
        <v>1.427916666666667</v>
      </c>
      <c r="AH23" t="n">
        <v>630205.101110817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2.9294</v>
      </c>
      <c r="E24" t="n">
        <v>34.14</v>
      </c>
      <c r="F24" t="n">
        <v>29.83</v>
      </c>
      <c r="G24" t="n">
        <v>41.62</v>
      </c>
      <c r="H24" t="n">
        <v>0.54</v>
      </c>
      <c r="I24" t="n">
        <v>43</v>
      </c>
      <c r="J24" t="n">
        <v>212.8</v>
      </c>
      <c r="K24" t="n">
        <v>55.27</v>
      </c>
      <c r="L24" t="n">
        <v>6.5</v>
      </c>
      <c r="M24" t="n">
        <v>41</v>
      </c>
      <c r="N24" t="n">
        <v>46.03</v>
      </c>
      <c r="O24" t="n">
        <v>26479.5</v>
      </c>
      <c r="P24" t="n">
        <v>380.67</v>
      </c>
      <c r="Q24" t="n">
        <v>2238.33</v>
      </c>
      <c r="R24" t="n">
        <v>123.94</v>
      </c>
      <c r="S24" t="n">
        <v>80.06999999999999</v>
      </c>
      <c r="T24" t="n">
        <v>19717.97</v>
      </c>
      <c r="U24" t="n">
        <v>0.65</v>
      </c>
      <c r="V24" t="n">
        <v>0.86</v>
      </c>
      <c r="W24" t="n">
        <v>6.71</v>
      </c>
      <c r="X24" t="n">
        <v>1.2</v>
      </c>
      <c r="Y24" t="n">
        <v>1</v>
      </c>
      <c r="Z24" t="n">
        <v>10</v>
      </c>
      <c r="AA24" t="n">
        <v>504.6339000202034</v>
      </c>
      <c r="AB24" t="n">
        <v>690.4623648840771</v>
      </c>
      <c r="AC24" t="n">
        <v>624.5656058495555</v>
      </c>
      <c r="AD24" t="n">
        <v>504633.9000202034</v>
      </c>
      <c r="AE24" t="n">
        <v>690462.3648840771</v>
      </c>
      <c r="AF24" t="n">
        <v>3.895039783336001e-06</v>
      </c>
      <c r="AG24" t="n">
        <v>1.4225</v>
      </c>
      <c r="AH24" t="n">
        <v>624565.6058495555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2.9417</v>
      </c>
      <c r="E25" t="n">
        <v>33.99</v>
      </c>
      <c r="F25" t="n">
        <v>29.77</v>
      </c>
      <c r="G25" t="n">
        <v>43.56</v>
      </c>
      <c r="H25" t="n">
        <v>0.5600000000000001</v>
      </c>
      <c r="I25" t="n">
        <v>41</v>
      </c>
      <c r="J25" t="n">
        <v>213.21</v>
      </c>
      <c r="K25" t="n">
        <v>55.27</v>
      </c>
      <c r="L25" t="n">
        <v>6.75</v>
      </c>
      <c r="M25" t="n">
        <v>39</v>
      </c>
      <c r="N25" t="n">
        <v>46.18</v>
      </c>
      <c r="O25" t="n">
        <v>26529.46</v>
      </c>
      <c r="P25" t="n">
        <v>376.86</v>
      </c>
      <c r="Q25" t="n">
        <v>2238.61</v>
      </c>
      <c r="R25" t="n">
        <v>121.57</v>
      </c>
      <c r="S25" t="n">
        <v>80.06999999999999</v>
      </c>
      <c r="T25" t="n">
        <v>18542.54</v>
      </c>
      <c r="U25" t="n">
        <v>0.66</v>
      </c>
      <c r="V25" t="n">
        <v>0.86</v>
      </c>
      <c r="W25" t="n">
        <v>6.71</v>
      </c>
      <c r="X25" t="n">
        <v>1.14</v>
      </c>
      <c r="Y25" t="n">
        <v>1</v>
      </c>
      <c r="Z25" t="n">
        <v>10</v>
      </c>
      <c r="AA25" t="n">
        <v>499.0420953359022</v>
      </c>
      <c r="AB25" t="n">
        <v>682.8114110220042</v>
      </c>
      <c r="AC25" t="n">
        <v>617.6448482858976</v>
      </c>
      <c r="AD25" t="n">
        <v>499042.0953359022</v>
      </c>
      <c r="AE25" t="n">
        <v>682811.4110220042</v>
      </c>
      <c r="AF25" t="n">
        <v>3.91139432328788e-06</v>
      </c>
      <c r="AG25" t="n">
        <v>1.41625</v>
      </c>
      <c r="AH25" t="n">
        <v>617644.8482858976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2.9478</v>
      </c>
      <c r="E26" t="n">
        <v>33.92</v>
      </c>
      <c r="F26" t="n">
        <v>29.74</v>
      </c>
      <c r="G26" t="n">
        <v>44.61</v>
      </c>
      <c r="H26" t="n">
        <v>0.58</v>
      </c>
      <c r="I26" t="n">
        <v>40</v>
      </c>
      <c r="J26" t="n">
        <v>213.61</v>
      </c>
      <c r="K26" t="n">
        <v>55.27</v>
      </c>
      <c r="L26" t="n">
        <v>7</v>
      </c>
      <c r="M26" t="n">
        <v>38</v>
      </c>
      <c r="N26" t="n">
        <v>46.34</v>
      </c>
      <c r="O26" t="n">
        <v>26579.47</v>
      </c>
      <c r="P26" t="n">
        <v>373.84</v>
      </c>
      <c r="Q26" t="n">
        <v>2238.4</v>
      </c>
      <c r="R26" t="n">
        <v>120.65</v>
      </c>
      <c r="S26" t="n">
        <v>80.06999999999999</v>
      </c>
      <c r="T26" t="n">
        <v>18088.09</v>
      </c>
      <c r="U26" t="n">
        <v>0.66</v>
      </c>
      <c r="V26" t="n">
        <v>0.86</v>
      </c>
      <c r="W26" t="n">
        <v>6.71</v>
      </c>
      <c r="X26" t="n">
        <v>1.11</v>
      </c>
      <c r="Y26" t="n">
        <v>1</v>
      </c>
      <c r="Z26" t="n">
        <v>10</v>
      </c>
      <c r="AA26" t="n">
        <v>495.3588406951701</v>
      </c>
      <c r="AB26" t="n">
        <v>677.771819528828</v>
      </c>
      <c r="AC26" t="n">
        <v>613.0862283317192</v>
      </c>
      <c r="AD26" t="n">
        <v>495358.8406951701</v>
      </c>
      <c r="AE26" t="n">
        <v>677771.819528828</v>
      </c>
      <c r="AF26" t="n">
        <v>3.919505111394096e-06</v>
      </c>
      <c r="AG26" t="n">
        <v>1.413333333333333</v>
      </c>
      <c r="AH26" t="n">
        <v>613086.2283317192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2.9587</v>
      </c>
      <c r="E27" t="n">
        <v>33.8</v>
      </c>
      <c r="F27" t="n">
        <v>29.69</v>
      </c>
      <c r="G27" t="n">
        <v>46.88</v>
      </c>
      <c r="H27" t="n">
        <v>0.6</v>
      </c>
      <c r="I27" t="n">
        <v>38</v>
      </c>
      <c r="J27" t="n">
        <v>214.02</v>
      </c>
      <c r="K27" t="n">
        <v>55.27</v>
      </c>
      <c r="L27" t="n">
        <v>7.25</v>
      </c>
      <c r="M27" t="n">
        <v>36</v>
      </c>
      <c r="N27" t="n">
        <v>46.49</v>
      </c>
      <c r="O27" t="n">
        <v>26629.54</v>
      </c>
      <c r="P27" t="n">
        <v>371.56</v>
      </c>
      <c r="Q27" t="n">
        <v>2238.41</v>
      </c>
      <c r="R27" t="n">
        <v>119.41</v>
      </c>
      <c r="S27" t="n">
        <v>80.06999999999999</v>
      </c>
      <c r="T27" t="n">
        <v>17474.93</v>
      </c>
      <c r="U27" t="n">
        <v>0.67</v>
      </c>
      <c r="V27" t="n">
        <v>0.86</v>
      </c>
      <c r="W27" t="n">
        <v>6.7</v>
      </c>
      <c r="X27" t="n">
        <v>1.07</v>
      </c>
      <c r="Y27" t="n">
        <v>1</v>
      </c>
      <c r="Z27" t="n">
        <v>10</v>
      </c>
      <c r="AA27" t="n">
        <v>491.3854169232645</v>
      </c>
      <c r="AB27" t="n">
        <v>672.3352058290219</v>
      </c>
      <c r="AC27" t="n">
        <v>608.1684774130872</v>
      </c>
      <c r="AD27" t="n">
        <v>491385.4169232645</v>
      </c>
      <c r="AE27" t="n">
        <v>672335.2058290219</v>
      </c>
      <c r="AF27" t="n">
        <v>3.933998158993728e-06</v>
      </c>
      <c r="AG27" t="n">
        <v>1.408333333333333</v>
      </c>
      <c r="AH27" t="n">
        <v>608168.4774130872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2.9653</v>
      </c>
      <c r="E28" t="n">
        <v>33.72</v>
      </c>
      <c r="F28" t="n">
        <v>29.66</v>
      </c>
      <c r="G28" t="n">
        <v>48.1</v>
      </c>
      <c r="H28" t="n">
        <v>0.62</v>
      </c>
      <c r="I28" t="n">
        <v>37</v>
      </c>
      <c r="J28" t="n">
        <v>214.42</v>
      </c>
      <c r="K28" t="n">
        <v>55.27</v>
      </c>
      <c r="L28" t="n">
        <v>7.5</v>
      </c>
      <c r="M28" t="n">
        <v>35</v>
      </c>
      <c r="N28" t="n">
        <v>46.65</v>
      </c>
      <c r="O28" t="n">
        <v>26679.66</v>
      </c>
      <c r="P28" t="n">
        <v>368.97</v>
      </c>
      <c r="Q28" t="n">
        <v>2238.38</v>
      </c>
      <c r="R28" t="n">
        <v>118.29</v>
      </c>
      <c r="S28" t="n">
        <v>80.06999999999999</v>
      </c>
      <c r="T28" t="n">
        <v>16923.16</v>
      </c>
      <c r="U28" t="n">
        <v>0.68</v>
      </c>
      <c r="V28" t="n">
        <v>0.87</v>
      </c>
      <c r="W28" t="n">
        <v>6.7</v>
      </c>
      <c r="X28" t="n">
        <v>1.03</v>
      </c>
      <c r="Y28" t="n">
        <v>1</v>
      </c>
      <c r="Z28" t="n">
        <v>10</v>
      </c>
      <c r="AA28" t="n">
        <v>488.0056564039024</v>
      </c>
      <c r="AB28" t="n">
        <v>667.7108683819197</v>
      </c>
      <c r="AC28" t="n">
        <v>603.985480241638</v>
      </c>
      <c r="AD28" t="n">
        <v>488005.6564039025</v>
      </c>
      <c r="AE28" t="n">
        <v>667710.8683819197</v>
      </c>
      <c r="AF28" t="n">
        <v>3.942773765797175e-06</v>
      </c>
      <c r="AG28" t="n">
        <v>1.405</v>
      </c>
      <c r="AH28" t="n">
        <v>603985.480241638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2.9768</v>
      </c>
      <c r="E29" t="n">
        <v>33.59</v>
      </c>
      <c r="F29" t="n">
        <v>29.61</v>
      </c>
      <c r="G29" t="n">
        <v>50.76</v>
      </c>
      <c r="H29" t="n">
        <v>0.64</v>
      </c>
      <c r="I29" t="n">
        <v>35</v>
      </c>
      <c r="J29" t="n">
        <v>214.83</v>
      </c>
      <c r="K29" t="n">
        <v>55.27</v>
      </c>
      <c r="L29" t="n">
        <v>7.75</v>
      </c>
      <c r="M29" t="n">
        <v>33</v>
      </c>
      <c r="N29" t="n">
        <v>46.81</v>
      </c>
      <c r="O29" t="n">
        <v>26729.83</v>
      </c>
      <c r="P29" t="n">
        <v>365.25</v>
      </c>
      <c r="Q29" t="n">
        <v>2238.32</v>
      </c>
      <c r="R29" t="n">
        <v>116.79</v>
      </c>
      <c r="S29" t="n">
        <v>80.06999999999999</v>
      </c>
      <c r="T29" t="n">
        <v>16180.13</v>
      </c>
      <c r="U29" t="n">
        <v>0.6899999999999999</v>
      </c>
      <c r="V29" t="n">
        <v>0.87</v>
      </c>
      <c r="W29" t="n">
        <v>6.69</v>
      </c>
      <c r="X29" t="n">
        <v>0.98</v>
      </c>
      <c r="Y29" t="n">
        <v>1</v>
      </c>
      <c r="Z29" t="n">
        <v>10</v>
      </c>
      <c r="AA29" t="n">
        <v>482.8133052580601</v>
      </c>
      <c r="AB29" t="n">
        <v>660.6064644738126</v>
      </c>
      <c r="AC29" t="n">
        <v>597.5591106714272</v>
      </c>
      <c r="AD29" t="n">
        <v>482813.3052580601</v>
      </c>
      <c r="AE29" t="n">
        <v>660606.4644738126</v>
      </c>
      <c r="AF29" t="n">
        <v>3.958064595833484e-06</v>
      </c>
      <c r="AG29" t="n">
        <v>1.399583333333333</v>
      </c>
      <c r="AH29" t="n">
        <v>597559.1106714272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2.9848</v>
      </c>
      <c r="E30" t="n">
        <v>33.5</v>
      </c>
      <c r="F30" t="n">
        <v>29.56</v>
      </c>
      <c r="G30" t="n">
        <v>52.16</v>
      </c>
      <c r="H30" t="n">
        <v>0.66</v>
      </c>
      <c r="I30" t="n">
        <v>34</v>
      </c>
      <c r="J30" t="n">
        <v>215.24</v>
      </c>
      <c r="K30" t="n">
        <v>55.27</v>
      </c>
      <c r="L30" t="n">
        <v>8</v>
      </c>
      <c r="M30" t="n">
        <v>32</v>
      </c>
      <c r="N30" t="n">
        <v>46.97</v>
      </c>
      <c r="O30" t="n">
        <v>26780.06</v>
      </c>
      <c r="P30" t="n">
        <v>361.05</v>
      </c>
      <c r="Q30" t="n">
        <v>2238.34</v>
      </c>
      <c r="R30" t="n">
        <v>115.11</v>
      </c>
      <c r="S30" t="n">
        <v>80.06999999999999</v>
      </c>
      <c r="T30" t="n">
        <v>15347.25</v>
      </c>
      <c r="U30" t="n">
        <v>0.7</v>
      </c>
      <c r="V30" t="n">
        <v>0.87</v>
      </c>
      <c r="W30" t="n">
        <v>6.69</v>
      </c>
      <c r="X30" t="n">
        <v>0.93</v>
      </c>
      <c r="Y30" t="n">
        <v>1</v>
      </c>
      <c r="Z30" t="n">
        <v>10</v>
      </c>
      <c r="AA30" t="n">
        <v>477.83059952562</v>
      </c>
      <c r="AB30" t="n">
        <v>653.7889066692253</v>
      </c>
      <c r="AC30" t="n">
        <v>591.3922110152073</v>
      </c>
      <c r="AD30" t="n">
        <v>477830.59952562</v>
      </c>
      <c r="AE30" t="n">
        <v>653788.9066692253</v>
      </c>
      <c r="AF30" t="n">
        <v>3.968701694989177e-06</v>
      </c>
      <c r="AG30" t="n">
        <v>1.395833333333333</v>
      </c>
      <c r="AH30" t="n">
        <v>591392.2110152073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2.989</v>
      </c>
      <c r="E31" t="n">
        <v>33.46</v>
      </c>
      <c r="F31" t="n">
        <v>29.55</v>
      </c>
      <c r="G31" t="n">
        <v>53.73</v>
      </c>
      <c r="H31" t="n">
        <v>0.68</v>
      </c>
      <c r="I31" t="n">
        <v>33</v>
      </c>
      <c r="J31" t="n">
        <v>215.65</v>
      </c>
      <c r="K31" t="n">
        <v>55.27</v>
      </c>
      <c r="L31" t="n">
        <v>8.25</v>
      </c>
      <c r="M31" t="n">
        <v>31</v>
      </c>
      <c r="N31" t="n">
        <v>47.12</v>
      </c>
      <c r="O31" t="n">
        <v>26830.34</v>
      </c>
      <c r="P31" t="n">
        <v>359.38</v>
      </c>
      <c r="Q31" t="n">
        <v>2238.31</v>
      </c>
      <c r="R31" t="n">
        <v>114.76</v>
      </c>
      <c r="S31" t="n">
        <v>80.06999999999999</v>
      </c>
      <c r="T31" t="n">
        <v>15177.31</v>
      </c>
      <c r="U31" t="n">
        <v>0.7</v>
      </c>
      <c r="V31" t="n">
        <v>0.87</v>
      </c>
      <c r="W31" t="n">
        <v>6.69</v>
      </c>
      <c r="X31" t="n">
        <v>0.93</v>
      </c>
      <c r="Y31" t="n">
        <v>1</v>
      </c>
      <c r="Z31" t="n">
        <v>10</v>
      </c>
      <c r="AA31" t="n">
        <v>475.7547409023648</v>
      </c>
      <c r="AB31" t="n">
        <v>650.9486253204685</v>
      </c>
      <c r="AC31" t="n">
        <v>588.8230021320162</v>
      </c>
      <c r="AD31" t="n">
        <v>475754.7409023648</v>
      </c>
      <c r="AE31" t="n">
        <v>650948.6253204686</v>
      </c>
      <c r="AF31" t="n">
        <v>3.974286172045916e-06</v>
      </c>
      <c r="AG31" t="n">
        <v>1.394166666666667</v>
      </c>
      <c r="AH31" t="n">
        <v>588823.0021320162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3.0019</v>
      </c>
      <c r="E32" t="n">
        <v>33.31</v>
      </c>
      <c r="F32" t="n">
        <v>29.49</v>
      </c>
      <c r="G32" t="n">
        <v>57.08</v>
      </c>
      <c r="H32" t="n">
        <v>0.7</v>
      </c>
      <c r="I32" t="n">
        <v>31</v>
      </c>
      <c r="J32" t="n">
        <v>216.05</v>
      </c>
      <c r="K32" t="n">
        <v>55.27</v>
      </c>
      <c r="L32" t="n">
        <v>8.5</v>
      </c>
      <c r="M32" t="n">
        <v>29</v>
      </c>
      <c r="N32" t="n">
        <v>47.28</v>
      </c>
      <c r="O32" t="n">
        <v>26880.68</v>
      </c>
      <c r="P32" t="n">
        <v>355.96</v>
      </c>
      <c r="Q32" t="n">
        <v>2238.41</v>
      </c>
      <c r="R32" t="n">
        <v>112.77</v>
      </c>
      <c r="S32" t="n">
        <v>80.06999999999999</v>
      </c>
      <c r="T32" t="n">
        <v>14193.77</v>
      </c>
      <c r="U32" t="n">
        <v>0.71</v>
      </c>
      <c r="V32" t="n">
        <v>0.87</v>
      </c>
      <c r="W32" t="n">
        <v>6.69</v>
      </c>
      <c r="X32" t="n">
        <v>0.86</v>
      </c>
      <c r="Y32" t="n">
        <v>1</v>
      </c>
      <c r="Z32" t="n">
        <v>10</v>
      </c>
      <c r="AA32" t="n">
        <v>470.6131344490618</v>
      </c>
      <c r="AB32" t="n">
        <v>643.9136525393918</v>
      </c>
      <c r="AC32" t="n">
        <v>582.4594372795189</v>
      </c>
      <c r="AD32" t="n">
        <v>470613.1344490618</v>
      </c>
      <c r="AE32" t="n">
        <v>643913.6525393918</v>
      </c>
      <c r="AF32" t="n">
        <v>3.991438494434472e-06</v>
      </c>
      <c r="AG32" t="n">
        <v>1.387916666666667</v>
      </c>
      <c r="AH32" t="n">
        <v>582459.4372795188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3.0082</v>
      </c>
      <c r="E33" t="n">
        <v>33.24</v>
      </c>
      <c r="F33" t="n">
        <v>29.46</v>
      </c>
      <c r="G33" t="n">
        <v>58.92</v>
      </c>
      <c r="H33" t="n">
        <v>0.72</v>
      </c>
      <c r="I33" t="n">
        <v>30</v>
      </c>
      <c r="J33" t="n">
        <v>216.46</v>
      </c>
      <c r="K33" t="n">
        <v>55.27</v>
      </c>
      <c r="L33" t="n">
        <v>8.75</v>
      </c>
      <c r="M33" t="n">
        <v>28</v>
      </c>
      <c r="N33" t="n">
        <v>47.44</v>
      </c>
      <c r="O33" t="n">
        <v>26931.07</v>
      </c>
      <c r="P33" t="n">
        <v>352.08</v>
      </c>
      <c r="Q33" t="n">
        <v>2238.37</v>
      </c>
      <c r="R33" t="n">
        <v>111.89</v>
      </c>
      <c r="S33" t="n">
        <v>80.06999999999999</v>
      </c>
      <c r="T33" t="n">
        <v>13758.96</v>
      </c>
      <c r="U33" t="n">
        <v>0.72</v>
      </c>
      <c r="V33" t="n">
        <v>0.87</v>
      </c>
      <c r="W33" t="n">
        <v>6.69</v>
      </c>
      <c r="X33" t="n">
        <v>0.83</v>
      </c>
      <c r="Y33" t="n">
        <v>1</v>
      </c>
      <c r="Z33" t="n">
        <v>10</v>
      </c>
      <c r="AA33" t="n">
        <v>466.338584834532</v>
      </c>
      <c r="AB33" t="n">
        <v>638.0650251769722</v>
      </c>
      <c r="AC33" t="n">
        <v>577.1689947039686</v>
      </c>
      <c r="AD33" t="n">
        <v>466338.5848345319</v>
      </c>
      <c r="AE33" t="n">
        <v>638065.0251769722</v>
      </c>
      <c r="AF33" t="n">
        <v>3.99981521001958e-06</v>
      </c>
      <c r="AG33" t="n">
        <v>1.385</v>
      </c>
      <c r="AH33" t="n">
        <v>577168.9947039685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3.0147</v>
      </c>
      <c r="E34" t="n">
        <v>33.17</v>
      </c>
      <c r="F34" t="n">
        <v>29.43</v>
      </c>
      <c r="G34" t="n">
        <v>60.89</v>
      </c>
      <c r="H34" t="n">
        <v>0.74</v>
      </c>
      <c r="I34" t="n">
        <v>29</v>
      </c>
      <c r="J34" t="n">
        <v>216.87</v>
      </c>
      <c r="K34" t="n">
        <v>55.27</v>
      </c>
      <c r="L34" t="n">
        <v>9</v>
      </c>
      <c r="M34" t="n">
        <v>27</v>
      </c>
      <c r="N34" t="n">
        <v>47.6</v>
      </c>
      <c r="O34" t="n">
        <v>26981.51</v>
      </c>
      <c r="P34" t="n">
        <v>349.21</v>
      </c>
      <c r="Q34" t="n">
        <v>2238.38</v>
      </c>
      <c r="R34" t="n">
        <v>110.83</v>
      </c>
      <c r="S34" t="n">
        <v>80.06999999999999</v>
      </c>
      <c r="T34" t="n">
        <v>13230.34</v>
      </c>
      <c r="U34" t="n">
        <v>0.72</v>
      </c>
      <c r="V34" t="n">
        <v>0.87</v>
      </c>
      <c r="W34" t="n">
        <v>6.69</v>
      </c>
      <c r="X34" t="n">
        <v>0.8</v>
      </c>
      <c r="Y34" t="n">
        <v>1</v>
      </c>
      <c r="Z34" t="n">
        <v>10</v>
      </c>
      <c r="AA34" t="n">
        <v>462.8624043813963</v>
      </c>
      <c r="AB34" t="n">
        <v>633.3087617227339</v>
      </c>
      <c r="AC34" t="n">
        <v>572.8666623583451</v>
      </c>
      <c r="AD34" t="n">
        <v>462862.4043813963</v>
      </c>
      <c r="AE34" t="n">
        <v>633308.761722734</v>
      </c>
      <c r="AF34" t="n">
        <v>4.008457853083581e-06</v>
      </c>
      <c r="AG34" t="n">
        <v>1.382083333333333</v>
      </c>
      <c r="AH34" t="n">
        <v>572866.6623583451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3.0207</v>
      </c>
      <c r="E35" t="n">
        <v>33.11</v>
      </c>
      <c r="F35" t="n">
        <v>29.41</v>
      </c>
      <c r="G35" t="n">
        <v>63.01</v>
      </c>
      <c r="H35" t="n">
        <v>0.76</v>
      </c>
      <c r="I35" t="n">
        <v>28</v>
      </c>
      <c r="J35" t="n">
        <v>217.28</v>
      </c>
      <c r="K35" t="n">
        <v>55.27</v>
      </c>
      <c r="L35" t="n">
        <v>9.25</v>
      </c>
      <c r="M35" t="n">
        <v>26</v>
      </c>
      <c r="N35" t="n">
        <v>47.76</v>
      </c>
      <c r="O35" t="n">
        <v>27032.02</v>
      </c>
      <c r="P35" t="n">
        <v>346.72</v>
      </c>
      <c r="Q35" t="n">
        <v>2238.38</v>
      </c>
      <c r="R35" t="n">
        <v>109.86</v>
      </c>
      <c r="S35" t="n">
        <v>80.06999999999999</v>
      </c>
      <c r="T35" t="n">
        <v>12751.73</v>
      </c>
      <c r="U35" t="n">
        <v>0.73</v>
      </c>
      <c r="V35" t="n">
        <v>0.87</v>
      </c>
      <c r="W35" t="n">
        <v>6.69</v>
      </c>
      <c r="X35" t="n">
        <v>0.78</v>
      </c>
      <c r="Y35" t="n">
        <v>1</v>
      </c>
      <c r="Z35" t="n">
        <v>10</v>
      </c>
      <c r="AA35" t="n">
        <v>459.8400050393848</v>
      </c>
      <c r="AB35" t="n">
        <v>629.1733816041454</v>
      </c>
      <c r="AC35" t="n">
        <v>569.1259571142323</v>
      </c>
      <c r="AD35" t="n">
        <v>459840.0050393848</v>
      </c>
      <c r="AE35" t="n">
        <v>629173.3816041454</v>
      </c>
      <c r="AF35" t="n">
        <v>4.016435677450352e-06</v>
      </c>
      <c r="AG35" t="n">
        <v>1.379583333333333</v>
      </c>
      <c r="AH35" t="n">
        <v>569125.9571142322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3.0289</v>
      </c>
      <c r="E36" t="n">
        <v>33.02</v>
      </c>
      <c r="F36" t="n">
        <v>29.36</v>
      </c>
      <c r="G36" t="n">
        <v>65.23</v>
      </c>
      <c r="H36" t="n">
        <v>0.78</v>
      </c>
      <c r="I36" t="n">
        <v>27</v>
      </c>
      <c r="J36" t="n">
        <v>217.69</v>
      </c>
      <c r="K36" t="n">
        <v>55.27</v>
      </c>
      <c r="L36" t="n">
        <v>9.5</v>
      </c>
      <c r="M36" t="n">
        <v>25</v>
      </c>
      <c r="N36" t="n">
        <v>47.92</v>
      </c>
      <c r="O36" t="n">
        <v>27082.57</v>
      </c>
      <c r="P36" t="n">
        <v>343.61</v>
      </c>
      <c r="Q36" t="n">
        <v>2238.38</v>
      </c>
      <c r="R36" t="n">
        <v>108.23</v>
      </c>
      <c r="S36" t="n">
        <v>80.06999999999999</v>
      </c>
      <c r="T36" t="n">
        <v>11940.65</v>
      </c>
      <c r="U36" t="n">
        <v>0.74</v>
      </c>
      <c r="V36" t="n">
        <v>0.87</v>
      </c>
      <c r="W36" t="n">
        <v>6.69</v>
      </c>
      <c r="X36" t="n">
        <v>0.73</v>
      </c>
      <c r="Y36" t="n">
        <v>1</v>
      </c>
      <c r="Z36" t="n">
        <v>10</v>
      </c>
      <c r="AA36" t="n">
        <v>455.8304700607876</v>
      </c>
      <c r="AB36" t="n">
        <v>623.6873589582298</v>
      </c>
      <c r="AC36" t="n">
        <v>564.1635127699616</v>
      </c>
      <c r="AD36" t="n">
        <v>455830.4700607876</v>
      </c>
      <c r="AE36" t="n">
        <v>623687.3589582298</v>
      </c>
      <c r="AF36" t="n">
        <v>4.027338704084936e-06</v>
      </c>
      <c r="AG36" t="n">
        <v>1.375833333333333</v>
      </c>
      <c r="AH36" t="n">
        <v>564163.5127699616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3.035</v>
      </c>
      <c r="E37" t="n">
        <v>32.95</v>
      </c>
      <c r="F37" t="n">
        <v>29.33</v>
      </c>
      <c r="G37" t="n">
        <v>67.68000000000001</v>
      </c>
      <c r="H37" t="n">
        <v>0.79</v>
      </c>
      <c r="I37" t="n">
        <v>26</v>
      </c>
      <c r="J37" t="n">
        <v>218.1</v>
      </c>
      <c r="K37" t="n">
        <v>55.27</v>
      </c>
      <c r="L37" t="n">
        <v>9.75</v>
      </c>
      <c r="M37" t="n">
        <v>24</v>
      </c>
      <c r="N37" t="n">
        <v>48.08</v>
      </c>
      <c r="O37" t="n">
        <v>27133.18</v>
      </c>
      <c r="P37" t="n">
        <v>338.81</v>
      </c>
      <c r="Q37" t="n">
        <v>2238.38</v>
      </c>
      <c r="R37" t="n">
        <v>107.46</v>
      </c>
      <c r="S37" t="n">
        <v>80.06999999999999</v>
      </c>
      <c r="T37" t="n">
        <v>11562.69</v>
      </c>
      <c r="U37" t="n">
        <v>0.75</v>
      </c>
      <c r="V37" t="n">
        <v>0.87</v>
      </c>
      <c r="W37" t="n">
        <v>6.68</v>
      </c>
      <c r="X37" t="n">
        <v>0.7</v>
      </c>
      <c r="Y37" t="n">
        <v>1</v>
      </c>
      <c r="Z37" t="n">
        <v>10</v>
      </c>
      <c r="AA37" t="n">
        <v>450.9197731977353</v>
      </c>
      <c r="AB37" t="n">
        <v>616.9683268655459</v>
      </c>
      <c r="AC37" t="n">
        <v>558.0857356699826</v>
      </c>
      <c r="AD37" t="n">
        <v>450919.7731977353</v>
      </c>
      <c r="AE37" t="n">
        <v>616968.3268655459</v>
      </c>
      <c r="AF37" t="n">
        <v>4.035449492191153e-06</v>
      </c>
      <c r="AG37" t="n">
        <v>1.372916666666667</v>
      </c>
      <c r="AH37" t="n">
        <v>558085.7356699826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3.0413</v>
      </c>
      <c r="E38" t="n">
        <v>32.88</v>
      </c>
      <c r="F38" t="n">
        <v>29.3</v>
      </c>
      <c r="G38" t="n">
        <v>70.33</v>
      </c>
      <c r="H38" t="n">
        <v>0.8100000000000001</v>
      </c>
      <c r="I38" t="n">
        <v>25</v>
      </c>
      <c r="J38" t="n">
        <v>218.51</v>
      </c>
      <c r="K38" t="n">
        <v>55.27</v>
      </c>
      <c r="L38" t="n">
        <v>10</v>
      </c>
      <c r="M38" t="n">
        <v>23</v>
      </c>
      <c r="N38" t="n">
        <v>48.24</v>
      </c>
      <c r="O38" t="n">
        <v>27183.85</v>
      </c>
      <c r="P38" t="n">
        <v>335.51</v>
      </c>
      <c r="Q38" t="n">
        <v>2238.4</v>
      </c>
      <c r="R38" t="n">
        <v>106.35</v>
      </c>
      <c r="S38" t="n">
        <v>80.06999999999999</v>
      </c>
      <c r="T38" t="n">
        <v>11013.81</v>
      </c>
      <c r="U38" t="n">
        <v>0.75</v>
      </c>
      <c r="V38" t="n">
        <v>0.88</v>
      </c>
      <c r="W38" t="n">
        <v>6.69</v>
      </c>
      <c r="X38" t="n">
        <v>0.68</v>
      </c>
      <c r="Y38" t="n">
        <v>1</v>
      </c>
      <c r="Z38" t="n">
        <v>10</v>
      </c>
      <c r="AA38" t="n">
        <v>447.1931854932645</v>
      </c>
      <c r="AB38" t="n">
        <v>611.8694451628427</v>
      </c>
      <c r="AC38" t="n">
        <v>553.4734840806599</v>
      </c>
      <c r="AD38" t="n">
        <v>447193.1854932645</v>
      </c>
      <c r="AE38" t="n">
        <v>611869.4451628426</v>
      </c>
      <c r="AF38" t="n">
        <v>4.043826207776262e-06</v>
      </c>
      <c r="AG38" t="n">
        <v>1.37</v>
      </c>
      <c r="AH38" t="n">
        <v>553473.4840806599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3.0386</v>
      </c>
      <c r="E39" t="n">
        <v>32.91</v>
      </c>
      <c r="F39" t="n">
        <v>29.33</v>
      </c>
      <c r="G39" t="n">
        <v>70.40000000000001</v>
      </c>
      <c r="H39" t="n">
        <v>0.83</v>
      </c>
      <c r="I39" t="n">
        <v>25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334.99</v>
      </c>
      <c r="Q39" t="n">
        <v>2238.31</v>
      </c>
      <c r="R39" t="n">
        <v>107.54</v>
      </c>
      <c r="S39" t="n">
        <v>80.06999999999999</v>
      </c>
      <c r="T39" t="n">
        <v>11605.3</v>
      </c>
      <c r="U39" t="n">
        <v>0.74</v>
      </c>
      <c r="V39" t="n">
        <v>0.87</v>
      </c>
      <c r="W39" t="n">
        <v>6.69</v>
      </c>
      <c r="X39" t="n">
        <v>0.71</v>
      </c>
      <c r="Y39" t="n">
        <v>1</v>
      </c>
      <c r="Z39" t="n">
        <v>10</v>
      </c>
      <c r="AA39" t="n">
        <v>447.3459223981441</v>
      </c>
      <c r="AB39" t="n">
        <v>612.0784265343754</v>
      </c>
      <c r="AC39" t="n">
        <v>553.6625205634008</v>
      </c>
      <c r="AD39" t="n">
        <v>447345.9223981441</v>
      </c>
      <c r="AE39" t="n">
        <v>612078.4265343754</v>
      </c>
      <c r="AF39" t="n">
        <v>4.040236186811215e-06</v>
      </c>
      <c r="AG39" t="n">
        <v>1.37125</v>
      </c>
      <c r="AH39" t="n">
        <v>553662.5205634008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3.0467</v>
      </c>
      <c r="E40" t="n">
        <v>32.82</v>
      </c>
      <c r="F40" t="n">
        <v>29.28</v>
      </c>
      <c r="G40" t="n">
        <v>73.20999999999999</v>
      </c>
      <c r="H40" t="n">
        <v>0.85</v>
      </c>
      <c r="I40" t="n">
        <v>24</v>
      </c>
      <c r="J40" t="n">
        <v>219.33</v>
      </c>
      <c r="K40" t="n">
        <v>55.27</v>
      </c>
      <c r="L40" t="n">
        <v>10.5</v>
      </c>
      <c r="M40" t="n">
        <v>16</v>
      </c>
      <c r="N40" t="n">
        <v>48.56</v>
      </c>
      <c r="O40" t="n">
        <v>27285.35</v>
      </c>
      <c r="P40" t="n">
        <v>331.37</v>
      </c>
      <c r="Q40" t="n">
        <v>2238.32</v>
      </c>
      <c r="R40" t="n">
        <v>105.72</v>
      </c>
      <c r="S40" t="n">
        <v>80.06999999999999</v>
      </c>
      <c r="T40" t="n">
        <v>10702.96</v>
      </c>
      <c r="U40" t="n">
        <v>0.76</v>
      </c>
      <c r="V40" t="n">
        <v>0.88</v>
      </c>
      <c r="W40" t="n">
        <v>6.69</v>
      </c>
      <c r="X40" t="n">
        <v>0.66</v>
      </c>
      <c r="Y40" t="n">
        <v>1</v>
      </c>
      <c r="Z40" t="n">
        <v>10</v>
      </c>
      <c r="AA40" t="n">
        <v>443.0023487376829</v>
      </c>
      <c r="AB40" t="n">
        <v>606.1353574271869</v>
      </c>
      <c r="AC40" t="n">
        <v>548.2866496306526</v>
      </c>
      <c r="AD40" t="n">
        <v>443002.3487376829</v>
      </c>
      <c r="AE40" t="n">
        <v>606135.3574271869</v>
      </c>
      <c r="AF40" t="n">
        <v>4.051006249706354e-06</v>
      </c>
      <c r="AG40" t="n">
        <v>1.3675</v>
      </c>
      <c r="AH40" t="n">
        <v>548286.6496306526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3.0459</v>
      </c>
      <c r="E41" t="n">
        <v>32.83</v>
      </c>
      <c r="F41" t="n">
        <v>29.29</v>
      </c>
      <c r="G41" t="n">
        <v>73.23</v>
      </c>
      <c r="H41" t="n">
        <v>0.87</v>
      </c>
      <c r="I41" t="n">
        <v>24</v>
      </c>
      <c r="J41" t="n">
        <v>219.75</v>
      </c>
      <c r="K41" t="n">
        <v>55.27</v>
      </c>
      <c r="L41" t="n">
        <v>10.75</v>
      </c>
      <c r="M41" t="n">
        <v>9</v>
      </c>
      <c r="N41" t="n">
        <v>48.72</v>
      </c>
      <c r="O41" t="n">
        <v>27336.19</v>
      </c>
      <c r="P41" t="n">
        <v>329.71</v>
      </c>
      <c r="Q41" t="n">
        <v>2238.34</v>
      </c>
      <c r="R41" t="n">
        <v>106.02</v>
      </c>
      <c r="S41" t="n">
        <v>80.06999999999999</v>
      </c>
      <c r="T41" t="n">
        <v>10851.6</v>
      </c>
      <c r="U41" t="n">
        <v>0.76</v>
      </c>
      <c r="V41" t="n">
        <v>0.88</v>
      </c>
      <c r="W41" t="n">
        <v>6.69</v>
      </c>
      <c r="X41" t="n">
        <v>0.67</v>
      </c>
      <c r="Y41" t="n">
        <v>1</v>
      </c>
      <c r="Z41" t="n">
        <v>10</v>
      </c>
      <c r="AA41" t="n">
        <v>441.8573351753303</v>
      </c>
      <c r="AB41" t="n">
        <v>604.5686993567427</v>
      </c>
      <c r="AC41" t="n">
        <v>546.8695112076332</v>
      </c>
      <c r="AD41" t="n">
        <v>441857.3351753303</v>
      </c>
      <c r="AE41" t="n">
        <v>604568.6993567428</v>
      </c>
      <c r="AF41" t="n">
        <v>4.049942539790786e-06</v>
      </c>
      <c r="AG41" t="n">
        <v>1.367916666666667</v>
      </c>
      <c r="AH41" t="n">
        <v>546869.5112076332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3.0537</v>
      </c>
      <c r="E42" t="n">
        <v>32.75</v>
      </c>
      <c r="F42" t="n">
        <v>29.25</v>
      </c>
      <c r="G42" t="n">
        <v>76.3</v>
      </c>
      <c r="H42" t="n">
        <v>0.89</v>
      </c>
      <c r="I42" t="n">
        <v>23</v>
      </c>
      <c r="J42" t="n">
        <v>220.16</v>
      </c>
      <c r="K42" t="n">
        <v>55.27</v>
      </c>
      <c r="L42" t="n">
        <v>11</v>
      </c>
      <c r="M42" t="n">
        <v>9</v>
      </c>
      <c r="N42" t="n">
        <v>48.89</v>
      </c>
      <c r="O42" t="n">
        <v>27387.08</v>
      </c>
      <c r="P42" t="n">
        <v>327.51</v>
      </c>
      <c r="Q42" t="n">
        <v>2238.36</v>
      </c>
      <c r="R42" t="n">
        <v>104.37</v>
      </c>
      <c r="S42" t="n">
        <v>80.06999999999999</v>
      </c>
      <c r="T42" t="n">
        <v>10031.92</v>
      </c>
      <c r="U42" t="n">
        <v>0.77</v>
      </c>
      <c r="V42" t="n">
        <v>0.88</v>
      </c>
      <c r="W42" t="n">
        <v>6.69</v>
      </c>
      <c r="X42" t="n">
        <v>0.62</v>
      </c>
      <c r="Y42" t="n">
        <v>1</v>
      </c>
      <c r="Z42" t="n">
        <v>10</v>
      </c>
      <c r="AA42" t="n">
        <v>438.7652262852192</v>
      </c>
      <c r="AB42" t="n">
        <v>600.3379395590761</v>
      </c>
      <c r="AC42" t="n">
        <v>543.0425291871472</v>
      </c>
      <c r="AD42" t="n">
        <v>438765.2262852192</v>
      </c>
      <c r="AE42" t="n">
        <v>600337.9395590761</v>
      </c>
      <c r="AF42" t="n">
        <v>4.060313711467586e-06</v>
      </c>
      <c r="AG42" t="n">
        <v>1.364583333333333</v>
      </c>
      <c r="AH42" t="n">
        <v>543042.5291871473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3.0529</v>
      </c>
      <c r="E43" t="n">
        <v>32.76</v>
      </c>
      <c r="F43" t="n">
        <v>29.26</v>
      </c>
      <c r="G43" t="n">
        <v>76.31999999999999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6</v>
      </c>
      <c r="N43" t="n">
        <v>49.05</v>
      </c>
      <c r="O43" t="n">
        <v>27438.03</v>
      </c>
      <c r="P43" t="n">
        <v>327.31</v>
      </c>
      <c r="Q43" t="n">
        <v>2238.34</v>
      </c>
      <c r="R43" t="n">
        <v>104.65</v>
      </c>
      <c r="S43" t="n">
        <v>80.06999999999999</v>
      </c>
      <c r="T43" t="n">
        <v>10170.63</v>
      </c>
      <c r="U43" t="n">
        <v>0.77</v>
      </c>
      <c r="V43" t="n">
        <v>0.88</v>
      </c>
      <c r="W43" t="n">
        <v>6.69</v>
      </c>
      <c r="X43" t="n">
        <v>0.63</v>
      </c>
      <c r="Y43" t="n">
        <v>1</v>
      </c>
      <c r="Z43" t="n">
        <v>10</v>
      </c>
      <c r="AA43" t="n">
        <v>438.77842387534</v>
      </c>
      <c r="AB43" t="n">
        <v>600.3559970841161</v>
      </c>
      <c r="AC43" t="n">
        <v>543.0588633273412</v>
      </c>
      <c r="AD43" t="n">
        <v>438778.42387534</v>
      </c>
      <c r="AE43" t="n">
        <v>600355.9970841161</v>
      </c>
      <c r="AF43" t="n">
        <v>4.059250001552017e-06</v>
      </c>
      <c r="AG43" t="n">
        <v>1.365</v>
      </c>
      <c r="AH43" t="n">
        <v>543058.8633273413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3.0519</v>
      </c>
      <c r="E44" t="n">
        <v>32.77</v>
      </c>
      <c r="F44" t="n">
        <v>29.27</v>
      </c>
      <c r="G44" t="n">
        <v>76.34999999999999</v>
      </c>
      <c r="H44" t="n">
        <v>0.92</v>
      </c>
      <c r="I44" t="n">
        <v>23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327.82</v>
      </c>
      <c r="Q44" t="n">
        <v>2238.36</v>
      </c>
      <c r="R44" t="n">
        <v>104.81</v>
      </c>
      <c r="S44" t="n">
        <v>80.06999999999999</v>
      </c>
      <c r="T44" t="n">
        <v>10250.48</v>
      </c>
      <c r="U44" t="n">
        <v>0.76</v>
      </c>
      <c r="V44" t="n">
        <v>0.88</v>
      </c>
      <c r="W44" t="n">
        <v>6.7</v>
      </c>
      <c r="X44" t="n">
        <v>0.64</v>
      </c>
      <c r="Y44" t="n">
        <v>1</v>
      </c>
      <c r="Z44" t="n">
        <v>10</v>
      </c>
      <c r="AA44" t="n">
        <v>439.3821147513945</v>
      </c>
      <c r="AB44" t="n">
        <v>601.1819935736955</v>
      </c>
      <c r="AC44" t="n">
        <v>543.8060278712487</v>
      </c>
      <c r="AD44" t="n">
        <v>439382.1147513945</v>
      </c>
      <c r="AE44" t="n">
        <v>601181.9935736955</v>
      </c>
      <c r="AF44" t="n">
        <v>4.057920364157555e-06</v>
      </c>
      <c r="AG44" t="n">
        <v>1.365416666666667</v>
      </c>
      <c r="AH44" t="n">
        <v>543806.0278712487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3.0518</v>
      </c>
      <c r="E45" t="n">
        <v>32.77</v>
      </c>
      <c r="F45" t="n">
        <v>29.27</v>
      </c>
      <c r="G45" t="n">
        <v>76.36</v>
      </c>
      <c r="H45" t="n">
        <v>0.9399999999999999</v>
      </c>
      <c r="I45" t="n">
        <v>23</v>
      </c>
      <c r="J45" t="n">
        <v>221.4</v>
      </c>
      <c r="K45" t="n">
        <v>55.27</v>
      </c>
      <c r="L45" t="n">
        <v>11.75</v>
      </c>
      <c r="M45" t="n">
        <v>1</v>
      </c>
      <c r="N45" t="n">
        <v>49.38</v>
      </c>
      <c r="O45" t="n">
        <v>27540.09</v>
      </c>
      <c r="P45" t="n">
        <v>328.19</v>
      </c>
      <c r="Q45" t="n">
        <v>2238.46</v>
      </c>
      <c r="R45" t="n">
        <v>104.94</v>
      </c>
      <c r="S45" t="n">
        <v>80.06999999999999</v>
      </c>
      <c r="T45" t="n">
        <v>10317.01</v>
      </c>
      <c r="U45" t="n">
        <v>0.76</v>
      </c>
      <c r="V45" t="n">
        <v>0.88</v>
      </c>
      <c r="W45" t="n">
        <v>6.7</v>
      </c>
      <c r="X45" t="n">
        <v>0.64</v>
      </c>
      <c r="Y45" t="n">
        <v>1</v>
      </c>
      <c r="Z45" t="n">
        <v>10</v>
      </c>
      <c r="AA45" t="n">
        <v>439.6892759944943</v>
      </c>
      <c r="AB45" t="n">
        <v>601.6022651375023</v>
      </c>
      <c r="AC45" t="n">
        <v>544.1861893068605</v>
      </c>
      <c r="AD45" t="n">
        <v>439689.2759944943</v>
      </c>
      <c r="AE45" t="n">
        <v>601602.2651375023</v>
      </c>
      <c r="AF45" t="n">
        <v>4.057787400418109e-06</v>
      </c>
      <c r="AG45" t="n">
        <v>1.365416666666667</v>
      </c>
      <c r="AH45" t="n">
        <v>544186.1893068604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3.0518</v>
      </c>
      <c r="E46" t="n">
        <v>32.77</v>
      </c>
      <c r="F46" t="n">
        <v>29.27</v>
      </c>
      <c r="G46" t="n">
        <v>76.36</v>
      </c>
      <c r="H46" t="n">
        <v>0.96</v>
      </c>
      <c r="I46" t="n">
        <v>23</v>
      </c>
      <c r="J46" t="n">
        <v>221.81</v>
      </c>
      <c r="K46" t="n">
        <v>55.27</v>
      </c>
      <c r="L46" t="n">
        <v>12</v>
      </c>
      <c r="M46" t="n">
        <v>0</v>
      </c>
      <c r="N46" t="n">
        <v>49.54</v>
      </c>
      <c r="O46" t="n">
        <v>27591.21</v>
      </c>
      <c r="P46" t="n">
        <v>328.86</v>
      </c>
      <c r="Q46" t="n">
        <v>2238.46</v>
      </c>
      <c r="R46" t="n">
        <v>104.97</v>
      </c>
      <c r="S46" t="n">
        <v>80.06999999999999</v>
      </c>
      <c r="T46" t="n">
        <v>10331.83</v>
      </c>
      <c r="U46" t="n">
        <v>0.76</v>
      </c>
      <c r="V46" t="n">
        <v>0.88</v>
      </c>
      <c r="W46" t="n">
        <v>6.7</v>
      </c>
      <c r="X46" t="n">
        <v>0.64</v>
      </c>
      <c r="Y46" t="n">
        <v>1</v>
      </c>
      <c r="Z46" t="n">
        <v>10</v>
      </c>
      <c r="AA46" t="n">
        <v>440.2202722356724</v>
      </c>
      <c r="AB46" t="n">
        <v>602.3287976205831</v>
      </c>
      <c r="AC46" t="n">
        <v>544.8433825494508</v>
      </c>
      <c r="AD46" t="n">
        <v>440220.2722356724</v>
      </c>
      <c r="AE46" t="n">
        <v>602328.7976205831</v>
      </c>
      <c r="AF46" t="n">
        <v>4.057787400418109e-06</v>
      </c>
      <c r="AG46" t="n">
        <v>1.365416666666667</v>
      </c>
      <c r="AH46" t="n">
        <v>544843.3825494507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2.1902</v>
      </c>
      <c r="E2" t="n">
        <v>45.66</v>
      </c>
      <c r="F2" t="n">
        <v>36.6</v>
      </c>
      <c r="G2" t="n">
        <v>8.1</v>
      </c>
      <c r="H2" t="n">
        <v>0.14</v>
      </c>
      <c r="I2" t="n">
        <v>271</v>
      </c>
      <c r="J2" t="n">
        <v>124.63</v>
      </c>
      <c r="K2" t="n">
        <v>45</v>
      </c>
      <c r="L2" t="n">
        <v>1</v>
      </c>
      <c r="M2" t="n">
        <v>269</v>
      </c>
      <c r="N2" t="n">
        <v>18.64</v>
      </c>
      <c r="O2" t="n">
        <v>15605.44</v>
      </c>
      <c r="P2" t="n">
        <v>374.68</v>
      </c>
      <c r="Q2" t="n">
        <v>2239.2</v>
      </c>
      <c r="R2" t="n">
        <v>344.16</v>
      </c>
      <c r="S2" t="n">
        <v>80.06999999999999</v>
      </c>
      <c r="T2" t="n">
        <v>128689.15</v>
      </c>
      <c r="U2" t="n">
        <v>0.23</v>
      </c>
      <c r="V2" t="n">
        <v>0.7</v>
      </c>
      <c r="W2" t="n">
        <v>7.09</v>
      </c>
      <c r="X2" t="n">
        <v>7.97</v>
      </c>
      <c r="Y2" t="n">
        <v>1</v>
      </c>
      <c r="Z2" t="n">
        <v>10</v>
      </c>
      <c r="AA2" t="n">
        <v>662.6281056494848</v>
      </c>
      <c r="AB2" t="n">
        <v>906.6370072384792</v>
      </c>
      <c r="AC2" t="n">
        <v>820.1088437406696</v>
      </c>
      <c r="AD2" t="n">
        <v>662628.1056494848</v>
      </c>
      <c r="AE2" t="n">
        <v>906637.0072384792</v>
      </c>
      <c r="AF2" t="n">
        <v>3.649646232163263e-06</v>
      </c>
      <c r="AG2" t="n">
        <v>1.9025</v>
      </c>
      <c r="AH2" t="n">
        <v>820108.8437406697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2.3922</v>
      </c>
      <c r="E3" t="n">
        <v>41.8</v>
      </c>
      <c r="F3" t="n">
        <v>34.51</v>
      </c>
      <c r="G3" t="n">
        <v>10.25</v>
      </c>
      <c r="H3" t="n">
        <v>0.18</v>
      </c>
      <c r="I3" t="n">
        <v>202</v>
      </c>
      <c r="J3" t="n">
        <v>124.96</v>
      </c>
      <c r="K3" t="n">
        <v>45</v>
      </c>
      <c r="L3" t="n">
        <v>1.25</v>
      </c>
      <c r="M3" t="n">
        <v>200</v>
      </c>
      <c r="N3" t="n">
        <v>18.71</v>
      </c>
      <c r="O3" t="n">
        <v>15645.96</v>
      </c>
      <c r="P3" t="n">
        <v>349.2</v>
      </c>
      <c r="Q3" t="n">
        <v>2238.94</v>
      </c>
      <c r="R3" t="n">
        <v>276.05</v>
      </c>
      <c r="S3" t="n">
        <v>80.06999999999999</v>
      </c>
      <c r="T3" t="n">
        <v>94976.19</v>
      </c>
      <c r="U3" t="n">
        <v>0.29</v>
      </c>
      <c r="V3" t="n">
        <v>0.74</v>
      </c>
      <c r="W3" t="n">
        <v>6.98</v>
      </c>
      <c r="X3" t="n">
        <v>5.87</v>
      </c>
      <c r="Y3" t="n">
        <v>1</v>
      </c>
      <c r="Z3" t="n">
        <v>10</v>
      </c>
      <c r="AA3" t="n">
        <v>569.0149908635663</v>
      </c>
      <c r="AB3" t="n">
        <v>778.5514136692364</v>
      </c>
      <c r="AC3" t="n">
        <v>704.2475594524154</v>
      </c>
      <c r="AD3" t="n">
        <v>569014.9908635663</v>
      </c>
      <c r="AE3" t="n">
        <v>778551.4136692364</v>
      </c>
      <c r="AF3" t="n">
        <v>3.986249528162249e-06</v>
      </c>
      <c r="AG3" t="n">
        <v>1.741666666666666</v>
      </c>
      <c r="AH3" t="n">
        <v>704247.5594524154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2.5287</v>
      </c>
      <c r="E4" t="n">
        <v>39.55</v>
      </c>
      <c r="F4" t="n">
        <v>33.3</v>
      </c>
      <c r="G4" t="n">
        <v>12.41</v>
      </c>
      <c r="H4" t="n">
        <v>0.21</v>
      </c>
      <c r="I4" t="n">
        <v>161</v>
      </c>
      <c r="J4" t="n">
        <v>125.29</v>
      </c>
      <c r="K4" t="n">
        <v>45</v>
      </c>
      <c r="L4" t="n">
        <v>1.5</v>
      </c>
      <c r="M4" t="n">
        <v>159</v>
      </c>
      <c r="N4" t="n">
        <v>18.79</v>
      </c>
      <c r="O4" t="n">
        <v>15686.51</v>
      </c>
      <c r="P4" t="n">
        <v>333.19</v>
      </c>
      <c r="Q4" t="n">
        <v>2238.9</v>
      </c>
      <c r="R4" t="n">
        <v>236.65</v>
      </c>
      <c r="S4" t="n">
        <v>80.06999999999999</v>
      </c>
      <c r="T4" t="n">
        <v>75480.19</v>
      </c>
      <c r="U4" t="n">
        <v>0.34</v>
      </c>
      <c r="V4" t="n">
        <v>0.77</v>
      </c>
      <c r="W4" t="n">
        <v>6.91</v>
      </c>
      <c r="X4" t="n">
        <v>4.67</v>
      </c>
      <c r="Y4" t="n">
        <v>1</v>
      </c>
      <c r="Z4" t="n">
        <v>10</v>
      </c>
      <c r="AA4" t="n">
        <v>516.4828097856207</v>
      </c>
      <c r="AB4" t="n">
        <v>706.6745659621272</v>
      </c>
      <c r="AC4" t="n">
        <v>639.2305372106836</v>
      </c>
      <c r="AD4" t="n">
        <v>516482.8097856207</v>
      </c>
      <c r="AE4" t="n">
        <v>706674.5659621272</v>
      </c>
      <c r="AF4" t="n">
        <v>4.213706705904139e-06</v>
      </c>
      <c r="AG4" t="n">
        <v>1.647916666666666</v>
      </c>
      <c r="AH4" t="n">
        <v>639230.5372106836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2.6316</v>
      </c>
      <c r="E5" t="n">
        <v>38</v>
      </c>
      <c r="F5" t="n">
        <v>32.47</v>
      </c>
      <c r="G5" t="n">
        <v>14.65</v>
      </c>
      <c r="H5" t="n">
        <v>0.25</v>
      </c>
      <c r="I5" t="n">
        <v>133</v>
      </c>
      <c r="J5" t="n">
        <v>125.62</v>
      </c>
      <c r="K5" t="n">
        <v>45</v>
      </c>
      <c r="L5" t="n">
        <v>1.75</v>
      </c>
      <c r="M5" t="n">
        <v>131</v>
      </c>
      <c r="N5" t="n">
        <v>18.87</v>
      </c>
      <c r="O5" t="n">
        <v>15727.09</v>
      </c>
      <c r="P5" t="n">
        <v>320.84</v>
      </c>
      <c r="Q5" t="n">
        <v>2239.08</v>
      </c>
      <c r="R5" t="n">
        <v>209.37</v>
      </c>
      <c r="S5" t="n">
        <v>80.06999999999999</v>
      </c>
      <c r="T5" t="n">
        <v>61980.04</v>
      </c>
      <c r="U5" t="n">
        <v>0.38</v>
      </c>
      <c r="V5" t="n">
        <v>0.79</v>
      </c>
      <c r="W5" t="n">
        <v>6.87</v>
      </c>
      <c r="X5" t="n">
        <v>3.84</v>
      </c>
      <c r="Y5" t="n">
        <v>1</v>
      </c>
      <c r="Z5" t="n">
        <v>10</v>
      </c>
      <c r="AA5" t="n">
        <v>480.6517390704066</v>
      </c>
      <c r="AB5" t="n">
        <v>657.6489142542952</v>
      </c>
      <c r="AC5" t="n">
        <v>594.8838248939128</v>
      </c>
      <c r="AD5" t="n">
        <v>480651.7390704066</v>
      </c>
      <c r="AE5" t="n">
        <v>657648.9142542952</v>
      </c>
      <c r="AF5" t="n">
        <v>4.385174424509563e-06</v>
      </c>
      <c r="AG5" t="n">
        <v>1.583333333333333</v>
      </c>
      <c r="AH5" t="n">
        <v>594883.8248939128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2.7122</v>
      </c>
      <c r="E6" t="n">
        <v>36.87</v>
      </c>
      <c r="F6" t="n">
        <v>31.85</v>
      </c>
      <c r="G6" t="n">
        <v>16.91</v>
      </c>
      <c r="H6" t="n">
        <v>0.28</v>
      </c>
      <c r="I6" t="n">
        <v>113</v>
      </c>
      <c r="J6" t="n">
        <v>125.95</v>
      </c>
      <c r="K6" t="n">
        <v>45</v>
      </c>
      <c r="L6" t="n">
        <v>2</v>
      </c>
      <c r="M6" t="n">
        <v>111</v>
      </c>
      <c r="N6" t="n">
        <v>18.95</v>
      </c>
      <c r="O6" t="n">
        <v>15767.7</v>
      </c>
      <c r="P6" t="n">
        <v>310.65</v>
      </c>
      <c r="Q6" t="n">
        <v>2238.75</v>
      </c>
      <c r="R6" t="n">
        <v>189.96</v>
      </c>
      <c r="S6" t="n">
        <v>80.06999999999999</v>
      </c>
      <c r="T6" t="n">
        <v>52375.99</v>
      </c>
      <c r="U6" t="n">
        <v>0.42</v>
      </c>
      <c r="V6" t="n">
        <v>0.8100000000000001</v>
      </c>
      <c r="W6" t="n">
        <v>6.81</v>
      </c>
      <c r="X6" t="n">
        <v>3.22</v>
      </c>
      <c r="Y6" t="n">
        <v>1</v>
      </c>
      <c r="Z6" t="n">
        <v>10</v>
      </c>
      <c r="AA6" t="n">
        <v>454.1775227749026</v>
      </c>
      <c r="AB6" t="n">
        <v>621.4257235587942</v>
      </c>
      <c r="AC6" t="n">
        <v>562.1177246788229</v>
      </c>
      <c r="AD6" t="n">
        <v>454177.5227749026</v>
      </c>
      <c r="AE6" t="n">
        <v>621425.7235587941</v>
      </c>
      <c r="AF6" t="n">
        <v>4.519482472319059e-06</v>
      </c>
      <c r="AG6" t="n">
        <v>1.53625</v>
      </c>
      <c r="AH6" t="n">
        <v>562117.7246788229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2.7734</v>
      </c>
      <c r="E7" t="n">
        <v>36.06</v>
      </c>
      <c r="F7" t="n">
        <v>31.42</v>
      </c>
      <c r="G7" t="n">
        <v>19.24</v>
      </c>
      <c r="H7" t="n">
        <v>0.31</v>
      </c>
      <c r="I7" t="n">
        <v>98</v>
      </c>
      <c r="J7" t="n">
        <v>126.28</v>
      </c>
      <c r="K7" t="n">
        <v>45</v>
      </c>
      <c r="L7" t="n">
        <v>2.25</v>
      </c>
      <c r="M7" t="n">
        <v>96</v>
      </c>
      <c r="N7" t="n">
        <v>19.03</v>
      </c>
      <c r="O7" t="n">
        <v>15808.34</v>
      </c>
      <c r="P7" t="n">
        <v>302.48</v>
      </c>
      <c r="Q7" t="n">
        <v>2238.71</v>
      </c>
      <c r="R7" t="n">
        <v>175.62</v>
      </c>
      <c r="S7" t="n">
        <v>80.06999999999999</v>
      </c>
      <c r="T7" t="n">
        <v>45280.39</v>
      </c>
      <c r="U7" t="n">
        <v>0.46</v>
      </c>
      <c r="V7" t="n">
        <v>0.82</v>
      </c>
      <c r="W7" t="n">
        <v>6.8</v>
      </c>
      <c r="X7" t="n">
        <v>2.79</v>
      </c>
      <c r="Y7" t="n">
        <v>1</v>
      </c>
      <c r="Z7" t="n">
        <v>10</v>
      </c>
      <c r="AA7" t="n">
        <v>434.929578298883</v>
      </c>
      <c r="AB7" t="n">
        <v>595.0898367673246</v>
      </c>
      <c r="AC7" t="n">
        <v>538.2952979600818</v>
      </c>
      <c r="AD7" t="n">
        <v>434929.578298883</v>
      </c>
      <c r="AE7" t="n">
        <v>595089.8367673246</v>
      </c>
      <c r="AF7" t="n">
        <v>4.621463272889049e-06</v>
      </c>
      <c r="AG7" t="n">
        <v>1.5025</v>
      </c>
      <c r="AH7" t="n">
        <v>538295.2979600818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2.8249</v>
      </c>
      <c r="E8" t="n">
        <v>35.4</v>
      </c>
      <c r="F8" t="n">
        <v>31.07</v>
      </c>
      <c r="G8" t="n">
        <v>21.68</v>
      </c>
      <c r="H8" t="n">
        <v>0.35</v>
      </c>
      <c r="I8" t="n">
        <v>86</v>
      </c>
      <c r="J8" t="n">
        <v>126.61</v>
      </c>
      <c r="K8" t="n">
        <v>45</v>
      </c>
      <c r="L8" t="n">
        <v>2.5</v>
      </c>
      <c r="M8" t="n">
        <v>84</v>
      </c>
      <c r="N8" t="n">
        <v>19.11</v>
      </c>
      <c r="O8" t="n">
        <v>15849</v>
      </c>
      <c r="P8" t="n">
        <v>295.15</v>
      </c>
      <c r="Q8" t="n">
        <v>2238.55</v>
      </c>
      <c r="R8" t="n">
        <v>164.17</v>
      </c>
      <c r="S8" t="n">
        <v>80.06999999999999</v>
      </c>
      <c r="T8" t="n">
        <v>39618.03</v>
      </c>
      <c r="U8" t="n">
        <v>0.49</v>
      </c>
      <c r="V8" t="n">
        <v>0.83</v>
      </c>
      <c r="W8" t="n">
        <v>6.78</v>
      </c>
      <c r="X8" t="n">
        <v>2.44</v>
      </c>
      <c r="Y8" t="n">
        <v>1</v>
      </c>
      <c r="Z8" t="n">
        <v>10</v>
      </c>
      <c r="AA8" t="n">
        <v>418.9430040441817</v>
      </c>
      <c r="AB8" t="n">
        <v>573.2163005941622</v>
      </c>
      <c r="AC8" t="n">
        <v>518.5093413795854</v>
      </c>
      <c r="AD8" t="n">
        <v>418943.0040441817</v>
      </c>
      <c r="AE8" t="n">
        <v>573216.3005941622</v>
      </c>
      <c r="AF8" t="n">
        <v>4.707280449839285e-06</v>
      </c>
      <c r="AG8" t="n">
        <v>1.475</v>
      </c>
      <c r="AH8" t="n">
        <v>518509.3413795854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2.8678</v>
      </c>
      <c r="E9" t="n">
        <v>34.87</v>
      </c>
      <c r="F9" t="n">
        <v>30.8</v>
      </c>
      <c r="G9" t="n">
        <v>24.31</v>
      </c>
      <c r="H9" t="n">
        <v>0.38</v>
      </c>
      <c r="I9" t="n">
        <v>76</v>
      </c>
      <c r="J9" t="n">
        <v>126.94</v>
      </c>
      <c r="K9" t="n">
        <v>45</v>
      </c>
      <c r="L9" t="n">
        <v>2.75</v>
      </c>
      <c r="M9" t="n">
        <v>74</v>
      </c>
      <c r="N9" t="n">
        <v>19.19</v>
      </c>
      <c r="O9" t="n">
        <v>15889.69</v>
      </c>
      <c r="P9" t="n">
        <v>287.95</v>
      </c>
      <c r="Q9" t="n">
        <v>2238.47</v>
      </c>
      <c r="R9" t="n">
        <v>155.03</v>
      </c>
      <c r="S9" t="n">
        <v>80.06999999999999</v>
      </c>
      <c r="T9" t="n">
        <v>35098.94</v>
      </c>
      <c r="U9" t="n">
        <v>0.52</v>
      </c>
      <c r="V9" t="n">
        <v>0.83</v>
      </c>
      <c r="W9" t="n">
        <v>6.77</v>
      </c>
      <c r="X9" t="n">
        <v>2.17</v>
      </c>
      <c r="Y9" t="n">
        <v>1</v>
      </c>
      <c r="Z9" t="n">
        <v>10</v>
      </c>
      <c r="AA9" t="n">
        <v>405.3273849814974</v>
      </c>
      <c r="AB9" t="n">
        <v>554.5868099138783</v>
      </c>
      <c r="AC9" t="n">
        <v>501.6578231431733</v>
      </c>
      <c r="AD9" t="n">
        <v>405327.3849814974</v>
      </c>
      <c r="AE9" t="n">
        <v>554586.8099138782</v>
      </c>
      <c r="AF9" t="n">
        <v>4.778766991415308e-06</v>
      </c>
      <c r="AG9" t="n">
        <v>1.452916666666667</v>
      </c>
      <c r="AH9" t="n">
        <v>501657.8231431733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2.8998</v>
      </c>
      <c r="E10" t="n">
        <v>34.48</v>
      </c>
      <c r="F10" t="n">
        <v>30.59</v>
      </c>
      <c r="G10" t="n">
        <v>26.6</v>
      </c>
      <c r="H10" t="n">
        <v>0.42</v>
      </c>
      <c r="I10" t="n">
        <v>69</v>
      </c>
      <c r="J10" t="n">
        <v>127.27</v>
      </c>
      <c r="K10" t="n">
        <v>45</v>
      </c>
      <c r="L10" t="n">
        <v>3</v>
      </c>
      <c r="M10" t="n">
        <v>67</v>
      </c>
      <c r="N10" t="n">
        <v>19.27</v>
      </c>
      <c r="O10" t="n">
        <v>15930.42</v>
      </c>
      <c r="P10" t="n">
        <v>281.92</v>
      </c>
      <c r="Q10" t="n">
        <v>2238.62</v>
      </c>
      <c r="R10" t="n">
        <v>148.17</v>
      </c>
      <c r="S10" t="n">
        <v>80.06999999999999</v>
      </c>
      <c r="T10" t="n">
        <v>31703.45</v>
      </c>
      <c r="U10" t="n">
        <v>0.54</v>
      </c>
      <c r="V10" t="n">
        <v>0.84</v>
      </c>
      <c r="W10" t="n">
        <v>6.76</v>
      </c>
      <c r="X10" t="n">
        <v>1.96</v>
      </c>
      <c r="Y10" t="n">
        <v>1</v>
      </c>
      <c r="Z10" t="n">
        <v>10</v>
      </c>
      <c r="AA10" t="n">
        <v>394.8409004534994</v>
      </c>
      <c r="AB10" t="n">
        <v>540.2387391516249</v>
      </c>
      <c r="AC10" t="n">
        <v>488.6791121168257</v>
      </c>
      <c r="AD10" t="n">
        <v>394840.9004534995</v>
      </c>
      <c r="AE10" t="n">
        <v>540238.739151625</v>
      </c>
      <c r="AF10" t="n">
        <v>4.832090285830989e-06</v>
      </c>
      <c r="AG10" t="n">
        <v>1.436666666666667</v>
      </c>
      <c r="AH10" t="n">
        <v>488679.1121168257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2.9317</v>
      </c>
      <c r="E11" t="n">
        <v>34.11</v>
      </c>
      <c r="F11" t="n">
        <v>30.39</v>
      </c>
      <c r="G11" t="n">
        <v>29.41</v>
      </c>
      <c r="H11" t="n">
        <v>0.45</v>
      </c>
      <c r="I11" t="n">
        <v>62</v>
      </c>
      <c r="J11" t="n">
        <v>127.6</v>
      </c>
      <c r="K11" t="n">
        <v>45</v>
      </c>
      <c r="L11" t="n">
        <v>3.25</v>
      </c>
      <c r="M11" t="n">
        <v>60</v>
      </c>
      <c r="N11" t="n">
        <v>19.35</v>
      </c>
      <c r="O11" t="n">
        <v>15971.17</v>
      </c>
      <c r="P11" t="n">
        <v>275.58</v>
      </c>
      <c r="Q11" t="n">
        <v>2238.51</v>
      </c>
      <c r="R11" t="n">
        <v>142.11</v>
      </c>
      <c r="S11" t="n">
        <v>80.06999999999999</v>
      </c>
      <c r="T11" t="n">
        <v>28704.74</v>
      </c>
      <c r="U11" t="n">
        <v>0.5600000000000001</v>
      </c>
      <c r="V11" t="n">
        <v>0.84</v>
      </c>
      <c r="W11" t="n">
        <v>6.74</v>
      </c>
      <c r="X11" t="n">
        <v>1.76</v>
      </c>
      <c r="Y11" t="n">
        <v>1</v>
      </c>
      <c r="Z11" t="n">
        <v>10</v>
      </c>
      <c r="AA11" t="n">
        <v>384.3915933297811</v>
      </c>
      <c r="AB11" t="n">
        <v>525.9415361540583</v>
      </c>
      <c r="AC11" t="n">
        <v>475.7464141070963</v>
      </c>
      <c r="AD11" t="n">
        <v>384391.5933297811</v>
      </c>
      <c r="AE11" t="n">
        <v>525941.5361540583</v>
      </c>
      <c r="AF11" t="n">
        <v>4.885246944951621e-06</v>
      </c>
      <c r="AG11" t="n">
        <v>1.42125</v>
      </c>
      <c r="AH11" t="n">
        <v>475746.4141070963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2.9576</v>
      </c>
      <c r="E12" t="n">
        <v>33.81</v>
      </c>
      <c r="F12" t="n">
        <v>30.22</v>
      </c>
      <c r="G12" t="n">
        <v>31.81</v>
      </c>
      <c r="H12" t="n">
        <v>0.48</v>
      </c>
      <c r="I12" t="n">
        <v>57</v>
      </c>
      <c r="J12" t="n">
        <v>127.93</v>
      </c>
      <c r="K12" t="n">
        <v>45</v>
      </c>
      <c r="L12" t="n">
        <v>3.5</v>
      </c>
      <c r="M12" t="n">
        <v>55</v>
      </c>
      <c r="N12" t="n">
        <v>19.43</v>
      </c>
      <c r="O12" t="n">
        <v>16011.95</v>
      </c>
      <c r="P12" t="n">
        <v>269.33</v>
      </c>
      <c r="Q12" t="n">
        <v>2238.46</v>
      </c>
      <c r="R12" t="n">
        <v>136.58</v>
      </c>
      <c r="S12" t="n">
        <v>80.06999999999999</v>
      </c>
      <c r="T12" t="n">
        <v>25967.91</v>
      </c>
      <c r="U12" t="n">
        <v>0.59</v>
      </c>
      <c r="V12" t="n">
        <v>0.85</v>
      </c>
      <c r="W12" t="n">
        <v>6.73</v>
      </c>
      <c r="X12" t="n">
        <v>1.59</v>
      </c>
      <c r="Y12" t="n">
        <v>1</v>
      </c>
      <c r="Z12" t="n">
        <v>10</v>
      </c>
      <c r="AA12" t="n">
        <v>375.1343561872076</v>
      </c>
      <c r="AB12" t="n">
        <v>513.2753758951098</v>
      </c>
      <c r="AC12" t="n">
        <v>464.2890944061944</v>
      </c>
      <c r="AD12" t="n">
        <v>375134.3561872076</v>
      </c>
      <c r="AE12" t="n">
        <v>513275.3758951099</v>
      </c>
      <c r="AF12" t="n">
        <v>4.928405486369312e-06</v>
      </c>
      <c r="AG12" t="n">
        <v>1.40875</v>
      </c>
      <c r="AH12" t="n">
        <v>464289.0944061944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2.9789</v>
      </c>
      <c r="E13" t="n">
        <v>33.57</v>
      </c>
      <c r="F13" t="n">
        <v>30.11</v>
      </c>
      <c r="G13" t="n">
        <v>34.74</v>
      </c>
      <c r="H13" t="n">
        <v>0.52</v>
      </c>
      <c r="I13" t="n">
        <v>52</v>
      </c>
      <c r="J13" t="n">
        <v>128.26</v>
      </c>
      <c r="K13" t="n">
        <v>45</v>
      </c>
      <c r="L13" t="n">
        <v>3.75</v>
      </c>
      <c r="M13" t="n">
        <v>50</v>
      </c>
      <c r="N13" t="n">
        <v>19.51</v>
      </c>
      <c r="O13" t="n">
        <v>16052.76</v>
      </c>
      <c r="P13" t="n">
        <v>263.5</v>
      </c>
      <c r="Q13" t="n">
        <v>2238.45</v>
      </c>
      <c r="R13" t="n">
        <v>132.86</v>
      </c>
      <c r="S13" t="n">
        <v>80.06999999999999</v>
      </c>
      <c r="T13" t="n">
        <v>24132.46</v>
      </c>
      <c r="U13" t="n">
        <v>0.6</v>
      </c>
      <c r="V13" t="n">
        <v>0.85</v>
      </c>
      <c r="W13" t="n">
        <v>6.72</v>
      </c>
      <c r="X13" t="n">
        <v>1.48</v>
      </c>
      <c r="Y13" t="n">
        <v>1</v>
      </c>
      <c r="Z13" t="n">
        <v>10</v>
      </c>
      <c r="AA13" t="n">
        <v>367.2202186988804</v>
      </c>
      <c r="AB13" t="n">
        <v>502.4469038364763</v>
      </c>
      <c r="AC13" t="n">
        <v>454.4940765229808</v>
      </c>
      <c r="AD13" t="n">
        <v>367220.2186988804</v>
      </c>
      <c r="AE13" t="n">
        <v>502446.9038364763</v>
      </c>
      <c r="AF13" t="n">
        <v>4.963898804214749e-06</v>
      </c>
      <c r="AG13" t="n">
        <v>1.39875</v>
      </c>
      <c r="AH13" t="n">
        <v>454494.0765229808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2.9978</v>
      </c>
      <c r="E14" t="n">
        <v>33.36</v>
      </c>
      <c r="F14" t="n">
        <v>30</v>
      </c>
      <c r="G14" t="n">
        <v>37.5</v>
      </c>
      <c r="H14" t="n">
        <v>0.55</v>
      </c>
      <c r="I14" t="n">
        <v>48</v>
      </c>
      <c r="J14" t="n">
        <v>128.59</v>
      </c>
      <c r="K14" t="n">
        <v>45</v>
      </c>
      <c r="L14" t="n">
        <v>4</v>
      </c>
      <c r="M14" t="n">
        <v>46</v>
      </c>
      <c r="N14" t="n">
        <v>19.59</v>
      </c>
      <c r="O14" t="n">
        <v>16093.6</v>
      </c>
      <c r="P14" t="n">
        <v>258.07</v>
      </c>
      <c r="Q14" t="n">
        <v>2238.54</v>
      </c>
      <c r="R14" t="n">
        <v>129.1</v>
      </c>
      <c r="S14" t="n">
        <v>80.06999999999999</v>
      </c>
      <c r="T14" t="n">
        <v>22272.85</v>
      </c>
      <c r="U14" t="n">
        <v>0.62</v>
      </c>
      <c r="V14" t="n">
        <v>0.86</v>
      </c>
      <c r="W14" t="n">
        <v>6.73</v>
      </c>
      <c r="X14" t="n">
        <v>1.37</v>
      </c>
      <c r="Y14" t="n">
        <v>1</v>
      </c>
      <c r="Z14" t="n">
        <v>10</v>
      </c>
      <c r="AA14" t="n">
        <v>360.027946143729</v>
      </c>
      <c r="AB14" t="n">
        <v>492.606119225847</v>
      </c>
      <c r="AC14" t="n">
        <v>445.592482583962</v>
      </c>
      <c r="AD14" t="n">
        <v>360027.946143729</v>
      </c>
      <c r="AE14" t="n">
        <v>492606.119225847</v>
      </c>
      <c r="AF14" t="n">
        <v>4.995392874979012e-06</v>
      </c>
      <c r="AG14" t="n">
        <v>1.39</v>
      </c>
      <c r="AH14" t="n">
        <v>445592.482583962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3.0191</v>
      </c>
      <c r="E15" t="n">
        <v>33.12</v>
      </c>
      <c r="F15" t="n">
        <v>29.87</v>
      </c>
      <c r="G15" t="n">
        <v>40.73</v>
      </c>
      <c r="H15" t="n">
        <v>0.58</v>
      </c>
      <c r="I15" t="n">
        <v>44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251.21</v>
      </c>
      <c r="Q15" t="n">
        <v>2238.42</v>
      </c>
      <c r="R15" t="n">
        <v>124.92</v>
      </c>
      <c r="S15" t="n">
        <v>80.06999999999999</v>
      </c>
      <c r="T15" t="n">
        <v>20203.86</v>
      </c>
      <c r="U15" t="n">
        <v>0.64</v>
      </c>
      <c r="V15" t="n">
        <v>0.86</v>
      </c>
      <c r="W15" t="n">
        <v>6.71</v>
      </c>
      <c r="X15" t="n">
        <v>1.24</v>
      </c>
      <c r="Y15" t="n">
        <v>1</v>
      </c>
      <c r="Z15" t="n">
        <v>10</v>
      </c>
      <c r="AA15" t="n">
        <v>351.407084864302</v>
      </c>
      <c r="AB15" t="n">
        <v>480.8106764977774</v>
      </c>
      <c r="AC15" t="n">
        <v>434.9227803548515</v>
      </c>
      <c r="AD15" t="n">
        <v>351407.084864302</v>
      </c>
      <c r="AE15" t="n">
        <v>480810.6764977773</v>
      </c>
      <c r="AF15" t="n">
        <v>5.030886192824449e-06</v>
      </c>
      <c r="AG15" t="n">
        <v>1.38</v>
      </c>
      <c r="AH15" t="n">
        <v>434922.7803548514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3.0361</v>
      </c>
      <c r="E16" t="n">
        <v>32.94</v>
      </c>
      <c r="F16" t="n">
        <v>29.76</v>
      </c>
      <c r="G16" t="n">
        <v>43.55</v>
      </c>
      <c r="H16" t="n">
        <v>0.62</v>
      </c>
      <c r="I16" t="n">
        <v>41</v>
      </c>
      <c r="J16" t="n">
        <v>129.25</v>
      </c>
      <c r="K16" t="n">
        <v>45</v>
      </c>
      <c r="L16" t="n">
        <v>4.5</v>
      </c>
      <c r="M16" t="n">
        <v>29</v>
      </c>
      <c r="N16" t="n">
        <v>19.76</v>
      </c>
      <c r="O16" t="n">
        <v>16175.36</v>
      </c>
      <c r="P16" t="n">
        <v>247</v>
      </c>
      <c r="Q16" t="n">
        <v>2238.5</v>
      </c>
      <c r="R16" t="n">
        <v>120.81</v>
      </c>
      <c r="S16" t="n">
        <v>80.06999999999999</v>
      </c>
      <c r="T16" t="n">
        <v>18159.69</v>
      </c>
      <c r="U16" t="n">
        <v>0.66</v>
      </c>
      <c r="V16" t="n">
        <v>0.86</v>
      </c>
      <c r="W16" t="n">
        <v>6.72</v>
      </c>
      <c r="X16" t="n">
        <v>1.13</v>
      </c>
      <c r="Y16" t="n">
        <v>1</v>
      </c>
      <c r="Z16" t="n">
        <v>10</v>
      </c>
      <c r="AA16" t="n">
        <v>345.5965509915893</v>
      </c>
      <c r="AB16" t="n">
        <v>472.8604477104691</v>
      </c>
      <c r="AC16" t="n">
        <v>427.7313102447877</v>
      </c>
      <c r="AD16" t="n">
        <v>345596.5509915893</v>
      </c>
      <c r="AE16" t="n">
        <v>472860.4477104691</v>
      </c>
      <c r="AF16" t="n">
        <v>5.059214192982779e-06</v>
      </c>
      <c r="AG16" t="n">
        <v>1.3725</v>
      </c>
      <c r="AH16" t="n">
        <v>427731.3102447877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3.0358</v>
      </c>
      <c r="E17" t="n">
        <v>32.94</v>
      </c>
      <c r="F17" t="n">
        <v>29.79</v>
      </c>
      <c r="G17" t="n">
        <v>44.68</v>
      </c>
      <c r="H17" t="n">
        <v>0.65</v>
      </c>
      <c r="I17" t="n">
        <v>40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245.76</v>
      </c>
      <c r="Q17" t="n">
        <v>2238.51</v>
      </c>
      <c r="R17" t="n">
        <v>121.42</v>
      </c>
      <c r="S17" t="n">
        <v>80.06999999999999</v>
      </c>
      <c r="T17" t="n">
        <v>18470.73</v>
      </c>
      <c r="U17" t="n">
        <v>0.66</v>
      </c>
      <c r="V17" t="n">
        <v>0.86</v>
      </c>
      <c r="W17" t="n">
        <v>6.73</v>
      </c>
      <c r="X17" t="n">
        <v>1.16</v>
      </c>
      <c r="Y17" t="n">
        <v>1</v>
      </c>
      <c r="Z17" t="n">
        <v>10</v>
      </c>
      <c r="AA17" t="n">
        <v>344.7771669044017</v>
      </c>
      <c r="AB17" t="n">
        <v>471.7393302537043</v>
      </c>
      <c r="AC17" t="n">
        <v>426.7171906645984</v>
      </c>
      <c r="AD17" t="n">
        <v>344777.1669044017</v>
      </c>
      <c r="AE17" t="n">
        <v>471739.3302537043</v>
      </c>
      <c r="AF17" t="n">
        <v>5.058714287097633e-06</v>
      </c>
      <c r="AG17" t="n">
        <v>1.3725</v>
      </c>
      <c r="AH17" t="n">
        <v>426717.1906645984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3.0404</v>
      </c>
      <c r="E18" t="n">
        <v>32.89</v>
      </c>
      <c r="F18" t="n">
        <v>29.76</v>
      </c>
      <c r="G18" t="n">
        <v>45.79</v>
      </c>
      <c r="H18" t="n">
        <v>0.68</v>
      </c>
      <c r="I18" t="n">
        <v>39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244.06</v>
      </c>
      <c r="Q18" t="n">
        <v>2238.71</v>
      </c>
      <c r="R18" t="n">
        <v>120.27</v>
      </c>
      <c r="S18" t="n">
        <v>80.06999999999999</v>
      </c>
      <c r="T18" t="n">
        <v>17903.39</v>
      </c>
      <c r="U18" t="n">
        <v>0.67</v>
      </c>
      <c r="V18" t="n">
        <v>0.86</v>
      </c>
      <c r="W18" t="n">
        <v>6.74</v>
      </c>
      <c r="X18" t="n">
        <v>1.13</v>
      </c>
      <c r="Y18" t="n">
        <v>1</v>
      </c>
      <c r="Z18" t="n">
        <v>10</v>
      </c>
      <c r="AA18" t="n">
        <v>342.7693148342315</v>
      </c>
      <c r="AB18" t="n">
        <v>468.9920984711159</v>
      </c>
      <c r="AC18" t="n">
        <v>424.2321508275761</v>
      </c>
      <c r="AD18" t="n">
        <v>342769.3148342315</v>
      </c>
      <c r="AE18" t="n">
        <v>468992.0984711159</v>
      </c>
      <c r="AF18" t="n">
        <v>5.066379510669887e-06</v>
      </c>
      <c r="AG18" t="n">
        <v>1.370416666666667</v>
      </c>
      <c r="AH18" t="n">
        <v>424232.1508275761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29.76</v>
      </c>
      <c r="G19" t="n">
        <v>45.79</v>
      </c>
      <c r="H19" t="n">
        <v>0.71</v>
      </c>
      <c r="I19" t="n">
        <v>39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244.53</v>
      </c>
      <c r="Q19" t="n">
        <v>2238.45</v>
      </c>
      <c r="R19" t="n">
        <v>120.31</v>
      </c>
      <c r="S19" t="n">
        <v>80.06999999999999</v>
      </c>
      <c r="T19" t="n">
        <v>17919.96</v>
      </c>
      <c r="U19" t="n">
        <v>0.67</v>
      </c>
      <c r="V19" t="n">
        <v>0.86</v>
      </c>
      <c r="W19" t="n">
        <v>6.74</v>
      </c>
      <c r="X19" t="n">
        <v>1.14</v>
      </c>
      <c r="Y19" t="n">
        <v>1</v>
      </c>
      <c r="Z19" t="n">
        <v>10</v>
      </c>
      <c r="AA19" t="n">
        <v>343.1648456927672</v>
      </c>
      <c r="AB19" t="n">
        <v>469.5332812413544</v>
      </c>
      <c r="AC19" t="n">
        <v>424.7216838737779</v>
      </c>
      <c r="AD19" t="n">
        <v>343164.8456927672</v>
      </c>
      <c r="AE19" t="n">
        <v>469533.2812413544</v>
      </c>
      <c r="AF19" t="n">
        <v>5.066046240079788e-06</v>
      </c>
      <c r="AG19" t="n">
        <v>1.370416666666667</v>
      </c>
      <c r="AH19" t="n">
        <v>424721.6838737779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3.0403</v>
      </c>
      <c r="E20" t="n">
        <v>32.89</v>
      </c>
      <c r="F20" t="n">
        <v>29.76</v>
      </c>
      <c r="G20" t="n">
        <v>45.79</v>
      </c>
      <c r="H20" t="n">
        <v>0.74</v>
      </c>
      <c r="I20" t="n">
        <v>39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244.99</v>
      </c>
      <c r="Q20" t="n">
        <v>2238.52</v>
      </c>
      <c r="R20" t="n">
        <v>120.31</v>
      </c>
      <c r="S20" t="n">
        <v>80.06999999999999</v>
      </c>
      <c r="T20" t="n">
        <v>17920</v>
      </c>
      <c r="U20" t="n">
        <v>0.67</v>
      </c>
      <c r="V20" t="n">
        <v>0.86</v>
      </c>
      <c r="W20" t="n">
        <v>6.74</v>
      </c>
      <c r="X20" t="n">
        <v>1.14</v>
      </c>
      <c r="Y20" t="n">
        <v>1</v>
      </c>
      <c r="Z20" t="n">
        <v>10</v>
      </c>
      <c r="AA20" t="n">
        <v>343.5199667413418</v>
      </c>
      <c r="AB20" t="n">
        <v>470.0191735268492</v>
      </c>
      <c r="AC20" t="n">
        <v>425.161203281499</v>
      </c>
      <c r="AD20" t="n">
        <v>343519.9667413417</v>
      </c>
      <c r="AE20" t="n">
        <v>470019.1735268491</v>
      </c>
      <c r="AF20" t="n">
        <v>5.066212875374837e-06</v>
      </c>
      <c r="AG20" t="n">
        <v>1.370416666666667</v>
      </c>
      <c r="AH20" t="n">
        <v>425161.203281499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1.3039</v>
      </c>
      <c r="E2" t="n">
        <v>76.69</v>
      </c>
      <c r="F2" t="n">
        <v>45.58</v>
      </c>
      <c r="G2" t="n">
        <v>4.89</v>
      </c>
      <c r="H2" t="n">
        <v>0.07000000000000001</v>
      </c>
      <c r="I2" t="n">
        <v>559</v>
      </c>
      <c r="J2" t="n">
        <v>263.32</v>
      </c>
      <c r="K2" t="n">
        <v>59.89</v>
      </c>
      <c r="L2" t="n">
        <v>1</v>
      </c>
      <c r="M2" t="n">
        <v>557</v>
      </c>
      <c r="N2" t="n">
        <v>67.43000000000001</v>
      </c>
      <c r="O2" t="n">
        <v>32710.1</v>
      </c>
      <c r="P2" t="n">
        <v>769.54</v>
      </c>
      <c r="Q2" t="n">
        <v>2239.7</v>
      </c>
      <c r="R2" t="n">
        <v>639.8099999999999</v>
      </c>
      <c r="S2" t="n">
        <v>80.06999999999999</v>
      </c>
      <c r="T2" t="n">
        <v>275069.73</v>
      </c>
      <c r="U2" t="n">
        <v>0.13</v>
      </c>
      <c r="V2" t="n">
        <v>0.5600000000000001</v>
      </c>
      <c r="W2" t="n">
        <v>7.54</v>
      </c>
      <c r="X2" t="n">
        <v>16.94</v>
      </c>
      <c r="Y2" t="n">
        <v>1</v>
      </c>
      <c r="Z2" t="n">
        <v>10</v>
      </c>
      <c r="AA2" t="n">
        <v>2126.65357732197</v>
      </c>
      <c r="AB2" t="n">
        <v>2909.781245826173</v>
      </c>
      <c r="AC2" t="n">
        <v>2632.07580762815</v>
      </c>
      <c r="AD2" t="n">
        <v>2126653.57732197</v>
      </c>
      <c r="AE2" t="n">
        <v>2909781.245826173</v>
      </c>
      <c r="AF2" t="n">
        <v>1.566578343266612e-06</v>
      </c>
      <c r="AG2" t="n">
        <v>3.195416666666667</v>
      </c>
      <c r="AH2" t="n">
        <v>2632075.807628151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1.5834</v>
      </c>
      <c r="E3" t="n">
        <v>63.16</v>
      </c>
      <c r="F3" t="n">
        <v>40.38</v>
      </c>
      <c r="G3" t="n">
        <v>6.15</v>
      </c>
      <c r="H3" t="n">
        <v>0.08</v>
      </c>
      <c r="I3" t="n">
        <v>394</v>
      </c>
      <c r="J3" t="n">
        <v>263.79</v>
      </c>
      <c r="K3" t="n">
        <v>59.89</v>
      </c>
      <c r="L3" t="n">
        <v>1.25</v>
      </c>
      <c r="M3" t="n">
        <v>392</v>
      </c>
      <c r="N3" t="n">
        <v>67.65000000000001</v>
      </c>
      <c r="O3" t="n">
        <v>32767.75</v>
      </c>
      <c r="P3" t="n">
        <v>680.1900000000001</v>
      </c>
      <c r="Q3" t="n">
        <v>2239.3</v>
      </c>
      <c r="R3" t="n">
        <v>467.82</v>
      </c>
      <c r="S3" t="n">
        <v>80.06999999999999</v>
      </c>
      <c r="T3" t="n">
        <v>189899.67</v>
      </c>
      <c r="U3" t="n">
        <v>0.17</v>
      </c>
      <c r="V3" t="n">
        <v>0.64</v>
      </c>
      <c r="W3" t="n">
        <v>7.3</v>
      </c>
      <c r="X3" t="n">
        <v>11.74</v>
      </c>
      <c r="Y3" t="n">
        <v>1</v>
      </c>
      <c r="Z3" t="n">
        <v>10</v>
      </c>
      <c r="AA3" t="n">
        <v>1552.373323910095</v>
      </c>
      <c r="AB3" t="n">
        <v>2124.025667651352</v>
      </c>
      <c r="AC3" t="n">
        <v>1921.311639019455</v>
      </c>
      <c r="AD3" t="n">
        <v>1552373.323910095</v>
      </c>
      <c r="AE3" t="n">
        <v>2124025.667651352</v>
      </c>
      <c r="AF3" t="n">
        <v>1.902385266299834e-06</v>
      </c>
      <c r="AG3" t="n">
        <v>2.631666666666666</v>
      </c>
      <c r="AH3" t="n">
        <v>1921311.639019455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1.7887</v>
      </c>
      <c r="E4" t="n">
        <v>55.91</v>
      </c>
      <c r="F4" t="n">
        <v>37.63</v>
      </c>
      <c r="G4" t="n">
        <v>7.4</v>
      </c>
      <c r="H4" t="n">
        <v>0.1</v>
      </c>
      <c r="I4" t="n">
        <v>305</v>
      </c>
      <c r="J4" t="n">
        <v>264.25</v>
      </c>
      <c r="K4" t="n">
        <v>59.89</v>
      </c>
      <c r="L4" t="n">
        <v>1.5</v>
      </c>
      <c r="M4" t="n">
        <v>303</v>
      </c>
      <c r="N4" t="n">
        <v>67.87</v>
      </c>
      <c r="O4" t="n">
        <v>32825.49</v>
      </c>
      <c r="P4" t="n">
        <v>632.15</v>
      </c>
      <c r="Q4" t="n">
        <v>2239.53</v>
      </c>
      <c r="R4" t="n">
        <v>377.8</v>
      </c>
      <c r="S4" t="n">
        <v>80.06999999999999</v>
      </c>
      <c r="T4" t="n">
        <v>145336.89</v>
      </c>
      <c r="U4" t="n">
        <v>0.21</v>
      </c>
      <c r="V4" t="n">
        <v>0.68</v>
      </c>
      <c r="W4" t="n">
        <v>7.15</v>
      </c>
      <c r="X4" t="n">
        <v>8.99</v>
      </c>
      <c r="Y4" t="n">
        <v>1</v>
      </c>
      <c r="Z4" t="n">
        <v>10</v>
      </c>
      <c r="AA4" t="n">
        <v>1280.00866185282</v>
      </c>
      <c r="AB4" t="n">
        <v>1751.364321143737</v>
      </c>
      <c r="AC4" t="n">
        <v>1584.216568389041</v>
      </c>
      <c r="AD4" t="n">
        <v>1280008.66185282</v>
      </c>
      <c r="AE4" t="n">
        <v>1751364.321143737</v>
      </c>
      <c r="AF4" t="n">
        <v>2.149044161822985e-06</v>
      </c>
      <c r="AG4" t="n">
        <v>2.329583333333333</v>
      </c>
      <c r="AH4" t="n">
        <v>1584216.568389041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1.9473</v>
      </c>
      <c r="E5" t="n">
        <v>51.35</v>
      </c>
      <c r="F5" t="n">
        <v>35.91</v>
      </c>
      <c r="G5" t="n">
        <v>8.65</v>
      </c>
      <c r="H5" t="n">
        <v>0.12</v>
      </c>
      <c r="I5" t="n">
        <v>249</v>
      </c>
      <c r="J5" t="n">
        <v>264.72</v>
      </c>
      <c r="K5" t="n">
        <v>59.89</v>
      </c>
      <c r="L5" t="n">
        <v>1.75</v>
      </c>
      <c r="M5" t="n">
        <v>247</v>
      </c>
      <c r="N5" t="n">
        <v>68.09</v>
      </c>
      <c r="O5" t="n">
        <v>32883.31</v>
      </c>
      <c r="P5" t="n">
        <v>601.67</v>
      </c>
      <c r="Q5" t="n">
        <v>2239.29</v>
      </c>
      <c r="R5" t="n">
        <v>321.88</v>
      </c>
      <c r="S5" t="n">
        <v>80.06999999999999</v>
      </c>
      <c r="T5" t="n">
        <v>117656.81</v>
      </c>
      <c r="U5" t="n">
        <v>0.25</v>
      </c>
      <c r="V5" t="n">
        <v>0.71</v>
      </c>
      <c r="W5" t="n">
        <v>7.05</v>
      </c>
      <c r="X5" t="n">
        <v>7.27</v>
      </c>
      <c r="Y5" t="n">
        <v>1</v>
      </c>
      <c r="Z5" t="n">
        <v>10</v>
      </c>
      <c r="AA5" t="n">
        <v>1121.176416377031</v>
      </c>
      <c r="AB5" t="n">
        <v>1534.043035699635</v>
      </c>
      <c r="AC5" t="n">
        <v>1387.636121415384</v>
      </c>
      <c r="AD5" t="n">
        <v>1121176.416377031</v>
      </c>
      <c r="AE5" t="n">
        <v>1534043.035699635</v>
      </c>
      <c r="AF5" t="n">
        <v>2.339595066986022e-06</v>
      </c>
      <c r="AG5" t="n">
        <v>2.139583333333333</v>
      </c>
      <c r="AH5" t="n">
        <v>1387636.121415384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2.0751</v>
      </c>
      <c r="E6" t="n">
        <v>48.19</v>
      </c>
      <c r="F6" t="n">
        <v>34.72</v>
      </c>
      <c r="G6" t="n">
        <v>9.92</v>
      </c>
      <c r="H6" t="n">
        <v>0.13</v>
      </c>
      <c r="I6" t="n">
        <v>210</v>
      </c>
      <c r="J6" t="n">
        <v>265.19</v>
      </c>
      <c r="K6" t="n">
        <v>59.89</v>
      </c>
      <c r="L6" t="n">
        <v>2</v>
      </c>
      <c r="M6" t="n">
        <v>208</v>
      </c>
      <c r="N6" t="n">
        <v>68.31</v>
      </c>
      <c r="O6" t="n">
        <v>32941.21</v>
      </c>
      <c r="P6" t="n">
        <v>580.09</v>
      </c>
      <c r="Q6" t="n">
        <v>2239.02</v>
      </c>
      <c r="R6" t="n">
        <v>284.06</v>
      </c>
      <c r="S6" t="n">
        <v>80.06999999999999</v>
      </c>
      <c r="T6" t="n">
        <v>98944.5</v>
      </c>
      <c r="U6" t="n">
        <v>0.28</v>
      </c>
      <c r="V6" t="n">
        <v>0.74</v>
      </c>
      <c r="W6" t="n">
        <v>6.95</v>
      </c>
      <c r="X6" t="n">
        <v>6.09</v>
      </c>
      <c r="Y6" t="n">
        <v>1</v>
      </c>
      <c r="Z6" t="n">
        <v>10</v>
      </c>
      <c r="AA6" t="n">
        <v>1016.130798805186</v>
      </c>
      <c r="AB6" t="n">
        <v>1390.314987452261</v>
      </c>
      <c r="AC6" t="n">
        <v>1257.625276369157</v>
      </c>
      <c r="AD6" t="n">
        <v>1016130.798805186</v>
      </c>
      <c r="AE6" t="n">
        <v>1390314.987452261</v>
      </c>
      <c r="AF6" t="n">
        <v>2.493141130541105e-06</v>
      </c>
      <c r="AG6" t="n">
        <v>2.007916666666667</v>
      </c>
      <c r="AH6" t="n">
        <v>1257625.276369157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2.1749</v>
      </c>
      <c r="E7" t="n">
        <v>45.98</v>
      </c>
      <c r="F7" t="n">
        <v>33.92</v>
      </c>
      <c r="G7" t="n">
        <v>11.18</v>
      </c>
      <c r="H7" t="n">
        <v>0.15</v>
      </c>
      <c r="I7" t="n">
        <v>182</v>
      </c>
      <c r="J7" t="n">
        <v>265.66</v>
      </c>
      <c r="K7" t="n">
        <v>59.89</v>
      </c>
      <c r="L7" t="n">
        <v>2.25</v>
      </c>
      <c r="M7" t="n">
        <v>180</v>
      </c>
      <c r="N7" t="n">
        <v>68.53</v>
      </c>
      <c r="O7" t="n">
        <v>32999.19</v>
      </c>
      <c r="P7" t="n">
        <v>565.27</v>
      </c>
      <c r="Q7" t="n">
        <v>2238.78</v>
      </c>
      <c r="R7" t="n">
        <v>256.74</v>
      </c>
      <c r="S7" t="n">
        <v>80.06999999999999</v>
      </c>
      <c r="T7" t="n">
        <v>85420.61</v>
      </c>
      <c r="U7" t="n">
        <v>0.31</v>
      </c>
      <c r="V7" t="n">
        <v>0.76</v>
      </c>
      <c r="W7" t="n">
        <v>6.95</v>
      </c>
      <c r="X7" t="n">
        <v>5.29</v>
      </c>
      <c r="Y7" t="n">
        <v>1</v>
      </c>
      <c r="Z7" t="n">
        <v>10</v>
      </c>
      <c r="AA7" t="n">
        <v>945.975052865837</v>
      </c>
      <c r="AB7" t="n">
        <v>1294.32480080497</v>
      </c>
      <c r="AC7" t="n">
        <v>1170.79625841241</v>
      </c>
      <c r="AD7" t="n">
        <v>945975.052865837</v>
      </c>
      <c r="AE7" t="n">
        <v>1294324.80080497</v>
      </c>
      <c r="AF7" t="n">
        <v>2.613046428998048e-06</v>
      </c>
      <c r="AG7" t="n">
        <v>1.915833333333333</v>
      </c>
      <c r="AH7" t="n">
        <v>1170796.258412411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2.2636</v>
      </c>
      <c r="E8" t="n">
        <v>44.18</v>
      </c>
      <c r="F8" t="n">
        <v>33.23</v>
      </c>
      <c r="G8" t="n">
        <v>12.46</v>
      </c>
      <c r="H8" t="n">
        <v>0.17</v>
      </c>
      <c r="I8" t="n">
        <v>160</v>
      </c>
      <c r="J8" t="n">
        <v>266.13</v>
      </c>
      <c r="K8" t="n">
        <v>59.89</v>
      </c>
      <c r="L8" t="n">
        <v>2.5</v>
      </c>
      <c r="M8" t="n">
        <v>158</v>
      </c>
      <c r="N8" t="n">
        <v>68.75</v>
      </c>
      <c r="O8" t="n">
        <v>33057.26</v>
      </c>
      <c r="P8" t="n">
        <v>552.28</v>
      </c>
      <c r="Q8" t="n">
        <v>2238.74</v>
      </c>
      <c r="R8" t="n">
        <v>234.94</v>
      </c>
      <c r="S8" t="n">
        <v>80.06999999999999</v>
      </c>
      <c r="T8" t="n">
        <v>74632.63</v>
      </c>
      <c r="U8" t="n">
        <v>0.34</v>
      </c>
      <c r="V8" t="n">
        <v>0.77</v>
      </c>
      <c r="W8" t="n">
        <v>6.89</v>
      </c>
      <c r="X8" t="n">
        <v>4.6</v>
      </c>
      <c r="Y8" t="n">
        <v>1</v>
      </c>
      <c r="Z8" t="n">
        <v>10</v>
      </c>
      <c r="AA8" t="n">
        <v>889.2686523000174</v>
      </c>
      <c r="AB8" t="n">
        <v>1216.736601840985</v>
      </c>
      <c r="AC8" t="n">
        <v>1100.612968261827</v>
      </c>
      <c r="AD8" t="n">
        <v>889268.6523000174</v>
      </c>
      <c r="AE8" t="n">
        <v>1216736.601840985</v>
      </c>
      <c r="AF8" t="n">
        <v>2.719615567005371e-06</v>
      </c>
      <c r="AG8" t="n">
        <v>1.840833333333333</v>
      </c>
      <c r="AH8" t="n">
        <v>1100612.968261827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2.3356</v>
      </c>
      <c r="E9" t="n">
        <v>42.82</v>
      </c>
      <c r="F9" t="n">
        <v>32.73</v>
      </c>
      <c r="G9" t="n">
        <v>13.73</v>
      </c>
      <c r="H9" t="n">
        <v>0.18</v>
      </c>
      <c r="I9" t="n">
        <v>143</v>
      </c>
      <c r="J9" t="n">
        <v>266.6</v>
      </c>
      <c r="K9" t="n">
        <v>59.89</v>
      </c>
      <c r="L9" t="n">
        <v>2.75</v>
      </c>
      <c r="M9" t="n">
        <v>141</v>
      </c>
      <c r="N9" t="n">
        <v>68.97</v>
      </c>
      <c r="O9" t="n">
        <v>33115.41</v>
      </c>
      <c r="P9" t="n">
        <v>542.36</v>
      </c>
      <c r="Q9" t="n">
        <v>2238.98</v>
      </c>
      <c r="R9" t="n">
        <v>218.3</v>
      </c>
      <c r="S9" t="n">
        <v>80.06999999999999</v>
      </c>
      <c r="T9" t="n">
        <v>66394.85000000001</v>
      </c>
      <c r="U9" t="n">
        <v>0.37</v>
      </c>
      <c r="V9" t="n">
        <v>0.78</v>
      </c>
      <c r="W9" t="n">
        <v>6.87</v>
      </c>
      <c r="X9" t="n">
        <v>4.1</v>
      </c>
      <c r="Y9" t="n">
        <v>1</v>
      </c>
      <c r="Z9" t="n">
        <v>10</v>
      </c>
      <c r="AA9" t="n">
        <v>847.5427615799023</v>
      </c>
      <c r="AB9" t="n">
        <v>1159.645397341343</v>
      </c>
      <c r="AC9" t="n">
        <v>1048.970468191622</v>
      </c>
      <c r="AD9" t="n">
        <v>847542.7615799023</v>
      </c>
      <c r="AE9" t="n">
        <v>1159645.397341343</v>
      </c>
      <c r="AF9" t="n">
        <v>2.806120391543446e-06</v>
      </c>
      <c r="AG9" t="n">
        <v>1.784166666666667</v>
      </c>
      <c r="AH9" t="n">
        <v>1048970.468191622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2.3975</v>
      </c>
      <c r="E10" t="n">
        <v>41.71</v>
      </c>
      <c r="F10" t="n">
        <v>32.33</v>
      </c>
      <c r="G10" t="n">
        <v>15.04</v>
      </c>
      <c r="H10" t="n">
        <v>0.2</v>
      </c>
      <c r="I10" t="n">
        <v>129</v>
      </c>
      <c r="J10" t="n">
        <v>267.08</v>
      </c>
      <c r="K10" t="n">
        <v>59.89</v>
      </c>
      <c r="L10" t="n">
        <v>3</v>
      </c>
      <c r="M10" t="n">
        <v>127</v>
      </c>
      <c r="N10" t="n">
        <v>69.19</v>
      </c>
      <c r="O10" t="n">
        <v>33173.65</v>
      </c>
      <c r="P10" t="n">
        <v>534.27</v>
      </c>
      <c r="Q10" t="n">
        <v>2238.71</v>
      </c>
      <c r="R10" t="n">
        <v>205.08</v>
      </c>
      <c r="S10" t="n">
        <v>80.06999999999999</v>
      </c>
      <c r="T10" t="n">
        <v>59857.13</v>
      </c>
      <c r="U10" t="n">
        <v>0.39</v>
      </c>
      <c r="V10" t="n">
        <v>0.79</v>
      </c>
      <c r="W10" t="n">
        <v>6.86</v>
      </c>
      <c r="X10" t="n">
        <v>3.7</v>
      </c>
      <c r="Y10" t="n">
        <v>1</v>
      </c>
      <c r="Z10" t="n">
        <v>10</v>
      </c>
      <c r="AA10" t="n">
        <v>814.3507411300676</v>
      </c>
      <c r="AB10" t="n">
        <v>1114.230610633284</v>
      </c>
      <c r="AC10" t="n">
        <v>1007.890004986927</v>
      </c>
      <c r="AD10" t="n">
        <v>814350.7411300676</v>
      </c>
      <c r="AE10" t="n">
        <v>1114230.610633284</v>
      </c>
      <c r="AF10" t="n">
        <v>2.880490511528264e-06</v>
      </c>
      <c r="AG10" t="n">
        <v>1.737916666666667</v>
      </c>
      <c r="AH10" t="n">
        <v>1007890.004986927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2.4492</v>
      </c>
      <c r="E11" t="n">
        <v>40.83</v>
      </c>
      <c r="F11" t="n">
        <v>32.01</v>
      </c>
      <c r="G11" t="n">
        <v>16.28</v>
      </c>
      <c r="H11" t="n">
        <v>0.22</v>
      </c>
      <c r="I11" t="n">
        <v>118</v>
      </c>
      <c r="J11" t="n">
        <v>267.55</v>
      </c>
      <c r="K11" t="n">
        <v>59.89</v>
      </c>
      <c r="L11" t="n">
        <v>3.25</v>
      </c>
      <c r="M11" t="n">
        <v>116</v>
      </c>
      <c r="N11" t="n">
        <v>69.41</v>
      </c>
      <c r="O11" t="n">
        <v>33231.97</v>
      </c>
      <c r="P11" t="n">
        <v>527.45</v>
      </c>
      <c r="Q11" t="n">
        <v>2238.58</v>
      </c>
      <c r="R11" t="n">
        <v>194.78</v>
      </c>
      <c r="S11" t="n">
        <v>80.06999999999999</v>
      </c>
      <c r="T11" t="n">
        <v>54764.01</v>
      </c>
      <c r="U11" t="n">
        <v>0.41</v>
      </c>
      <c r="V11" t="n">
        <v>0.8</v>
      </c>
      <c r="W11" t="n">
        <v>6.84</v>
      </c>
      <c r="X11" t="n">
        <v>3.38</v>
      </c>
      <c r="Y11" t="n">
        <v>1</v>
      </c>
      <c r="Z11" t="n">
        <v>10</v>
      </c>
      <c r="AA11" t="n">
        <v>787.9629973665495</v>
      </c>
      <c r="AB11" t="n">
        <v>1078.125735470945</v>
      </c>
      <c r="AC11" t="n">
        <v>975.2309284365708</v>
      </c>
      <c r="AD11" t="n">
        <v>787962.9973665496</v>
      </c>
      <c r="AE11" t="n">
        <v>1078125.735470945</v>
      </c>
      <c r="AF11" t="n">
        <v>2.942605781370187e-06</v>
      </c>
      <c r="AG11" t="n">
        <v>1.70125</v>
      </c>
      <c r="AH11" t="n">
        <v>975230.9284365708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2.4978</v>
      </c>
      <c r="E12" t="n">
        <v>40.03</v>
      </c>
      <c r="F12" t="n">
        <v>31.72</v>
      </c>
      <c r="G12" t="n">
        <v>17.62</v>
      </c>
      <c r="H12" t="n">
        <v>0.23</v>
      </c>
      <c r="I12" t="n">
        <v>108</v>
      </c>
      <c r="J12" t="n">
        <v>268.02</v>
      </c>
      <c r="K12" t="n">
        <v>59.89</v>
      </c>
      <c r="L12" t="n">
        <v>3.5</v>
      </c>
      <c r="M12" t="n">
        <v>106</v>
      </c>
      <c r="N12" t="n">
        <v>69.64</v>
      </c>
      <c r="O12" t="n">
        <v>33290.38</v>
      </c>
      <c r="P12" t="n">
        <v>520.95</v>
      </c>
      <c r="Q12" t="n">
        <v>2238.73</v>
      </c>
      <c r="R12" t="n">
        <v>185.21</v>
      </c>
      <c r="S12" t="n">
        <v>80.06999999999999</v>
      </c>
      <c r="T12" t="n">
        <v>50028.36</v>
      </c>
      <c r="U12" t="n">
        <v>0.43</v>
      </c>
      <c r="V12" t="n">
        <v>0.8100000000000001</v>
      </c>
      <c r="W12" t="n">
        <v>6.82</v>
      </c>
      <c r="X12" t="n">
        <v>3.09</v>
      </c>
      <c r="Y12" t="n">
        <v>1</v>
      </c>
      <c r="Z12" t="n">
        <v>10</v>
      </c>
      <c r="AA12" t="n">
        <v>764.1474896552826</v>
      </c>
      <c r="AB12" t="n">
        <v>1045.540307154342</v>
      </c>
      <c r="AC12" t="n">
        <v>945.7554076645682</v>
      </c>
      <c r="AD12" t="n">
        <v>764147.4896552826</v>
      </c>
      <c r="AE12" t="n">
        <v>1045540.307154342</v>
      </c>
      <c r="AF12" t="n">
        <v>3.000996537933388e-06</v>
      </c>
      <c r="AG12" t="n">
        <v>1.667916666666667</v>
      </c>
      <c r="AH12" t="n">
        <v>945755.4076645683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2.537</v>
      </c>
      <c r="E13" t="n">
        <v>39.42</v>
      </c>
      <c r="F13" t="n">
        <v>31.51</v>
      </c>
      <c r="G13" t="n">
        <v>18.9</v>
      </c>
      <c r="H13" t="n">
        <v>0.25</v>
      </c>
      <c r="I13" t="n">
        <v>100</v>
      </c>
      <c r="J13" t="n">
        <v>268.5</v>
      </c>
      <c r="K13" t="n">
        <v>59.89</v>
      </c>
      <c r="L13" t="n">
        <v>3.75</v>
      </c>
      <c r="M13" t="n">
        <v>98</v>
      </c>
      <c r="N13" t="n">
        <v>69.86</v>
      </c>
      <c r="O13" t="n">
        <v>33348.87</v>
      </c>
      <c r="P13" t="n">
        <v>516.21</v>
      </c>
      <c r="Q13" t="n">
        <v>2238.49</v>
      </c>
      <c r="R13" t="n">
        <v>178.28</v>
      </c>
      <c r="S13" t="n">
        <v>80.06999999999999</v>
      </c>
      <c r="T13" t="n">
        <v>46599.95</v>
      </c>
      <c r="U13" t="n">
        <v>0.45</v>
      </c>
      <c r="V13" t="n">
        <v>0.8100000000000001</v>
      </c>
      <c r="W13" t="n">
        <v>6.81</v>
      </c>
      <c r="X13" t="n">
        <v>2.88</v>
      </c>
      <c r="Y13" t="n">
        <v>1</v>
      </c>
      <c r="Z13" t="n">
        <v>10</v>
      </c>
      <c r="AA13" t="n">
        <v>746.2673096187197</v>
      </c>
      <c r="AB13" t="n">
        <v>1021.075856010445</v>
      </c>
      <c r="AC13" t="n">
        <v>923.6258094017721</v>
      </c>
      <c r="AD13" t="n">
        <v>746267.3096187196</v>
      </c>
      <c r="AE13" t="n">
        <v>1021075.856010445</v>
      </c>
      <c r="AF13" t="n">
        <v>3.048093609070784e-06</v>
      </c>
      <c r="AG13" t="n">
        <v>1.6425</v>
      </c>
      <c r="AH13" t="n">
        <v>923625.8094017721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2.5747</v>
      </c>
      <c r="E14" t="n">
        <v>38.84</v>
      </c>
      <c r="F14" t="n">
        <v>31.29</v>
      </c>
      <c r="G14" t="n">
        <v>20.18</v>
      </c>
      <c r="H14" t="n">
        <v>0.26</v>
      </c>
      <c r="I14" t="n">
        <v>93</v>
      </c>
      <c r="J14" t="n">
        <v>268.97</v>
      </c>
      <c r="K14" t="n">
        <v>59.89</v>
      </c>
      <c r="L14" t="n">
        <v>4</v>
      </c>
      <c r="M14" t="n">
        <v>91</v>
      </c>
      <c r="N14" t="n">
        <v>70.09</v>
      </c>
      <c r="O14" t="n">
        <v>33407.45</v>
      </c>
      <c r="P14" t="n">
        <v>511.12</v>
      </c>
      <c r="Q14" t="n">
        <v>2238.63</v>
      </c>
      <c r="R14" t="n">
        <v>170.98</v>
      </c>
      <c r="S14" t="n">
        <v>80.06999999999999</v>
      </c>
      <c r="T14" t="n">
        <v>42988.68</v>
      </c>
      <c r="U14" t="n">
        <v>0.47</v>
      </c>
      <c r="V14" t="n">
        <v>0.82</v>
      </c>
      <c r="W14" t="n">
        <v>6.79</v>
      </c>
      <c r="X14" t="n">
        <v>2.66</v>
      </c>
      <c r="Y14" t="n">
        <v>1</v>
      </c>
      <c r="Z14" t="n">
        <v>10</v>
      </c>
      <c r="AA14" t="n">
        <v>728.9478016966559</v>
      </c>
      <c r="AB14" t="n">
        <v>997.3785411887142</v>
      </c>
      <c r="AC14" t="n">
        <v>902.1901330472371</v>
      </c>
      <c r="AD14" t="n">
        <v>728947.8016966559</v>
      </c>
      <c r="AE14" t="n">
        <v>997378.5411887142</v>
      </c>
      <c r="AF14" t="n">
        <v>3.093388496363637e-06</v>
      </c>
      <c r="AG14" t="n">
        <v>1.618333333333333</v>
      </c>
      <c r="AH14" t="n">
        <v>902190.1330472371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2.6051</v>
      </c>
      <c r="E15" t="n">
        <v>38.39</v>
      </c>
      <c r="F15" t="n">
        <v>31.13</v>
      </c>
      <c r="G15" t="n">
        <v>21.47</v>
      </c>
      <c r="H15" t="n">
        <v>0.28</v>
      </c>
      <c r="I15" t="n">
        <v>87</v>
      </c>
      <c r="J15" t="n">
        <v>269.45</v>
      </c>
      <c r="K15" t="n">
        <v>59.89</v>
      </c>
      <c r="L15" t="n">
        <v>4.25</v>
      </c>
      <c r="M15" t="n">
        <v>85</v>
      </c>
      <c r="N15" t="n">
        <v>70.31</v>
      </c>
      <c r="O15" t="n">
        <v>33466.11</v>
      </c>
      <c r="P15" t="n">
        <v>507</v>
      </c>
      <c r="Q15" t="n">
        <v>2238.59</v>
      </c>
      <c r="R15" t="n">
        <v>166.12</v>
      </c>
      <c r="S15" t="n">
        <v>80.06999999999999</v>
      </c>
      <c r="T15" t="n">
        <v>40587.26</v>
      </c>
      <c r="U15" t="n">
        <v>0.48</v>
      </c>
      <c r="V15" t="n">
        <v>0.82</v>
      </c>
      <c r="W15" t="n">
        <v>6.79</v>
      </c>
      <c r="X15" t="n">
        <v>2.5</v>
      </c>
      <c r="Y15" t="n">
        <v>1</v>
      </c>
      <c r="Z15" t="n">
        <v>10</v>
      </c>
      <c r="AA15" t="n">
        <v>715.4620708879042</v>
      </c>
      <c r="AB15" t="n">
        <v>978.9267693477267</v>
      </c>
      <c r="AC15" t="n">
        <v>885.4993724135287</v>
      </c>
      <c r="AD15" t="n">
        <v>715462.0708879043</v>
      </c>
      <c r="AE15" t="n">
        <v>978926.7693477267</v>
      </c>
      <c r="AF15" t="n">
        <v>3.129912755613047e-06</v>
      </c>
      <c r="AG15" t="n">
        <v>1.599583333333333</v>
      </c>
      <c r="AH15" t="n">
        <v>885499.3724135287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2.6414</v>
      </c>
      <c r="E16" t="n">
        <v>37.86</v>
      </c>
      <c r="F16" t="n">
        <v>30.91</v>
      </c>
      <c r="G16" t="n">
        <v>22.9</v>
      </c>
      <c r="H16" t="n">
        <v>0.3</v>
      </c>
      <c r="I16" t="n">
        <v>81</v>
      </c>
      <c r="J16" t="n">
        <v>269.92</v>
      </c>
      <c r="K16" t="n">
        <v>59.89</v>
      </c>
      <c r="L16" t="n">
        <v>4.5</v>
      </c>
      <c r="M16" t="n">
        <v>79</v>
      </c>
      <c r="N16" t="n">
        <v>70.54000000000001</v>
      </c>
      <c r="O16" t="n">
        <v>33524.86</v>
      </c>
      <c r="P16" t="n">
        <v>502</v>
      </c>
      <c r="Q16" t="n">
        <v>2238.61</v>
      </c>
      <c r="R16" t="n">
        <v>159.19</v>
      </c>
      <c r="S16" t="n">
        <v>80.06999999999999</v>
      </c>
      <c r="T16" t="n">
        <v>37153.42</v>
      </c>
      <c r="U16" t="n">
        <v>0.5</v>
      </c>
      <c r="V16" t="n">
        <v>0.83</v>
      </c>
      <c r="W16" t="n">
        <v>6.76</v>
      </c>
      <c r="X16" t="n">
        <v>2.28</v>
      </c>
      <c r="Y16" t="n">
        <v>1</v>
      </c>
      <c r="Z16" t="n">
        <v>10</v>
      </c>
      <c r="AA16" t="n">
        <v>699.4806559849723</v>
      </c>
      <c r="AB16" t="n">
        <v>957.0602924272692</v>
      </c>
      <c r="AC16" t="n">
        <v>865.7198013605669</v>
      </c>
      <c r="AD16" t="n">
        <v>699480.6559849723</v>
      </c>
      <c r="AE16" t="n">
        <v>957060.2924272693</v>
      </c>
      <c r="AF16" t="n">
        <v>3.173525604650993e-06</v>
      </c>
      <c r="AG16" t="n">
        <v>1.5775</v>
      </c>
      <c r="AH16" t="n">
        <v>865719.8013605669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2.6616</v>
      </c>
      <c r="E17" t="n">
        <v>37.57</v>
      </c>
      <c r="F17" t="n">
        <v>30.83</v>
      </c>
      <c r="G17" t="n">
        <v>24.02</v>
      </c>
      <c r="H17" t="n">
        <v>0.31</v>
      </c>
      <c r="I17" t="n">
        <v>77</v>
      </c>
      <c r="J17" t="n">
        <v>270.4</v>
      </c>
      <c r="K17" t="n">
        <v>59.89</v>
      </c>
      <c r="L17" t="n">
        <v>4.75</v>
      </c>
      <c r="M17" t="n">
        <v>75</v>
      </c>
      <c r="N17" t="n">
        <v>70.76000000000001</v>
      </c>
      <c r="O17" t="n">
        <v>33583.7</v>
      </c>
      <c r="P17" t="n">
        <v>498.79</v>
      </c>
      <c r="Q17" t="n">
        <v>2238.65</v>
      </c>
      <c r="R17" t="n">
        <v>155.85</v>
      </c>
      <c r="S17" t="n">
        <v>80.06999999999999</v>
      </c>
      <c r="T17" t="n">
        <v>35503.42</v>
      </c>
      <c r="U17" t="n">
        <v>0.51</v>
      </c>
      <c r="V17" t="n">
        <v>0.83</v>
      </c>
      <c r="W17" t="n">
        <v>6.77</v>
      </c>
      <c r="X17" t="n">
        <v>2.2</v>
      </c>
      <c r="Y17" t="n">
        <v>1</v>
      </c>
      <c r="Z17" t="n">
        <v>10</v>
      </c>
      <c r="AA17" t="n">
        <v>690.6908117629321</v>
      </c>
      <c r="AB17" t="n">
        <v>945.033639782115</v>
      </c>
      <c r="AC17" t="n">
        <v>854.8409555643532</v>
      </c>
      <c r="AD17" t="n">
        <v>690690.8117629321</v>
      </c>
      <c r="AE17" t="n">
        <v>945033.639782115</v>
      </c>
      <c r="AF17" t="n">
        <v>3.197795013757508e-06</v>
      </c>
      <c r="AG17" t="n">
        <v>1.565416666666667</v>
      </c>
      <c r="AH17" t="n">
        <v>854840.9555643531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2.6906</v>
      </c>
      <c r="E18" t="n">
        <v>37.17</v>
      </c>
      <c r="F18" t="n">
        <v>30.67</v>
      </c>
      <c r="G18" t="n">
        <v>25.56</v>
      </c>
      <c r="H18" t="n">
        <v>0.33</v>
      </c>
      <c r="I18" t="n">
        <v>72</v>
      </c>
      <c r="J18" t="n">
        <v>270.88</v>
      </c>
      <c r="K18" t="n">
        <v>59.89</v>
      </c>
      <c r="L18" t="n">
        <v>5</v>
      </c>
      <c r="M18" t="n">
        <v>70</v>
      </c>
      <c r="N18" t="n">
        <v>70.98999999999999</v>
      </c>
      <c r="O18" t="n">
        <v>33642.62</v>
      </c>
      <c r="P18" t="n">
        <v>494.63</v>
      </c>
      <c r="Q18" t="n">
        <v>2238.57</v>
      </c>
      <c r="R18" t="n">
        <v>151.16</v>
      </c>
      <c r="S18" t="n">
        <v>80.06999999999999</v>
      </c>
      <c r="T18" t="n">
        <v>33183.54</v>
      </c>
      <c r="U18" t="n">
        <v>0.53</v>
      </c>
      <c r="V18" t="n">
        <v>0.84</v>
      </c>
      <c r="W18" t="n">
        <v>6.76</v>
      </c>
      <c r="X18" t="n">
        <v>2.04</v>
      </c>
      <c r="Y18" t="n">
        <v>1</v>
      </c>
      <c r="Z18" t="n">
        <v>10</v>
      </c>
      <c r="AA18" t="n">
        <v>678.3893770733296</v>
      </c>
      <c r="AB18" t="n">
        <v>928.2022741388042</v>
      </c>
      <c r="AC18" t="n">
        <v>839.6159518350699</v>
      </c>
      <c r="AD18" t="n">
        <v>678389.3770733295</v>
      </c>
      <c r="AE18" t="n">
        <v>928202.2741388042</v>
      </c>
      <c r="AF18" t="n">
        <v>3.232637234752011e-06</v>
      </c>
      <c r="AG18" t="n">
        <v>1.54875</v>
      </c>
      <c r="AH18" t="n">
        <v>839615.9518350699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2.7086</v>
      </c>
      <c r="E19" t="n">
        <v>36.92</v>
      </c>
      <c r="F19" t="n">
        <v>30.58</v>
      </c>
      <c r="G19" t="n">
        <v>26.59</v>
      </c>
      <c r="H19" t="n">
        <v>0.34</v>
      </c>
      <c r="I19" t="n">
        <v>69</v>
      </c>
      <c r="J19" t="n">
        <v>271.36</v>
      </c>
      <c r="K19" t="n">
        <v>59.89</v>
      </c>
      <c r="L19" t="n">
        <v>5.25</v>
      </c>
      <c r="M19" t="n">
        <v>67</v>
      </c>
      <c r="N19" t="n">
        <v>71.22</v>
      </c>
      <c r="O19" t="n">
        <v>33701.64</v>
      </c>
      <c r="P19" t="n">
        <v>491.85</v>
      </c>
      <c r="Q19" t="n">
        <v>2238.53</v>
      </c>
      <c r="R19" t="n">
        <v>148.29</v>
      </c>
      <c r="S19" t="n">
        <v>80.06999999999999</v>
      </c>
      <c r="T19" t="n">
        <v>31763.31</v>
      </c>
      <c r="U19" t="n">
        <v>0.54</v>
      </c>
      <c r="V19" t="n">
        <v>0.84</v>
      </c>
      <c r="W19" t="n">
        <v>6.75</v>
      </c>
      <c r="X19" t="n">
        <v>1.95</v>
      </c>
      <c r="Y19" t="n">
        <v>1</v>
      </c>
      <c r="Z19" t="n">
        <v>10</v>
      </c>
      <c r="AA19" t="n">
        <v>670.7727802902367</v>
      </c>
      <c r="AB19" t="n">
        <v>917.7809103996417</v>
      </c>
      <c r="AC19" t="n">
        <v>830.189188424697</v>
      </c>
      <c r="AD19" t="n">
        <v>670772.7802902367</v>
      </c>
      <c r="AE19" t="n">
        <v>917780.9103996417</v>
      </c>
      <c r="AF19" t="n">
        <v>3.25426344088653e-06</v>
      </c>
      <c r="AG19" t="n">
        <v>1.538333333333333</v>
      </c>
      <c r="AH19" t="n">
        <v>830189.188424697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2.7323</v>
      </c>
      <c r="E20" t="n">
        <v>36.6</v>
      </c>
      <c r="F20" t="n">
        <v>30.46</v>
      </c>
      <c r="G20" t="n">
        <v>28.12</v>
      </c>
      <c r="H20" t="n">
        <v>0.36</v>
      </c>
      <c r="I20" t="n">
        <v>65</v>
      </c>
      <c r="J20" t="n">
        <v>271.84</v>
      </c>
      <c r="K20" t="n">
        <v>59.89</v>
      </c>
      <c r="L20" t="n">
        <v>5.5</v>
      </c>
      <c r="M20" t="n">
        <v>63</v>
      </c>
      <c r="N20" t="n">
        <v>71.45</v>
      </c>
      <c r="O20" t="n">
        <v>33760.74</v>
      </c>
      <c r="P20" t="n">
        <v>488.37</v>
      </c>
      <c r="Q20" t="n">
        <v>2238.44</v>
      </c>
      <c r="R20" t="n">
        <v>144.45</v>
      </c>
      <c r="S20" t="n">
        <v>80.06999999999999</v>
      </c>
      <c r="T20" t="n">
        <v>29859.74</v>
      </c>
      <c r="U20" t="n">
        <v>0.55</v>
      </c>
      <c r="V20" t="n">
        <v>0.84</v>
      </c>
      <c r="W20" t="n">
        <v>6.74</v>
      </c>
      <c r="X20" t="n">
        <v>1.83</v>
      </c>
      <c r="Y20" t="n">
        <v>1</v>
      </c>
      <c r="Z20" t="n">
        <v>10</v>
      </c>
      <c r="AA20" t="n">
        <v>661.0481852309417</v>
      </c>
      <c r="AB20" t="n">
        <v>904.4752904206591</v>
      </c>
      <c r="AC20" t="n">
        <v>818.1534381419536</v>
      </c>
      <c r="AD20" t="n">
        <v>661048.1852309417</v>
      </c>
      <c r="AE20" t="n">
        <v>904475.2904206591</v>
      </c>
      <c r="AF20" t="n">
        <v>3.282737945630313e-06</v>
      </c>
      <c r="AG20" t="n">
        <v>1.525</v>
      </c>
      <c r="AH20" t="n">
        <v>818153.4381419537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2.7495</v>
      </c>
      <c r="E21" t="n">
        <v>36.37</v>
      </c>
      <c r="F21" t="n">
        <v>30.38</v>
      </c>
      <c r="G21" t="n">
        <v>29.4</v>
      </c>
      <c r="H21" t="n">
        <v>0.38</v>
      </c>
      <c r="I21" t="n">
        <v>62</v>
      </c>
      <c r="J21" t="n">
        <v>272.32</v>
      </c>
      <c r="K21" t="n">
        <v>59.89</v>
      </c>
      <c r="L21" t="n">
        <v>5.75</v>
      </c>
      <c r="M21" t="n">
        <v>60</v>
      </c>
      <c r="N21" t="n">
        <v>71.68000000000001</v>
      </c>
      <c r="O21" t="n">
        <v>33820.05</v>
      </c>
      <c r="P21" t="n">
        <v>485.72</v>
      </c>
      <c r="Q21" t="n">
        <v>2238.52</v>
      </c>
      <c r="R21" t="n">
        <v>141.77</v>
      </c>
      <c r="S21" t="n">
        <v>80.06999999999999</v>
      </c>
      <c r="T21" t="n">
        <v>28535.69</v>
      </c>
      <c r="U21" t="n">
        <v>0.5600000000000001</v>
      </c>
      <c r="V21" t="n">
        <v>0.84</v>
      </c>
      <c r="W21" t="n">
        <v>6.74</v>
      </c>
      <c r="X21" t="n">
        <v>1.75</v>
      </c>
      <c r="Y21" t="n">
        <v>1</v>
      </c>
      <c r="Z21" t="n">
        <v>10</v>
      </c>
      <c r="AA21" t="n">
        <v>654.0348304546523</v>
      </c>
      <c r="AB21" t="n">
        <v>894.8793090083639</v>
      </c>
      <c r="AC21" t="n">
        <v>809.4732837276034</v>
      </c>
      <c r="AD21" t="n">
        <v>654034.8304546522</v>
      </c>
      <c r="AE21" t="n">
        <v>894879.3090083639</v>
      </c>
      <c r="AF21" t="n">
        <v>3.303402987047742e-06</v>
      </c>
      <c r="AG21" t="n">
        <v>1.515416666666667</v>
      </c>
      <c r="AH21" t="n">
        <v>809473.2837276034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2.7685</v>
      </c>
      <c r="E22" t="n">
        <v>36.12</v>
      </c>
      <c r="F22" t="n">
        <v>30.29</v>
      </c>
      <c r="G22" t="n">
        <v>30.8</v>
      </c>
      <c r="H22" t="n">
        <v>0.39</v>
      </c>
      <c r="I22" t="n">
        <v>59</v>
      </c>
      <c r="J22" t="n">
        <v>272.8</v>
      </c>
      <c r="K22" t="n">
        <v>59.89</v>
      </c>
      <c r="L22" t="n">
        <v>6</v>
      </c>
      <c r="M22" t="n">
        <v>57</v>
      </c>
      <c r="N22" t="n">
        <v>71.91</v>
      </c>
      <c r="O22" t="n">
        <v>33879.33</v>
      </c>
      <c r="P22" t="n">
        <v>482.52</v>
      </c>
      <c r="Q22" t="n">
        <v>2238.36</v>
      </c>
      <c r="R22" t="n">
        <v>138.89</v>
      </c>
      <c r="S22" t="n">
        <v>80.06999999999999</v>
      </c>
      <c r="T22" t="n">
        <v>27114.24</v>
      </c>
      <c r="U22" t="n">
        <v>0.58</v>
      </c>
      <c r="V22" t="n">
        <v>0.85</v>
      </c>
      <c r="W22" t="n">
        <v>6.73</v>
      </c>
      <c r="X22" t="n">
        <v>1.66</v>
      </c>
      <c r="Y22" t="n">
        <v>1</v>
      </c>
      <c r="Z22" t="n">
        <v>10</v>
      </c>
      <c r="AA22" t="n">
        <v>646.1397055240201</v>
      </c>
      <c r="AB22" t="n">
        <v>884.0768507699435</v>
      </c>
      <c r="AC22" t="n">
        <v>799.7017969421124</v>
      </c>
      <c r="AD22" t="n">
        <v>646139.7055240201</v>
      </c>
      <c r="AE22" t="n">
        <v>884076.8507699434</v>
      </c>
      <c r="AF22" t="n">
        <v>3.326230649078623e-06</v>
      </c>
      <c r="AG22" t="n">
        <v>1.505</v>
      </c>
      <c r="AH22" t="n">
        <v>799701.7969421124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2.7866</v>
      </c>
      <c r="E23" t="n">
        <v>35.89</v>
      </c>
      <c r="F23" t="n">
        <v>30.2</v>
      </c>
      <c r="G23" t="n">
        <v>32.36</v>
      </c>
      <c r="H23" t="n">
        <v>0.41</v>
      </c>
      <c r="I23" t="n">
        <v>56</v>
      </c>
      <c r="J23" t="n">
        <v>273.28</v>
      </c>
      <c r="K23" t="n">
        <v>59.89</v>
      </c>
      <c r="L23" t="n">
        <v>6.25</v>
      </c>
      <c r="M23" t="n">
        <v>54</v>
      </c>
      <c r="N23" t="n">
        <v>72.14</v>
      </c>
      <c r="O23" t="n">
        <v>33938.7</v>
      </c>
      <c r="P23" t="n">
        <v>479.77</v>
      </c>
      <c r="Q23" t="n">
        <v>2238.5</v>
      </c>
      <c r="R23" t="n">
        <v>135.52</v>
      </c>
      <c r="S23" t="n">
        <v>80.06999999999999</v>
      </c>
      <c r="T23" t="n">
        <v>25442.16</v>
      </c>
      <c r="U23" t="n">
        <v>0.59</v>
      </c>
      <c r="V23" t="n">
        <v>0.85</v>
      </c>
      <c r="W23" t="n">
        <v>6.74</v>
      </c>
      <c r="X23" t="n">
        <v>1.57</v>
      </c>
      <c r="Y23" t="n">
        <v>1</v>
      </c>
      <c r="Z23" t="n">
        <v>10</v>
      </c>
      <c r="AA23" t="n">
        <v>638.8491176757886</v>
      </c>
      <c r="AB23" t="n">
        <v>874.1015468379575</v>
      </c>
      <c r="AC23" t="n">
        <v>790.6785220169684</v>
      </c>
      <c r="AD23" t="n">
        <v>638849.1176757887</v>
      </c>
      <c r="AE23" t="n">
        <v>874101.5468379575</v>
      </c>
      <c r="AF23" t="n">
        <v>3.347977000802778e-06</v>
      </c>
      <c r="AG23" t="n">
        <v>1.495416666666667</v>
      </c>
      <c r="AH23" t="n">
        <v>790678.5220169683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2.8001</v>
      </c>
      <c r="E24" t="n">
        <v>35.71</v>
      </c>
      <c r="F24" t="n">
        <v>30.13</v>
      </c>
      <c r="G24" t="n">
        <v>33.48</v>
      </c>
      <c r="H24" t="n">
        <v>0.42</v>
      </c>
      <c r="I24" t="n">
        <v>54</v>
      </c>
      <c r="J24" t="n">
        <v>273.76</v>
      </c>
      <c r="K24" t="n">
        <v>59.89</v>
      </c>
      <c r="L24" t="n">
        <v>6.5</v>
      </c>
      <c r="M24" t="n">
        <v>52</v>
      </c>
      <c r="N24" t="n">
        <v>72.37</v>
      </c>
      <c r="O24" t="n">
        <v>33998.16</v>
      </c>
      <c r="P24" t="n">
        <v>477.07</v>
      </c>
      <c r="Q24" t="n">
        <v>2238.55</v>
      </c>
      <c r="R24" t="n">
        <v>133.49</v>
      </c>
      <c r="S24" t="n">
        <v>80.06999999999999</v>
      </c>
      <c r="T24" t="n">
        <v>24437.28</v>
      </c>
      <c r="U24" t="n">
        <v>0.6</v>
      </c>
      <c r="V24" t="n">
        <v>0.85</v>
      </c>
      <c r="W24" t="n">
        <v>6.73</v>
      </c>
      <c r="X24" t="n">
        <v>1.5</v>
      </c>
      <c r="Y24" t="n">
        <v>1</v>
      </c>
      <c r="Z24" t="n">
        <v>10</v>
      </c>
      <c r="AA24" t="n">
        <v>632.9632795346416</v>
      </c>
      <c r="AB24" t="n">
        <v>866.0482834283872</v>
      </c>
      <c r="AC24" t="n">
        <v>783.3938507643813</v>
      </c>
      <c r="AD24" t="n">
        <v>632963.2795346417</v>
      </c>
      <c r="AE24" t="n">
        <v>866048.2834283873</v>
      </c>
      <c r="AF24" t="n">
        <v>3.364196655403667e-06</v>
      </c>
      <c r="AG24" t="n">
        <v>1.487916666666667</v>
      </c>
      <c r="AH24" t="n">
        <v>783393.8507643814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2.8107</v>
      </c>
      <c r="E25" t="n">
        <v>35.58</v>
      </c>
      <c r="F25" t="n">
        <v>30.1</v>
      </c>
      <c r="G25" t="n">
        <v>34.73</v>
      </c>
      <c r="H25" t="n">
        <v>0.44</v>
      </c>
      <c r="I25" t="n">
        <v>52</v>
      </c>
      <c r="J25" t="n">
        <v>274.24</v>
      </c>
      <c r="K25" t="n">
        <v>59.89</v>
      </c>
      <c r="L25" t="n">
        <v>6.75</v>
      </c>
      <c r="M25" t="n">
        <v>50</v>
      </c>
      <c r="N25" t="n">
        <v>72.61</v>
      </c>
      <c r="O25" t="n">
        <v>34057.71</v>
      </c>
      <c r="P25" t="n">
        <v>475.02</v>
      </c>
      <c r="Q25" t="n">
        <v>2238.39</v>
      </c>
      <c r="R25" t="n">
        <v>132.52</v>
      </c>
      <c r="S25" t="n">
        <v>80.06999999999999</v>
      </c>
      <c r="T25" t="n">
        <v>23963.68</v>
      </c>
      <c r="U25" t="n">
        <v>0.6</v>
      </c>
      <c r="V25" t="n">
        <v>0.85</v>
      </c>
      <c r="W25" t="n">
        <v>6.72</v>
      </c>
      <c r="X25" t="n">
        <v>1.47</v>
      </c>
      <c r="Y25" t="n">
        <v>1</v>
      </c>
      <c r="Z25" t="n">
        <v>10</v>
      </c>
      <c r="AA25" t="n">
        <v>628.6150726261567</v>
      </c>
      <c r="AB25" t="n">
        <v>860.0988749068483</v>
      </c>
      <c r="AC25" t="n">
        <v>778.0122454420904</v>
      </c>
      <c r="AD25" t="n">
        <v>628615.0726261567</v>
      </c>
      <c r="AE25" t="n">
        <v>860098.8749068483</v>
      </c>
      <c r="AF25" t="n">
        <v>3.376932087905106e-06</v>
      </c>
      <c r="AG25" t="n">
        <v>1.4825</v>
      </c>
      <c r="AH25" t="n">
        <v>778012.2454420903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2.8245</v>
      </c>
      <c r="E26" t="n">
        <v>35.4</v>
      </c>
      <c r="F26" t="n">
        <v>30.02</v>
      </c>
      <c r="G26" t="n">
        <v>36.03</v>
      </c>
      <c r="H26" t="n">
        <v>0.45</v>
      </c>
      <c r="I26" t="n">
        <v>50</v>
      </c>
      <c r="J26" t="n">
        <v>274.73</v>
      </c>
      <c r="K26" t="n">
        <v>59.89</v>
      </c>
      <c r="L26" t="n">
        <v>7</v>
      </c>
      <c r="M26" t="n">
        <v>48</v>
      </c>
      <c r="N26" t="n">
        <v>72.84</v>
      </c>
      <c r="O26" t="n">
        <v>34117.35</v>
      </c>
      <c r="P26" t="n">
        <v>472.54</v>
      </c>
      <c r="Q26" t="n">
        <v>2238.61</v>
      </c>
      <c r="R26" t="n">
        <v>130.31</v>
      </c>
      <c r="S26" t="n">
        <v>80.06999999999999</v>
      </c>
      <c r="T26" t="n">
        <v>22867.67</v>
      </c>
      <c r="U26" t="n">
        <v>0.61</v>
      </c>
      <c r="V26" t="n">
        <v>0.85</v>
      </c>
      <c r="W26" t="n">
        <v>6.71</v>
      </c>
      <c r="X26" t="n">
        <v>1.39</v>
      </c>
      <c r="Y26" t="n">
        <v>1</v>
      </c>
      <c r="Z26" t="n">
        <v>10</v>
      </c>
      <c r="AA26" t="n">
        <v>622.8835758817494</v>
      </c>
      <c r="AB26" t="n">
        <v>852.2567882053596</v>
      </c>
      <c r="AC26" t="n">
        <v>770.9185964889541</v>
      </c>
      <c r="AD26" t="n">
        <v>622883.5758817494</v>
      </c>
      <c r="AE26" t="n">
        <v>852256.7882053596</v>
      </c>
      <c r="AF26" t="n">
        <v>3.393512179274904e-06</v>
      </c>
      <c r="AG26" t="n">
        <v>1.475</v>
      </c>
      <c r="AH26" t="n">
        <v>770918.5964889542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2.8388</v>
      </c>
      <c r="E27" t="n">
        <v>35.23</v>
      </c>
      <c r="F27" t="n">
        <v>29.95</v>
      </c>
      <c r="G27" t="n">
        <v>37.43</v>
      </c>
      <c r="H27" t="n">
        <v>0.47</v>
      </c>
      <c r="I27" t="n">
        <v>48</v>
      </c>
      <c r="J27" t="n">
        <v>275.21</v>
      </c>
      <c r="K27" t="n">
        <v>59.89</v>
      </c>
      <c r="L27" t="n">
        <v>7.25</v>
      </c>
      <c r="M27" t="n">
        <v>46</v>
      </c>
      <c r="N27" t="n">
        <v>73.08</v>
      </c>
      <c r="O27" t="n">
        <v>34177.09</v>
      </c>
      <c r="P27" t="n">
        <v>469.49</v>
      </c>
      <c r="Q27" t="n">
        <v>2238.53</v>
      </c>
      <c r="R27" t="n">
        <v>127.46</v>
      </c>
      <c r="S27" t="n">
        <v>80.06999999999999</v>
      </c>
      <c r="T27" t="n">
        <v>21450.97</v>
      </c>
      <c r="U27" t="n">
        <v>0.63</v>
      </c>
      <c r="V27" t="n">
        <v>0.86</v>
      </c>
      <c r="W27" t="n">
        <v>6.72</v>
      </c>
      <c r="X27" t="n">
        <v>1.32</v>
      </c>
      <c r="Y27" t="n">
        <v>1</v>
      </c>
      <c r="Z27" t="n">
        <v>10</v>
      </c>
      <c r="AA27" t="n">
        <v>616.6867323538322</v>
      </c>
      <c r="AB27" t="n">
        <v>843.7779935050214</v>
      </c>
      <c r="AC27" t="n">
        <v>763.2490060547531</v>
      </c>
      <c r="AD27" t="n">
        <v>616686.7323538322</v>
      </c>
      <c r="AE27" t="n">
        <v>843777.9935050214</v>
      </c>
      <c r="AF27" t="n">
        <v>3.410692998592882e-06</v>
      </c>
      <c r="AG27" t="n">
        <v>1.467916666666667</v>
      </c>
      <c r="AH27" t="n">
        <v>763249.0060547531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2.849</v>
      </c>
      <c r="E28" t="n">
        <v>35.1</v>
      </c>
      <c r="F28" t="n">
        <v>29.92</v>
      </c>
      <c r="G28" t="n">
        <v>39.03</v>
      </c>
      <c r="H28" t="n">
        <v>0.48</v>
      </c>
      <c r="I28" t="n">
        <v>46</v>
      </c>
      <c r="J28" t="n">
        <v>275.7</v>
      </c>
      <c r="K28" t="n">
        <v>59.89</v>
      </c>
      <c r="L28" t="n">
        <v>7.5</v>
      </c>
      <c r="M28" t="n">
        <v>44</v>
      </c>
      <c r="N28" t="n">
        <v>73.31</v>
      </c>
      <c r="O28" t="n">
        <v>34236.91</v>
      </c>
      <c r="P28" t="n">
        <v>467.92</v>
      </c>
      <c r="Q28" t="n">
        <v>2238.39</v>
      </c>
      <c r="R28" t="n">
        <v>126.78</v>
      </c>
      <c r="S28" t="n">
        <v>80.06999999999999</v>
      </c>
      <c r="T28" t="n">
        <v>21123.7</v>
      </c>
      <c r="U28" t="n">
        <v>0.63</v>
      </c>
      <c r="V28" t="n">
        <v>0.86</v>
      </c>
      <c r="W28" t="n">
        <v>6.71</v>
      </c>
      <c r="X28" t="n">
        <v>1.29</v>
      </c>
      <c r="Y28" t="n">
        <v>1</v>
      </c>
      <c r="Z28" t="n">
        <v>10</v>
      </c>
      <c r="AA28" t="n">
        <v>612.9479712738587</v>
      </c>
      <c r="AB28" t="n">
        <v>838.6624556529035</v>
      </c>
      <c r="AC28" t="n">
        <v>758.621687955539</v>
      </c>
      <c r="AD28" t="n">
        <v>612947.9712738587</v>
      </c>
      <c r="AE28" t="n">
        <v>838662.4556529035</v>
      </c>
      <c r="AF28" t="n">
        <v>3.422947848735777e-06</v>
      </c>
      <c r="AG28" t="n">
        <v>1.4625</v>
      </c>
      <c r="AH28" t="n">
        <v>758621.687955539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2.8639</v>
      </c>
      <c r="E29" t="n">
        <v>34.92</v>
      </c>
      <c r="F29" t="n">
        <v>29.84</v>
      </c>
      <c r="G29" t="n">
        <v>40.69</v>
      </c>
      <c r="H29" t="n">
        <v>0.5</v>
      </c>
      <c r="I29" t="n">
        <v>44</v>
      </c>
      <c r="J29" t="n">
        <v>276.18</v>
      </c>
      <c r="K29" t="n">
        <v>59.89</v>
      </c>
      <c r="L29" t="n">
        <v>7.75</v>
      </c>
      <c r="M29" t="n">
        <v>42</v>
      </c>
      <c r="N29" t="n">
        <v>73.55</v>
      </c>
      <c r="O29" t="n">
        <v>34296.82</v>
      </c>
      <c r="P29" t="n">
        <v>464.81</v>
      </c>
      <c r="Q29" t="n">
        <v>2238.44</v>
      </c>
      <c r="R29" t="n">
        <v>124.23</v>
      </c>
      <c r="S29" t="n">
        <v>80.06999999999999</v>
      </c>
      <c r="T29" t="n">
        <v>19859.03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606.6073547363969</v>
      </c>
      <c r="AB29" t="n">
        <v>829.986944378089</v>
      </c>
      <c r="AC29" t="n">
        <v>750.7741553006362</v>
      </c>
      <c r="AD29" t="n">
        <v>606607.3547363969</v>
      </c>
      <c r="AE29" t="n">
        <v>829986.944378089</v>
      </c>
      <c r="AF29" t="n">
        <v>3.440849541591573e-06</v>
      </c>
      <c r="AG29" t="n">
        <v>1.455</v>
      </c>
      <c r="AH29" t="n">
        <v>750774.1553006362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2.8681</v>
      </c>
      <c r="E30" t="n">
        <v>34.87</v>
      </c>
      <c r="F30" t="n">
        <v>29.84</v>
      </c>
      <c r="G30" t="n">
        <v>41.64</v>
      </c>
      <c r="H30" t="n">
        <v>0.51</v>
      </c>
      <c r="I30" t="n">
        <v>43</v>
      </c>
      <c r="J30" t="n">
        <v>276.67</v>
      </c>
      <c r="K30" t="n">
        <v>59.89</v>
      </c>
      <c r="L30" t="n">
        <v>8</v>
      </c>
      <c r="M30" t="n">
        <v>41</v>
      </c>
      <c r="N30" t="n">
        <v>73.78</v>
      </c>
      <c r="O30" t="n">
        <v>34356.83</v>
      </c>
      <c r="P30" t="n">
        <v>463.03</v>
      </c>
      <c r="Q30" t="n">
        <v>2238.42</v>
      </c>
      <c r="R30" t="n">
        <v>124.16</v>
      </c>
      <c r="S30" t="n">
        <v>80.06999999999999</v>
      </c>
      <c r="T30" t="n">
        <v>19826.33</v>
      </c>
      <c r="U30" t="n">
        <v>0.64</v>
      </c>
      <c r="V30" t="n">
        <v>0.86</v>
      </c>
      <c r="W30" t="n">
        <v>6.71</v>
      </c>
      <c r="X30" t="n">
        <v>1.21</v>
      </c>
      <c r="Y30" t="n">
        <v>1</v>
      </c>
      <c r="Z30" t="n">
        <v>10</v>
      </c>
      <c r="AA30" t="n">
        <v>604.2201731890949</v>
      </c>
      <c r="AB30" t="n">
        <v>826.7206972700533</v>
      </c>
      <c r="AC30" t="n">
        <v>747.8196342323846</v>
      </c>
      <c r="AD30" t="n">
        <v>604220.1731890949</v>
      </c>
      <c r="AE30" t="n">
        <v>826720.6972700533</v>
      </c>
      <c r="AF30" t="n">
        <v>3.445895656356294e-06</v>
      </c>
      <c r="AG30" t="n">
        <v>1.452916666666667</v>
      </c>
      <c r="AH30" t="n">
        <v>747819.6342323846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2.8826</v>
      </c>
      <c r="E31" t="n">
        <v>34.69</v>
      </c>
      <c r="F31" t="n">
        <v>29.76</v>
      </c>
      <c r="G31" t="n">
        <v>43.56</v>
      </c>
      <c r="H31" t="n">
        <v>0.53</v>
      </c>
      <c r="I31" t="n">
        <v>41</v>
      </c>
      <c r="J31" t="n">
        <v>277.16</v>
      </c>
      <c r="K31" t="n">
        <v>59.89</v>
      </c>
      <c r="L31" t="n">
        <v>8.25</v>
      </c>
      <c r="M31" t="n">
        <v>39</v>
      </c>
      <c r="N31" t="n">
        <v>74.02</v>
      </c>
      <c r="O31" t="n">
        <v>34416.93</v>
      </c>
      <c r="P31" t="n">
        <v>460.05</v>
      </c>
      <c r="Q31" t="n">
        <v>2238.41</v>
      </c>
      <c r="R31" t="n">
        <v>121.72</v>
      </c>
      <c r="S31" t="n">
        <v>80.06999999999999</v>
      </c>
      <c r="T31" t="n">
        <v>18618.16</v>
      </c>
      <c r="U31" t="n">
        <v>0.66</v>
      </c>
      <c r="V31" t="n">
        <v>0.86</v>
      </c>
      <c r="W31" t="n">
        <v>6.71</v>
      </c>
      <c r="X31" t="n">
        <v>1.14</v>
      </c>
      <c r="Y31" t="n">
        <v>1</v>
      </c>
      <c r="Z31" t="n">
        <v>10</v>
      </c>
      <c r="AA31" t="n">
        <v>598.1556081639732</v>
      </c>
      <c r="AB31" t="n">
        <v>818.4228918529556</v>
      </c>
      <c r="AC31" t="n">
        <v>740.3137597182518</v>
      </c>
      <c r="AD31" t="n">
        <v>598155.6081639732</v>
      </c>
      <c r="AE31" t="n">
        <v>818422.8918529556</v>
      </c>
      <c r="AF31" t="n">
        <v>3.463316766853545e-06</v>
      </c>
      <c r="AG31" t="n">
        <v>1.445416666666667</v>
      </c>
      <c r="AH31" t="n">
        <v>740313.7597182519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2.8873</v>
      </c>
      <c r="E32" t="n">
        <v>34.63</v>
      </c>
      <c r="F32" t="n">
        <v>29.76</v>
      </c>
      <c r="G32" t="n">
        <v>44.64</v>
      </c>
      <c r="H32" t="n">
        <v>0.55</v>
      </c>
      <c r="I32" t="n">
        <v>40</v>
      </c>
      <c r="J32" t="n">
        <v>277.65</v>
      </c>
      <c r="K32" t="n">
        <v>59.89</v>
      </c>
      <c r="L32" t="n">
        <v>8.5</v>
      </c>
      <c r="M32" t="n">
        <v>38</v>
      </c>
      <c r="N32" t="n">
        <v>74.26000000000001</v>
      </c>
      <c r="O32" t="n">
        <v>34477.13</v>
      </c>
      <c r="P32" t="n">
        <v>458.15</v>
      </c>
      <c r="Q32" t="n">
        <v>2238.44</v>
      </c>
      <c r="R32" t="n">
        <v>121.27</v>
      </c>
      <c r="S32" t="n">
        <v>80.06999999999999</v>
      </c>
      <c r="T32" t="n">
        <v>18399.52</v>
      </c>
      <c r="U32" t="n">
        <v>0.66</v>
      </c>
      <c r="V32" t="n">
        <v>0.86</v>
      </c>
      <c r="W32" t="n">
        <v>6.71</v>
      </c>
      <c r="X32" t="n">
        <v>1.13</v>
      </c>
      <c r="Y32" t="n">
        <v>1</v>
      </c>
      <c r="Z32" t="n">
        <v>10</v>
      </c>
      <c r="AA32" t="n">
        <v>595.5907805388528</v>
      </c>
      <c r="AB32" t="n">
        <v>814.9135815440573</v>
      </c>
      <c r="AC32" t="n">
        <v>737.1393730598867</v>
      </c>
      <c r="AD32" t="n">
        <v>595590.7805388528</v>
      </c>
      <c r="AE32" t="n">
        <v>814913.5815440572</v>
      </c>
      <c r="AF32" t="n">
        <v>3.468963609566447e-06</v>
      </c>
      <c r="AG32" t="n">
        <v>1.442916666666667</v>
      </c>
      <c r="AH32" t="n">
        <v>737139.3730598866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2.8953</v>
      </c>
      <c r="E33" t="n">
        <v>34.54</v>
      </c>
      <c r="F33" t="n">
        <v>29.71</v>
      </c>
      <c r="G33" t="n">
        <v>45.71</v>
      </c>
      <c r="H33" t="n">
        <v>0.5600000000000001</v>
      </c>
      <c r="I33" t="n">
        <v>39</v>
      </c>
      <c r="J33" t="n">
        <v>278.13</v>
      </c>
      <c r="K33" t="n">
        <v>59.89</v>
      </c>
      <c r="L33" t="n">
        <v>8.75</v>
      </c>
      <c r="M33" t="n">
        <v>37</v>
      </c>
      <c r="N33" t="n">
        <v>74.5</v>
      </c>
      <c r="O33" t="n">
        <v>34537.41</v>
      </c>
      <c r="P33" t="n">
        <v>456.07</v>
      </c>
      <c r="Q33" t="n">
        <v>2238.38</v>
      </c>
      <c r="R33" t="n">
        <v>119.98</v>
      </c>
      <c r="S33" t="n">
        <v>80.06999999999999</v>
      </c>
      <c r="T33" t="n">
        <v>17755.8</v>
      </c>
      <c r="U33" t="n">
        <v>0.67</v>
      </c>
      <c r="V33" t="n">
        <v>0.86</v>
      </c>
      <c r="W33" t="n">
        <v>6.7</v>
      </c>
      <c r="X33" t="n">
        <v>1.09</v>
      </c>
      <c r="Y33" t="n">
        <v>1</v>
      </c>
      <c r="Z33" t="n">
        <v>10</v>
      </c>
      <c r="AA33" t="n">
        <v>591.8840133566194</v>
      </c>
      <c r="AB33" t="n">
        <v>809.8418191542984</v>
      </c>
      <c r="AC33" t="n">
        <v>732.5516525543435</v>
      </c>
      <c r="AD33" t="n">
        <v>591884.0133566194</v>
      </c>
      <c r="AE33" t="n">
        <v>809841.8191542984</v>
      </c>
      <c r="AF33" t="n">
        <v>3.478575256737344e-06</v>
      </c>
      <c r="AG33" t="n">
        <v>1.439166666666667</v>
      </c>
      <c r="AH33" t="n">
        <v>732551.6525543435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2.9079</v>
      </c>
      <c r="E34" t="n">
        <v>34.39</v>
      </c>
      <c r="F34" t="n">
        <v>29.67</v>
      </c>
      <c r="G34" t="n">
        <v>48.11</v>
      </c>
      <c r="H34" t="n">
        <v>0.58</v>
      </c>
      <c r="I34" t="n">
        <v>37</v>
      </c>
      <c r="J34" t="n">
        <v>278.62</v>
      </c>
      <c r="K34" t="n">
        <v>59.89</v>
      </c>
      <c r="L34" t="n">
        <v>9</v>
      </c>
      <c r="M34" t="n">
        <v>35</v>
      </c>
      <c r="N34" t="n">
        <v>74.73999999999999</v>
      </c>
      <c r="O34" t="n">
        <v>34597.8</v>
      </c>
      <c r="P34" t="n">
        <v>451.99</v>
      </c>
      <c r="Q34" t="n">
        <v>2238.38</v>
      </c>
      <c r="R34" t="n">
        <v>118.28</v>
      </c>
      <c r="S34" t="n">
        <v>80.06999999999999</v>
      </c>
      <c r="T34" t="n">
        <v>16919.23</v>
      </c>
      <c r="U34" t="n">
        <v>0.68</v>
      </c>
      <c r="V34" t="n">
        <v>0.86</v>
      </c>
      <c r="W34" t="n">
        <v>6.71</v>
      </c>
      <c r="X34" t="n">
        <v>1.04</v>
      </c>
      <c r="Y34" t="n">
        <v>1</v>
      </c>
      <c r="Z34" t="n">
        <v>10</v>
      </c>
      <c r="AA34" t="n">
        <v>585.6686346331544</v>
      </c>
      <c r="AB34" t="n">
        <v>801.3376637816967</v>
      </c>
      <c r="AC34" t="n">
        <v>724.8591218348456</v>
      </c>
      <c r="AD34" t="n">
        <v>585668.6346331544</v>
      </c>
      <c r="AE34" t="n">
        <v>801337.6637816967</v>
      </c>
      <c r="AF34" t="n">
        <v>3.493713601031508e-06</v>
      </c>
      <c r="AG34" t="n">
        <v>1.432916666666667</v>
      </c>
      <c r="AH34" t="n">
        <v>724859.1218348456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2.9168</v>
      </c>
      <c r="E35" t="n">
        <v>34.28</v>
      </c>
      <c r="F35" t="n">
        <v>29.61</v>
      </c>
      <c r="G35" t="n">
        <v>49.35</v>
      </c>
      <c r="H35" t="n">
        <v>0.59</v>
      </c>
      <c r="I35" t="n">
        <v>36</v>
      </c>
      <c r="J35" t="n">
        <v>279.11</v>
      </c>
      <c r="K35" t="n">
        <v>59.89</v>
      </c>
      <c r="L35" t="n">
        <v>9.25</v>
      </c>
      <c r="M35" t="n">
        <v>34</v>
      </c>
      <c r="N35" t="n">
        <v>74.98</v>
      </c>
      <c r="O35" t="n">
        <v>34658.27</v>
      </c>
      <c r="P35" t="n">
        <v>451.09</v>
      </c>
      <c r="Q35" t="n">
        <v>2238.35</v>
      </c>
      <c r="R35" t="n">
        <v>116.68</v>
      </c>
      <c r="S35" t="n">
        <v>80.06999999999999</v>
      </c>
      <c r="T35" t="n">
        <v>16124.32</v>
      </c>
      <c r="U35" t="n">
        <v>0.6899999999999999</v>
      </c>
      <c r="V35" t="n">
        <v>0.87</v>
      </c>
      <c r="W35" t="n">
        <v>6.7</v>
      </c>
      <c r="X35" t="n">
        <v>0.98</v>
      </c>
      <c r="Y35" t="n">
        <v>1</v>
      </c>
      <c r="Z35" t="n">
        <v>10</v>
      </c>
      <c r="AA35" t="n">
        <v>582.7447963594147</v>
      </c>
      <c r="AB35" t="n">
        <v>797.3371392649253</v>
      </c>
      <c r="AC35" t="n">
        <v>721.2404017631835</v>
      </c>
      <c r="AD35" t="n">
        <v>582744.7963594147</v>
      </c>
      <c r="AE35" t="n">
        <v>797337.1392649254</v>
      </c>
      <c r="AF35" t="n">
        <v>3.50440655850913e-06</v>
      </c>
      <c r="AG35" t="n">
        <v>1.428333333333333</v>
      </c>
      <c r="AH35" t="n">
        <v>721240.4017631835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2.9235</v>
      </c>
      <c r="E36" t="n">
        <v>34.21</v>
      </c>
      <c r="F36" t="n">
        <v>29.58</v>
      </c>
      <c r="G36" t="n">
        <v>50.71</v>
      </c>
      <c r="H36" t="n">
        <v>0.6</v>
      </c>
      <c r="I36" t="n">
        <v>35</v>
      </c>
      <c r="J36" t="n">
        <v>279.61</v>
      </c>
      <c r="K36" t="n">
        <v>59.89</v>
      </c>
      <c r="L36" t="n">
        <v>9.5</v>
      </c>
      <c r="M36" t="n">
        <v>33</v>
      </c>
      <c r="N36" t="n">
        <v>75.22</v>
      </c>
      <c r="O36" t="n">
        <v>34718.84</v>
      </c>
      <c r="P36" t="n">
        <v>449.23</v>
      </c>
      <c r="Q36" t="n">
        <v>2238.44</v>
      </c>
      <c r="R36" t="n">
        <v>116.19</v>
      </c>
      <c r="S36" t="n">
        <v>80.06999999999999</v>
      </c>
      <c r="T36" t="n">
        <v>15883.35</v>
      </c>
      <c r="U36" t="n">
        <v>0.6899999999999999</v>
      </c>
      <c r="V36" t="n">
        <v>0.87</v>
      </c>
      <c r="W36" t="n">
        <v>6.68</v>
      </c>
      <c r="X36" t="n">
        <v>0.96</v>
      </c>
      <c r="Y36" t="n">
        <v>1</v>
      </c>
      <c r="Z36" t="n">
        <v>10</v>
      </c>
      <c r="AA36" t="n">
        <v>579.6811260338596</v>
      </c>
      <c r="AB36" t="n">
        <v>793.1452903659053</v>
      </c>
      <c r="AC36" t="n">
        <v>717.448617039789</v>
      </c>
      <c r="AD36" t="n">
        <v>579681.1260338597</v>
      </c>
      <c r="AE36" t="n">
        <v>793145.2903659054</v>
      </c>
      <c r="AF36" t="n">
        <v>3.512456313014757e-06</v>
      </c>
      <c r="AG36" t="n">
        <v>1.425416666666667</v>
      </c>
      <c r="AH36" t="n">
        <v>717448.6170397891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2.9274</v>
      </c>
      <c r="E37" t="n">
        <v>34.16</v>
      </c>
      <c r="F37" t="n">
        <v>29.59</v>
      </c>
      <c r="G37" t="n">
        <v>52.21</v>
      </c>
      <c r="H37" t="n">
        <v>0.62</v>
      </c>
      <c r="I37" t="n">
        <v>34</v>
      </c>
      <c r="J37" t="n">
        <v>280.1</v>
      </c>
      <c r="K37" t="n">
        <v>59.89</v>
      </c>
      <c r="L37" t="n">
        <v>9.75</v>
      </c>
      <c r="M37" t="n">
        <v>32</v>
      </c>
      <c r="N37" t="n">
        <v>75.45999999999999</v>
      </c>
      <c r="O37" t="n">
        <v>34779.51</v>
      </c>
      <c r="P37" t="n">
        <v>447.65</v>
      </c>
      <c r="Q37" t="n">
        <v>2238.34</v>
      </c>
      <c r="R37" t="n">
        <v>115.97</v>
      </c>
      <c r="S37" t="n">
        <v>80.06999999999999</v>
      </c>
      <c r="T37" t="n">
        <v>15776.29</v>
      </c>
      <c r="U37" t="n">
        <v>0.6899999999999999</v>
      </c>
      <c r="V37" t="n">
        <v>0.87</v>
      </c>
      <c r="W37" t="n">
        <v>6.7</v>
      </c>
      <c r="X37" t="n">
        <v>0.96</v>
      </c>
      <c r="Y37" t="n">
        <v>1</v>
      </c>
      <c r="Z37" t="n">
        <v>10</v>
      </c>
      <c r="AA37" t="n">
        <v>577.6682862866287</v>
      </c>
      <c r="AB37" t="n">
        <v>790.3912342235216</v>
      </c>
      <c r="AC37" t="n">
        <v>714.9574041502924</v>
      </c>
      <c r="AD37" t="n">
        <v>577668.2862866287</v>
      </c>
      <c r="AE37" t="n">
        <v>790391.2342235215</v>
      </c>
      <c r="AF37" t="n">
        <v>3.517141991010569e-06</v>
      </c>
      <c r="AG37" t="n">
        <v>1.423333333333333</v>
      </c>
      <c r="AH37" t="n">
        <v>714957.4041502924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2.9365</v>
      </c>
      <c r="E38" t="n">
        <v>34.05</v>
      </c>
      <c r="F38" t="n">
        <v>29.53</v>
      </c>
      <c r="G38" t="n">
        <v>53.7</v>
      </c>
      <c r="H38" t="n">
        <v>0.63</v>
      </c>
      <c r="I38" t="n">
        <v>33</v>
      </c>
      <c r="J38" t="n">
        <v>280.59</v>
      </c>
      <c r="K38" t="n">
        <v>59.89</v>
      </c>
      <c r="L38" t="n">
        <v>10</v>
      </c>
      <c r="M38" t="n">
        <v>31</v>
      </c>
      <c r="N38" t="n">
        <v>75.7</v>
      </c>
      <c r="O38" t="n">
        <v>34840.27</v>
      </c>
      <c r="P38" t="n">
        <v>445.15</v>
      </c>
      <c r="Q38" t="n">
        <v>2238.5</v>
      </c>
      <c r="R38" t="n">
        <v>113.97</v>
      </c>
      <c r="S38" t="n">
        <v>80.06999999999999</v>
      </c>
      <c r="T38" t="n">
        <v>14784.1</v>
      </c>
      <c r="U38" t="n">
        <v>0.7</v>
      </c>
      <c r="V38" t="n">
        <v>0.87</v>
      </c>
      <c r="W38" t="n">
        <v>6.7</v>
      </c>
      <c r="X38" t="n">
        <v>0.91</v>
      </c>
      <c r="Y38" t="n">
        <v>1</v>
      </c>
      <c r="Z38" t="n">
        <v>10</v>
      </c>
      <c r="AA38" t="n">
        <v>573.43157245065</v>
      </c>
      <c r="AB38" t="n">
        <v>784.5943754425124</v>
      </c>
      <c r="AC38" t="n">
        <v>709.7137894354003</v>
      </c>
      <c r="AD38" t="n">
        <v>573431.57245065</v>
      </c>
      <c r="AE38" t="n">
        <v>784594.3754425123</v>
      </c>
      <c r="AF38" t="n">
        <v>3.528075239667465e-06</v>
      </c>
      <c r="AG38" t="n">
        <v>1.41875</v>
      </c>
      <c r="AH38" t="n">
        <v>709713.7894354003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2.9429</v>
      </c>
      <c r="E39" t="n">
        <v>33.98</v>
      </c>
      <c r="F39" t="n">
        <v>29.51</v>
      </c>
      <c r="G39" t="n">
        <v>55.33</v>
      </c>
      <c r="H39" t="n">
        <v>0.65</v>
      </c>
      <c r="I39" t="n">
        <v>32</v>
      </c>
      <c r="J39" t="n">
        <v>281.08</v>
      </c>
      <c r="K39" t="n">
        <v>59.89</v>
      </c>
      <c r="L39" t="n">
        <v>10.25</v>
      </c>
      <c r="M39" t="n">
        <v>30</v>
      </c>
      <c r="N39" t="n">
        <v>75.95</v>
      </c>
      <c r="O39" t="n">
        <v>34901.13</v>
      </c>
      <c r="P39" t="n">
        <v>442.77</v>
      </c>
      <c r="Q39" t="n">
        <v>2238.51</v>
      </c>
      <c r="R39" t="n">
        <v>113.34</v>
      </c>
      <c r="S39" t="n">
        <v>80.06999999999999</v>
      </c>
      <c r="T39" t="n">
        <v>14471.05</v>
      </c>
      <c r="U39" t="n">
        <v>0.71</v>
      </c>
      <c r="V39" t="n">
        <v>0.87</v>
      </c>
      <c r="W39" t="n">
        <v>6.69</v>
      </c>
      <c r="X39" t="n">
        <v>0.88</v>
      </c>
      <c r="Y39" t="n">
        <v>1</v>
      </c>
      <c r="Z39" t="n">
        <v>10</v>
      </c>
      <c r="AA39" t="n">
        <v>570.1031974719557</v>
      </c>
      <c r="AB39" t="n">
        <v>780.0403459591222</v>
      </c>
      <c r="AC39" t="n">
        <v>705.5943901342843</v>
      </c>
      <c r="AD39" t="n">
        <v>570103.1974719557</v>
      </c>
      <c r="AE39" t="n">
        <v>780040.3459591222</v>
      </c>
      <c r="AF39" t="n">
        <v>3.535764557404182e-06</v>
      </c>
      <c r="AG39" t="n">
        <v>1.415833333333333</v>
      </c>
      <c r="AH39" t="n">
        <v>705594.3901342843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2.9421</v>
      </c>
      <c r="E40" t="n">
        <v>33.99</v>
      </c>
      <c r="F40" t="n">
        <v>29.52</v>
      </c>
      <c r="G40" t="n">
        <v>55.35</v>
      </c>
      <c r="H40" t="n">
        <v>0.66</v>
      </c>
      <c r="I40" t="n">
        <v>32</v>
      </c>
      <c r="J40" t="n">
        <v>281.58</v>
      </c>
      <c r="K40" t="n">
        <v>59.89</v>
      </c>
      <c r="L40" t="n">
        <v>10.5</v>
      </c>
      <c r="M40" t="n">
        <v>30</v>
      </c>
      <c r="N40" t="n">
        <v>76.19</v>
      </c>
      <c r="O40" t="n">
        <v>34962.08</v>
      </c>
      <c r="P40" t="n">
        <v>441.79</v>
      </c>
      <c r="Q40" t="n">
        <v>2238.39</v>
      </c>
      <c r="R40" t="n">
        <v>113.7</v>
      </c>
      <c r="S40" t="n">
        <v>80.06999999999999</v>
      </c>
      <c r="T40" t="n">
        <v>14650.43</v>
      </c>
      <c r="U40" t="n">
        <v>0.7</v>
      </c>
      <c r="V40" t="n">
        <v>0.87</v>
      </c>
      <c r="W40" t="n">
        <v>6.69</v>
      </c>
      <c r="X40" t="n">
        <v>0.89</v>
      </c>
      <c r="Y40" t="n">
        <v>1</v>
      </c>
      <c r="Z40" t="n">
        <v>10</v>
      </c>
      <c r="AA40" t="n">
        <v>569.5173415417792</v>
      </c>
      <c r="AB40" t="n">
        <v>779.2387520293148</v>
      </c>
      <c r="AC40" t="n">
        <v>704.8692992040936</v>
      </c>
      <c r="AD40" t="n">
        <v>569517.3415417791</v>
      </c>
      <c r="AE40" t="n">
        <v>779238.7520293148</v>
      </c>
      <c r="AF40" t="n">
        <v>3.534803392687093e-06</v>
      </c>
      <c r="AG40" t="n">
        <v>1.41625</v>
      </c>
      <c r="AH40" t="n">
        <v>704869.2992040936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2.9501</v>
      </c>
      <c r="E41" t="n">
        <v>33.9</v>
      </c>
      <c r="F41" t="n">
        <v>29.48</v>
      </c>
      <c r="G41" t="n">
        <v>57.05</v>
      </c>
      <c r="H41" t="n">
        <v>0.68</v>
      </c>
      <c r="I41" t="n">
        <v>31</v>
      </c>
      <c r="J41" t="n">
        <v>282.07</v>
      </c>
      <c r="K41" t="n">
        <v>59.89</v>
      </c>
      <c r="L41" t="n">
        <v>10.75</v>
      </c>
      <c r="M41" t="n">
        <v>29</v>
      </c>
      <c r="N41" t="n">
        <v>76.44</v>
      </c>
      <c r="O41" t="n">
        <v>35023.13</v>
      </c>
      <c r="P41" t="n">
        <v>439.04</v>
      </c>
      <c r="Q41" t="n">
        <v>2238.35</v>
      </c>
      <c r="R41" t="n">
        <v>112.14</v>
      </c>
      <c r="S41" t="n">
        <v>80.06999999999999</v>
      </c>
      <c r="T41" t="n">
        <v>13875.15</v>
      </c>
      <c r="U41" t="n">
        <v>0.71</v>
      </c>
      <c r="V41" t="n">
        <v>0.87</v>
      </c>
      <c r="W41" t="n">
        <v>6.69</v>
      </c>
      <c r="X41" t="n">
        <v>0.85</v>
      </c>
      <c r="Y41" t="n">
        <v>1</v>
      </c>
      <c r="Z41" t="n">
        <v>10</v>
      </c>
      <c r="AA41" t="n">
        <v>565.4640326097824</v>
      </c>
      <c r="AB41" t="n">
        <v>773.6928359291873</v>
      </c>
      <c r="AC41" t="n">
        <v>699.8526775528201</v>
      </c>
      <c r="AD41" t="n">
        <v>565464.0326097824</v>
      </c>
      <c r="AE41" t="n">
        <v>773692.8359291872</v>
      </c>
      <c r="AF41" t="n">
        <v>3.54441503985799e-06</v>
      </c>
      <c r="AG41" t="n">
        <v>1.4125</v>
      </c>
      <c r="AH41" t="n">
        <v>699852.6775528201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2.9558</v>
      </c>
      <c r="E42" t="n">
        <v>33.83</v>
      </c>
      <c r="F42" t="n">
        <v>29.46</v>
      </c>
      <c r="G42" t="n">
        <v>58.92</v>
      </c>
      <c r="H42" t="n">
        <v>0.6899999999999999</v>
      </c>
      <c r="I42" t="n">
        <v>30</v>
      </c>
      <c r="J42" t="n">
        <v>282.57</v>
      </c>
      <c r="K42" t="n">
        <v>59.89</v>
      </c>
      <c r="L42" t="n">
        <v>11</v>
      </c>
      <c r="M42" t="n">
        <v>28</v>
      </c>
      <c r="N42" t="n">
        <v>76.68000000000001</v>
      </c>
      <c r="O42" t="n">
        <v>35084.28</v>
      </c>
      <c r="P42" t="n">
        <v>437.95</v>
      </c>
      <c r="Q42" t="n">
        <v>2238.36</v>
      </c>
      <c r="R42" t="n">
        <v>111.68</v>
      </c>
      <c r="S42" t="n">
        <v>80.06999999999999</v>
      </c>
      <c r="T42" t="n">
        <v>13650.51</v>
      </c>
      <c r="U42" t="n">
        <v>0.72</v>
      </c>
      <c r="V42" t="n">
        <v>0.87</v>
      </c>
      <c r="W42" t="n">
        <v>6.69</v>
      </c>
      <c r="X42" t="n">
        <v>0.83</v>
      </c>
      <c r="Y42" t="n">
        <v>1</v>
      </c>
      <c r="Z42" t="n">
        <v>10</v>
      </c>
      <c r="AA42" t="n">
        <v>563.3530898875077</v>
      </c>
      <c r="AB42" t="n">
        <v>770.8045509683509</v>
      </c>
      <c r="AC42" t="n">
        <v>697.2400464549125</v>
      </c>
      <c r="AD42" t="n">
        <v>563353.0898875077</v>
      </c>
      <c r="AE42" t="n">
        <v>770804.5509683508</v>
      </c>
      <c r="AF42" t="n">
        <v>3.551263338467254e-06</v>
      </c>
      <c r="AG42" t="n">
        <v>1.409583333333333</v>
      </c>
      <c r="AH42" t="n">
        <v>697240.0464549125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2.9624</v>
      </c>
      <c r="E43" t="n">
        <v>33.76</v>
      </c>
      <c r="F43" t="n">
        <v>29.44</v>
      </c>
      <c r="G43" t="n">
        <v>60.9</v>
      </c>
      <c r="H43" t="n">
        <v>0.71</v>
      </c>
      <c r="I43" t="n">
        <v>29</v>
      </c>
      <c r="J43" t="n">
        <v>283.06</v>
      </c>
      <c r="K43" t="n">
        <v>59.89</v>
      </c>
      <c r="L43" t="n">
        <v>11.25</v>
      </c>
      <c r="M43" t="n">
        <v>27</v>
      </c>
      <c r="N43" t="n">
        <v>76.93000000000001</v>
      </c>
      <c r="O43" t="n">
        <v>35145.53</v>
      </c>
      <c r="P43" t="n">
        <v>435.81</v>
      </c>
      <c r="Q43" t="n">
        <v>2238.52</v>
      </c>
      <c r="R43" t="n">
        <v>110.69</v>
      </c>
      <c r="S43" t="n">
        <v>80.06999999999999</v>
      </c>
      <c r="T43" t="n">
        <v>13161.18</v>
      </c>
      <c r="U43" t="n">
        <v>0.72</v>
      </c>
      <c r="V43" t="n">
        <v>0.87</v>
      </c>
      <c r="W43" t="n">
        <v>6.7</v>
      </c>
      <c r="X43" t="n">
        <v>0.8100000000000001</v>
      </c>
      <c r="Y43" t="n">
        <v>1</v>
      </c>
      <c r="Z43" t="n">
        <v>10</v>
      </c>
      <c r="AA43" t="n">
        <v>560.22694411385</v>
      </c>
      <c r="AB43" t="n">
        <v>766.5272204050144</v>
      </c>
      <c r="AC43" t="n">
        <v>693.3709383172699</v>
      </c>
      <c r="AD43" t="n">
        <v>560226.94411385</v>
      </c>
      <c r="AE43" t="n">
        <v>766527.2204050145</v>
      </c>
      <c r="AF43" t="n">
        <v>3.559192947383245e-06</v>
      </c>
      <c r="AG43" t="n">
        <v>1.406666666666667</v>
      </c>
      <c r="AH43" t="n">
        <v>693370.9383172699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2.9691</v>
      </c>
      <c r="E44" t="n">
        <v>33.68</v>
      </c>
      <c r="F44" t="n">
        <v>29.41</v>
      </c>
      <c r="G44" t="n">
        <v>63.02</v>
      </c>
      <c r="H44" t="n">
        <v>0.72</v>
      </c>
      <c r="I44" t="n">
        <v>28</v>
      </c>
      <c r="J44" t="n">
        <v>283.56</v>
      </c>
      <c r="K44" t="n">
        <v>59.89</v>
      </c>
      <c r="L44" t="n">
        <v>11.5</v>
      </c>
      <c r="M44" t="n">
        <v>26</v>
      </c>
      <c r="N44" t="n">
        <v>77.18000000000001</v>
      </c>
      <c r="O44" t="n">
        <v>35206.88</v>
      </c>
      <c r="P44" t="n">
        <v>432.72</v>
      </c>
      <c r="Q44" t="n">
        <v>2238.41</v>
      </c>
      <c r="R44" t="n">
        <v>110.08</v>
      </c>
      <c r="S44" t="n">
        <v>80.06999999999999</v>
      </c>
      <c r="T44" t="n">
        <v>12862.93</v>
      </c>
      <c r="U44" t="n">
        <v>0.73</v>
      </c>
      <c r="V44" t="n">
        <v>0.87</v>
      </c>
      <c r="W44" t="n">
        <v>6.69</v>
      </c>
      <c r="X44" t="n">
        <v>0.78</v>
      </c>
      <c r="Y44" t="n">
        <v>1</v>
      </c>
      <c r="Z44" t="n">
        <v>10</v>
      </c>
      <c r="AA44" t="n">
        <v>556.2541477500251</v>
      </c>
      <c r="AB44" t="n">
        <v>761.0914651526236</v>
      </c>
      <c r="AC44" t="n">
        <v>688.4539639170367</v>
      </c>
      <c r="AD44" t="n">
        <v>556254.1477500251</v>
      </c>
      <c r="AE44" t="n">
        <v>761091.4651526236</v>
      </c>
      <c r="AF44" t="n">
        <v>3.567242701888871e-06</v>
      </c>
      <c r="AG44" t="n">
        <v>1.403333333333333</v>
      </c>
      <c r="AH44" t="n">
        <v>688453.9639170368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2.9714</v>
      </c>
      <c r="E45" t="n">
        <v>33.65</v>
      </c>
      <c r="F45" t="n">
        <v>29.39</v>
      </c>
      <c r="G45" t="n">
        <v>62.97</v>
      </c>
      <c r="H45" t="n">
        <v>0.74</v>
      </c>
      <c r="I45" t="n">
        <v>28</v>
      </c>
      <c r="J45" t="n">
        <v>284.06</v>
      </c>
      <c r="K45" t="n">
        <v>59.89</v>
      </c>
      <c r="L45" t="n">
        <v>11.75</v>
      </c>
      <c r="M45" t="n">
        <v>26</v>
      </c>
      <c r="N45" t="n">
        <v>77.42</v>
      </c>
      <c r="O45" t="n">
        <v>35268.32</v>
      </c>
      <c r="P45" t="n">
        <v>431.4</v>
      </c>
      <c r="Q45" t="n">
        <v>2238.37</v>
      </c>
      <c r="R45" t="n">
        <v>109.51</v>
      </c>
      <c r="S45" t="n">
        <v>80.06999999999999</v>
      </c>
      <c r="T45" t="n">
        <v>12577.99</v>
      </c>
      <c r="U45" t="n">
        <v>0.73</v>
      </c>
      <c r="V45" t="n">
        <v>0.87</v>
      </c>
      <c r="W45" t="n">
        <v>6.68</v>
      </c>
      <c r="X45" t="n">
        <v>0.76</v>
      </c>
      <c r="Y45" t="n">
        <v>1</v>
      </c>
      <c r="Z45" t="n">
        <v>10</v>
      </c>
      <c r="AA45" t="n">
        <v>554.6201617267348</v>
      </c>
      <c r="AB45" t="n">
        <v>758.8557733891815</v>
      </c>
      <c r="AC45" t="n">
        <v>686.4316434376847</v>
      </c>
      <c r="AD45" t="n">
        <v>554620.1617267347</v>
      </c>
      <c r="AE45" t="n">
        <v>758855.7733891816</v>
      </c>
      <c r="AF45" t="n">
        <v>3.570006050450504e-06</v>
      </c>
      <c r="AG45" t="n">
        <v>1.402083333333333</v>
      </c>
      <c r="AH45" t="n">
        <v>686431.6434376846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2.9759</v>
      </c>
      <c r="E46" t="n">
        <v>33.6</v>
      </c>
      <c r="F46" t="n">
        <v>29.38</v>
      </c>
      <c r="G46" t="n">
        <v>65.3</v>
      </c>
      <c r="H46" t="n">
        <v>0.75</v>
      </c>
      <c r="I46" t="n">
        <v>27</v>
      </c>
      <c r="J46" t="n">
        <v>284.56</v>
      </c>
      <c r="K46" t="n">
        <v>59.89</v>
      </c>
      <c r="L46" t="n">
        <v>12</v>
      </c>
      <c r="M46" t="n">
        <v>25</v>
      </c>
      <c r="N46" t="n">
        <v>77.67</v>
      </c>
      <c r="O46" t="n">
        <v>35329.87</v>
      </c>
      <c r="P46" t="n">
        <v>430</v>
      </c>
      <c r="Q46" t="n">
        <v>2238.3</v>
      </c>
      <c r="R46" t="n">
        <v>109.35</v>
      </c>
      <c r="S46" t="n">
        <v>80.06999999999999</v>
      </c>
      <c r="T46" t="n">
        <v>12503.07</v>
      </c>
      <c r="U46" t="n">
        <v>0.73</v>
      </c>
      <c r="V46" t="n">
        <v>0.87</v>
      </c>
      <c r="W46" t="n">
        <v>6.68</v>
      </c>
      <c r="X46" t="n">
        <v>0.76</v>
      </c>
      <c r="Y46" t="n">
        <v>1</v>
      </c>
      <c r="Z46" t="n">
        <v>10</v>
      </c>
      <c r="AA46" t="n">
        <v>552.5817524116947</v>
      </c>
      <c r="AB46" t="n">
        <v>756.0667318360718</v>
      </c>
      <c r="AC46" t="n">
        <v>683.9087840959592</v>
      </c>
      <c r="AD46" t="n">
        <v>552581.7524116946</v>
      </c>
      <c r="AE46" t="n">
        <v>756066.7318360718</v>
      </c>
      <c r="AF46" t="n">
        <v>3.575412601984134e-06</v>
      </c>
      <c r="AG46" t="n">
        <v>1.4</v>
      </c>
      <c r="AH46" t="n">
        <v>683908.7840959592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2.9839</v>
      </c>
      <c r="E47" t="n">
        <v>33.51</v>
      </c>
      <c r="F47" t="n">
        <v>29.35</v>
      </c>
      <c r="G47" t="n">
        <v>67.72</v>
      </c>
      <c r="H47" t="n">
        <v>0.77</v>
      </c>
      <c r="I47" t="n">
        <v>26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426.41</v>
      </c>
      <c r="Q47" t="n">
        <v>2238.32</v>
      </c>
      <c r="R47" t="n">
        <v>107.93</v>
      </c>
      <c r="S47" t="n">
        <v>80.06999999999999</v>
      </c>
      <c r="T47" t="n">
        <v>11797.8</v>
      </c>
      <c r="U47" t="n">
        <v>0.74</v>
      </c>
      <c r="V47" t="n">
        <v>0.87</v>
      </c>
      <c r="W47" t="n">
        <v>6.68</v>
      </c>
      <c r="X47" t="n">
        <v>0.72</v>
      </c>
      <c r="Y47" t="n">
        <v>1</v>
      </c>
      <c r="Z47" t="n">
        <v>10</v>
      </c>
      <c r="AA47" t="n">
        <v>548.0019048184935</v>
      </c>
      <c r="AB47" t="n">
        <v>749.8003823104381</v>
      </c>
      <c r="AC47" t="n">
        <v>678.2404861741751</v>
      </c>
      <c r="AD47" t="n">
        <v>548001.9048184935</v>
      </c>
      <c r="AE47" t="n">
        <v>749800.3823104381</v>
      </c>
      <c r="AF47" t="n">
        <v>3.585024249155031e-06</v>
      </c>
      <c r="AG47" t="n">
        <v>1.39625</v>
      </c>
      <c r="AH47" t="n">
        <v>678240.4861741751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2.9851</v>
      </c>
      <c r="E48" t="n">
        <v>33.5</v>
      </c>
      <c r="F48" t="n">
        <v>29.33</v>
      </c>
      <c r="G48" t="n">
        <v>67.69</v>
      </c>
      <c r="H48" t="n">
        <v>0.78</v>
      </c>
      <c r="I48" t="n">
        <v>26</v>
      </c>
      <c r="J48" t="n">
        <v>285.56</v>
      </c>
      <c r="K48" t="n">
        <v>59.89</v>
      </c>
      <c r="L48" t="n">
        <v>12.5</v>
      </c>
      <c r="M48" t="n">
        <v>24</v>
      </c>
      <c r="N48" t="n">
        <v>78.17</v>
      </c>
      <c r="O48" t="n">
        <v>35453.26</v>
      </c>
      <c r="P48" t="n">
        <v>425.63</v>
      </c>
      <c r="Q48" t="n">
        <v>2238.32</v>
      </c>
      <c r="R48" t="n">
        <v>107.69</v>
      </c>
      <c r="S48" t="n">
        <v>80.06999999999999</v>
      </c>
      <c r="T48" t="n">
        <v>11677.99</v>
      </c>
      <c r="U48" t="n">
        <v>0.74</v>
      </c>
      <c r="V48" t="n">
        <v>0.87</v>
      </c>
      <c r="W48" t="n">
        <v>6.68</v>
      </c>
      <c r="X48" t="n">
        <v>0.7</v>
      </c>
      <c r="Y48" t="n">
        <v>1</v>
      </c>
      <c r="Z48" t="n">
        <v>10</v>
      </c>
      <c r="AA48" t="n">
        <v>547.0238395284563</v>
      </c>
      <c r="AB48" t="n">
        <v>748.4621502314141</v>
      </c>
      <c r="AC48" t="n">
        <v>677.0299730865526</v>
      </c>
      <c r="AD48" t="n">
        <v>547023.8395284563</v>
      </c>
      <c r="AE48" t="n">
        <v>748462.150231414</v>
      </c>
      <c r="AF48" t="n">
        <v>3.586465996230665e-06</v>
      </c>
      <c r="AG48" t="n">
        <v>1.395833333333333</v>
      </c>
      <c r="AH48" t="n">
        <v>677029.9730865526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2.9918</v>
      </c>
      <c r="E49" t="n">
        <v>33.42</v>
      </c>
      <c r="F49" t="n">
        <v>29.31</v>
      </c>
      <c r="G49" t="n">
        <v>70.34</v>
      </c>
      <c r="H49" t="n">
        <v>0.79</v>
      </c>
      <c r="I49" t="n">
        <v>25</v>
      </c>
      <c r="J49" t="n">
        <v>286.06</v>
      </c>
      <c r="K49" t="n">
        <v>59.89</v>
      </c>
      <c r="L49" t="n">
        <v>12.75</v>
      </c>
      <c r="M49" t="n">
        <v>23</v>
      </c>
      <c r="N49" t="n">
        <v>78.42</v>
      </c>
      <c r="O49" t="n">
        <v>35515.1</v>
      </c>
      <c r="P49" t="n">
        <v>422.37</v>
      </c>
      <c r="Q49" t="n">
        <v>2238.33</v>
      </c>
      <c r="R49" t="n">
        <v>106.88</v>
      </c>
      <c r="S49" t="n">
        <v>80.06999999999999</v>
      </c>
      <c r="T49" t="n">
        <v>11278.07</v>
      </c>
      <c r="U49" t="n">
        <v>0.75</v>
      </c>
      <c r="V49" t="n">
        <v>0.88</v>
      </c>
      <c r="W49" t="n">
        <v>6.68</v>
      </c>
      <c r="X49" t="n">
        <v>0.68</v>
      </c>
      <c r="Y49" t="n">
        <v>1</v>
      </c>
      <c r="Z49" t="n">
        <v>10</v>
      </c>
      <c r="AA49" t="n">
        <v>543.0365304259396</v>
      </c>
      <c r="AB49" t="n">
        <v>743.0065380096879</v>
      </c>
      <c r="AC49" t="n">
        <v>672.095036838268</v>
      </c>
      <c r="AD49" t="n">
        <v>543036.5304259396</v>
      </c>
      <c r="AE49" t="n">
        <v>743006.5380096879</v>
      </c>
      <c r="AF49" t="n">
        <v>3.594515750736292e-06</v>
      </c>
      <c r="AG49" t="n">
        <v>1.3925</v>
      </c>
      <c r="AH49" t="n">
        <v>672095.036838268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2.9911</v>
      </c>
      <c r="E50" t="n">
        <v>33.43</v>
      </c>
      <c r="F50" t="n">
        <v>29.32</v>
      </c>
      <c r="G50" t="n">
        <v>70.36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23</v>
      </c>
      <c r="N50" t="n">
        <v>78.68000000000001</v>
      </c>
      <c r="O50" t="n">
        <v>35577.18</v>
      </c>
      <c r="P50" t="n">
        <v>420.89</v>
      </c>
      <c r="Q50" t="n">
        <v>2238.37</v>
      </c>
      <c r="R50" t="n">
        <v>106.92</v>
      </c>
      <c r="S50" t="n">
        <v>80.06999999999999</v>
      </c>
      <c r="T50" t="n">
        <v>11295.67</v>
      </c>
      <c r="U50" t="n">
        <v>0.75</v>
      </c>
      <c r="V50" t="n">
        <v>0.88</v>
      </c>
      <c r="W50" t="n">
        <v>6.69</v>
      </c>
      <c r="X50" t="n">
        <v>0.6899999999999999</v>
      </c>
      <c r="Y50" t="n">
        <v>1</v>
      </c>
      <c r="Z50" t="n">
        <v>10</v>
      </c>
      <c r="AA50" t="n">
        <v>542.0311965070681</v>
      </c>
      <c r="AB50" t="n">
        <v>741.6309957896857</v>
      </c>
      <c r="AC50" t="n">
        <v>670.8507744371574</v>
      </c>
      <c r="AD50" t="n">
        <v>542031.1965070681</v>
      </c>
      <c r="AE50" t="n">
        <v>741630.9957896858</v>
      </c>
      <c r="AF50" t="n">
        <v>3.593674731608838e-06</v>
      </c>
      <c r="AG50" t="n">
        <v>1.392916666666667</v>
      </c>
      <c r="AH50" t="n">
        <v>670850.7744371574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2.9992</v>
      </c>
      <c r="E51" t="n">
        <v>33.34</v>
      </c>
      <c r="F51" t="n">
        <v>29.28</v>
      </c>
      <c r="G51" t="n">
        <v>73.19</v>
      </c>
      <c r="H51" t="n">
        <v>0.82</v>
      </c>
      <c r="I51" t="n">
        <v>24</v>
      </c>
      <c r="J51" t="n">
        <v>287.07</v>
      </c>
      <c r="K51" t="n">
        <v>59.89</v>
      </c>
      <c r="L51" t="n">
        <v>13.25</v>
      </c>
      <c r="M51" t="n">
        <v>22</v>
      </c>
      <c r="N51" t="n">
        <v>78.93000000000001</v>
      </c>
      <c r="O51" t="n">
        <v>35639.23</v>
      </c>
      <c r="P51" t="n">
        <v>418.98</v>
      </c>
      <c r="Q51" t="n">
        <v>2238.37</v>
      </c>
      <c r="R51" t="n">
        <v>105.73</v>
      </c>
      <c r="S51" t="n">
        <v>80.06999999999999</v>
      </c>
      <c r="T51" t="n">
        <v>10709.02</v>
      </c>
      <c r="U51" t="n">
        <v>0.76</v>
      </c>
      <c r="V51" t="n">
        <v>0.88</v>
      </c>
      <c r="W51" t="n">
        <v>6.68</v>
      </c>
      <c r="X51" t="n">
        <v>0.65</v>
      </c>
      <c r="Y51" t="n">
        <v>1</v>
      </c>
      <c r="Z51" t="n">
        <v>10</v>
      </c>
      <c r="AA51" t="n">
        <v>538.7761690470894</v>
      </c>
      <c r="AB51" t="n">
        <v>737.1773236172662</v>
      </c>
      <c r="AC51" t="n">
        <v>666.8221544861054</v>
      </c>
      <c r="AD51" t="n">
        <v>538776.1690470894</v>
      </c>
      <c r="AE51" t="n">
        <v>737177.3236172663</v>
      </c>
      <c r="AF51" t="n">
        <v>3.603406524369372e-06</v>
      </c>
      <c r="AG51" t="n">
        <v>1.389166666666667</v>
      </c>
      <c r="AH51" t="n">
        <v>666822.1544861054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3.0057</v>
      </c>
      <c r="E52" t="n">
        <v>33.27</v>
      </c>
      <c r="F52" t="n">
        <v>29.25</v>
      </c>
      <c r="G52" t="n">
        <v>76.31999999999999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414.55</v>
      </c>
      <c r="Q52" t="n">
        <v>2238.33</v>
      </c>
      <c r="R52" t="n">
        <v>105.15</v>
      </c>
      <c r="S52" t="n">
        <v>80.06999999999999</v>
      </c>
      <c r="T52" t="n">
        <v>10422.9</v>
      </c>
      <c r="U52" t="n">
        <v>0.76</v>
      </c>
      <c r="V52" t="n">
        <v>0.88</v>
      </c>
      <c r="W52" t="n">
        <v>6.68</v>
      </c>
      <c r="X52" t="n">
        <v>0.63</v>
      </c>
      <c r="Y52" t="n">
        <v>1</v>
      </c>
      <c r="Z52" t="n">
        <v>10</v>
      </c>
      <c r="AA52" t="n">
        <v>533.8594651051405</v>
      </c>
      <c r="AB52" t="n">
        <v>730.4500723742226</v>
      </c>
      <c r="AC52" t="n">
        <v>660.7369426599415</v>
      </c>
      <c r="AD52" t="n">
        <v>533859.4651051406</v>
      </c>
      <c r="AE52" t="n">
        <v>730450.0723742226</v>
      </c>
      <c r="AF52" t="n">
        <v>3.611215987695726e-06</v>
      </c>
      <c r="AG52" t="n">
        <v>1.38625</v>
      </c>
      <c r="AH52" t="n">
        <v>660736.9426599415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3.0061</v>
      </c>
      <c r="E53" t="n">
        <v>33.27</v>
      </c>
      <c r="F53" t="n">
        <v>29.25</v>
      </c>
      <c r="G53" t="n">
        <v>76.3</v>
      </c>
      <c r="H53" t="n">
        <v>0.85</v>
      </c>
      <c r="I53" t="n">
        <v>23</v>
      </c>
      <c r="J53" t="n">
        <v>288.08</v>
      </c>
      <c r="K53" t="n">
        <v>59.89</v>
      </c>
      <c r="L53" t="n">
        <v>13.75</v>
      </c>
      <c r="M53" t="n">
        <v>21</v>
      </c>
      <c r="N53" t="n">
        <v>79.44</v>
      </c>
      <c r="O53" t="n">
        <v>35763.64</v>
      </c>
      <c r="P53" t="n">
        <v>414.79</v>
      </c>
      <c r="Q53" t="n">
        <v>2238.41</v>
      </c>
      <c r="R53" t="n">
        <v>104.79</v>
      </c>
      <c r="S53" t="n">
        <v>80.06999999999999</v>
      </c>
      <c r="T53" t="n">
        <v>10241.02</v>
      </c>
      <c r="U53" t="n">
        <v>0.76</v>
      </c>
      <c r="V53" t="n">
        <v>0.88</v>
      </c>
      <c r="W53" t="n">
        <v>6.68</v>
      </c>
      <c r="X53" t="n">
        <v>0.62</v>
      </c>
      <c r="Y53" t="n">
        <v>1</v>
      </c>
      <c r="Z53" t="n">
        <v>10</v>
      </c>
      <c r="AA53" t="n">
        <v>533.9835002113516</v>
      </c>
      <c r="AB53" t="n">
        <v>730.6197826785834</v>
      </c>
      <c r="AC53" t="n">
        <v>660.8904560510439</v>
      </c>
      <c r="AD53" t="n">
        <v>533983.5002113517</v>
      </c>
      <c r="AE53" t="n">
        <v>730619.7826785834</v>
      </c>
      <c r="AF53" t="n">
        <v>3.61169657005427e-06</v>
      </c>
      <c r="AG53" t="n">
        <v>1.38625</v>
      </c>
      <c r="AH53" t="n">
        <v>660890.4560510439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3.006</v>
      </c>
      <c r="E54" t="n">
        <v>33.27</v>
      </c>
      <c r="F54" t="n">
        <v>29.25</v>
      </c>
      <c r="G54" t="n">
        <v>76.31</v>
      </c>
      <c r="H54" t="n">
        <v>0.86</v>
      </c>
      <c r="I54" t="n">
        <v>23</v>
      </c>
      <c r="J54" t="n">
        <v>288.58</v>
      </c>
      <c r="K54" t="n">
        <v>59.89</v>
      </c>
      <c r="L54" t="n">
        <v>14</v>
      </c>
      <c r="M54" t="n">
        <v>21</v>
      </c>
      <c r="N54" t="n">
        <v>79.69</v>
      </c>
      <c r="O54" t="n">
        <v>35826</v>
      </c>
      <c r="P54" t="n">
        <v>413.25</v>
      </c>
      <c r="Q54" t="n">
        <v>2238.34</v>
      </c>
      <c r="R54" t="n">
        <v>104.97</v>
      </c>
      <c r="S54" t="n">
        <v>80.06999999999999</v>
      </c>
      <c r="T54" t="n">
        <v>10333.58</v>
      </c>
      <c r="U54" t="n">
        <v>0.76</v>
      </c>
      <c r="V54" t="n">
        <v>0.88</v>
      </c>
      <c r="W54" t="n">
        <v>6.67</v>
      </c>
      <c r="X54" t="n">
        <v>0.62</v>
      </c>
      <c r="Y54" t="n">
        <v>1</v>
      </c>
      <c r="Z54" t="n">
        <v>10</v>
      </c>
      <c r="AA54" t="n">
        <v>532.7616763615124</v>
      </c>
      <c r="AB54" t="n">
        <v>728.9480293841691</v>
      </c>
      <c r="AC54" t="n">
        <v>659.3782525447281</v>
      </c>
      <c r="AD54" t="n">
        <v>532761.6763615124</v>
      </c>
      <c r="AE54" t="n">
        <v>728948.0293841691</v>
      </c>
      <c r="AF54" t="n">
        <v>3.611576424464634e-06</v>
      </c>
      <c r="AG54" t="n">
        <v>1.38625</v>
      </c>
      <c r="AH54" t="n">
        <v>659378.2525447281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3.013</v>
      </c>
      <c r="E55" t="n">
        <v>33.19</v>
      </c>
      <c r="F55" t="n">
        <v>29.22</v>
      </c>
      <c r="G55" t="n">
        <v>79.7</v>
      </c>
      <c r="H55" t="n">
        <v>0.88</v>
      </c>
      <c r="I55" t="n">
        <v>22</v>
      </c>
      <c r="J55" t="n">
        <v>289.09</v>
      </c>
      <c r="K55" t="n">
        <v>59.89</v>
      </c>
      <c r="L55" t="n">
        <v>14.25</v>
      </c>
      <c r="M55" t="n">
        <v>20</v>
      </c>
      <c r="N55" t="n">
        <v>79.95</v>
      </c>
      <c r="O55" t="n">
        <v>35888.47</v>
      </c>
      <c r="P55" t="n">
        <v>410.36</v>
      </c>
      <c r="Q55" t="n">
        <v>2238.32</v>
      </c>
      <c r="R55" t="n">
        <v>104.15</v>
      </c>
      <c r="S55" t="n">
        <v>80.06999999999999</v>
      </c>
      <c r="T55" t="n">
        <v>9927.209999999999</v>
      </c>
      <c r="U55" t="n">
        <v>0.77</v>
      </c>
      <c r="V55" t="n">
        <v>0.88</v>
      </c>
      <c r="W55" t="n">
        <v>6.67</v>
      </c>
      <c r="X55" t="n">
        <v>0.6</v>
      </c>
      <c r="Y55" t="n">
        <v>1</v>
      </c>
      <c r="Z55" t="n">
        <v>10</v>
      </c>
      <c r="AA55" t="n">
        <v>529.0158908667461</v>
      </c>
      <c r="AB55" t="n">
        <v>723.8228804178367</v>
      </c>
      <c r="AC55" t="n">
        <v>654.742240602551</v>
      </c>
      <c r="AD55" t="n">
        <v>529015.8908667461</v>
      </c>
      <c r="AE55" t="n">
        <v>723822.8804178367</v>
      </c>
      <c r="AF55" t="n">
        <v>3.619986615739169e-06</v>
      </c>
      <c r="AG55" t="n">
        <v>1.382916666666667</v>
      </c>
      <c r="AH55" t="n">
        <v>654742.2406025509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3.011</v>
      </c>
      <c r="E56" t="n">
        <v>33.21</v>
      </c>
      <c r="F56" t="n">
        <v>29.25</v>
      </c>
      <c r="G56" t="n">
        <v>79.76000000000001</v>
      </c>
      <c r="H56" t="n">
        <v>0.89</v>
      </c>
      <c r="I56" t="n">
        <v>22</v>
      </c>
      <c r="J56" t="n">
        <v>289.6</v>
      </c>
      <c r="K56" t="n">
        <v>59.89</v>
      </c>
      <c r="L56" t="n">
        <v>14.5</v>
      </c>
      <c r="M56" t="n">
        <v>20</v>
      </c>
      <c r="N56" t="n">
        <v>80.20999999999999</v>
      </c>
      <c r="O56" t="n">
        <v>35951.04</v>
      </c>
      <c r="P56" t="n">
        <v>408.66</v>
      </c>
      <c r="Q56" t="n">
        <v>2238.5</v>
      </c>
      <c r="R56" t="n">
        <v>104.6</v>
      </c>
      <c r="S56" t="n">
        <v>80.06999999999999</v>
      </c>
      <c r="T56" t="n">
        <v>10149.85</v>
      </c>
      <c r="U56" t="n">
        <v>0.77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528.1899713629741</v>
      </c>
      <c r="AB56" t="n">
        <v>722.6928209157791</v>
      </c>
      <c r="AC56" t="n">
        <v>653.720032393321</v>
      </c>
      <c r="AD56" t="n">
        <v>528189.9713629741</v>
      </c>
      <c r="AE56" t="n">
        <v>722692.8209157791</v>
      </c>
      <c r="AF56" t="n">
        <v>3.617583703946446e-06</v>
      </c>
      <c r="AG56" t="n">
        <v>1.38375</v>
      </c>
      <c r="AH56" t="n">
        <v>653720.032393321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3.0219</v>
      </c>
      <c r="E57" t="n">
        <v>33.09</v>
      </c>
      <c r="F57" t="n">
        <v>29.18</v>
      </c>
      <c r="G57" t="n">
        <v>83.36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406.61</v>
      </c>
      <c r="Q57" t="n">
        <v>2238.35</v>
      </c>
      <c r="R57" t="n">
        <v>102.53</v>
      </c>
      <c r="S57" t="n">
        <v>80.06999999999999</v>
      </c>
      <c r="T57" t="n">
        <v>9120.299999999999</v>
      </c>
      <c r="U57" t="n">
        <v>0.78</v>
      </c>
      <c r="V57" t="n">
        <v>0.88</v>
      </c>
      <c r="W57" t="n">
        <v>6.67</v>
      </c>
      <c r="X57" t="n">
        <v>0.55</v>
      </c>
      <c r="Y57" t="n">
        <v>1</v>
      </c>
      <c r="Z57" t="n">
        <v>10</v>
      </c>
      <c r="AA57" t="n">
        <v>524.2067373776038</v>
      </c>
      <c r="AB57" t="n">
        <v>717.2427844491141</v>
      </c>
      <c r="AC57" t="n">
        <v>648.7901397578604</v>
      </c>
      <c r="AD57" t="n">
        <v>524206.7373776037</v>
      </c>
      <c r="AE57" t="n">
        <v>717242.7844491141</v>
      </c>
      <c r="AF57" t="n">
        <v>3.630679573216793e-06</v>
      </c>
      <c r="AG57" t="n">
        <v>1.37875</v>
      </c>
      <c r="AH57" t="n">
        <v>648790.1397578605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3.0196</v>
      </c>
      <c r="E58" t="n">
        <v>33.12</v>
      </c>
      <c r="F58" t="n">
        <v>29.2</v>
      </c>
      <c r="G58" t="n">
        <v>83.43000000000001</v>
      </c>
      <c r="H58" t="n">
        <v>0.92</v>
      </c>
      <c r="I58" t="n">
        <v>21</v>
      </c>
      <c r="J58" t="n">
        <v>290.61</v>
      </c>
      <c r="K58" t="n">
        <v>59.89</v>
      </c>
      <c r="L58" t="n">
        <v>15</v>
      </c>
      <c r="M58" t="n">
        <v>19</v>
      </c>
      <c r="N58" t="n">
        <v>80.73</v>
      </c>
      <c r="O58" t="n">
        <v>36076.5</v>
      </c>
      <c r="P58" t="n">
        <v>402.08</v>
      </c>
      <c r="Q58" t="n">
        <v>2238.31</v>
      </c>
      <c r="R58" t="n">
        <v>103.56</v>
      </c>
      <c r="S58" t="n">
        <v>80.06999999999999</v>
      </c>
      <c r="T58" t="n">
        <v>9635.799999999999</v>
      </c>
      <c r="U58" t="n">
        <v>0.77</v>
      </c>
      <c r="V58" t="n">
        <v>0.88</v>
      </c>
      <c r="W58" t="n">
        <v>6.67</v>
      </c>
      <c r="X58" t="n">
        <v>0.58</v>
      </c>
      <c r="Y58" t="n">
        <v>1</v>
      </c>
      <c r="Z58" t="n">
        <v>10</v>
      </c>
      <c r="AA58" t="n">
        <v>521.1048612519081</v>
      </c>
      <c r="AB58" t="n">
        <v>712.9986606888208</v>
      </c>
      <c r="AC58" t="n">
        <v>644.9510692125843</v>
      </c>
      <c r="AD58" t="n">
        <v>521104.8612519081</v>
      </c>
      <c r="AE58" t="n">
        <v>712998.6606888208</v>
      </c>
      <c r="AF58" t="n">
        <v>3.62791622465516e-06</v>
      </c>
      <c r="AG58" t="n">
        <v>1.38</v>
      </c>
      <c r="AH58" t="n">
        <v>644951.0692125843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3.0259</v>
      </c>
      <c r="E59" t="n">
        <v>33.05</v>
      </c>
      <c r="F59" t="n">
        <v>29.18</v>
      </c>
      <c r="G59" t="n">
        <v>87.55</v>
      </c>
      <c r="H59" t="n">
        <v>0.93</v>
      </c>
      <c r="I59" t="n">
        <v>20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401.43</v>
      </c>
      <c r="Q59" t="n">
        <v>2238.42</v>
      </c>
      <c r="R59" t="n">
        <v>102.64</v>
      </c>
      <c r="S59" t="n">
        <v>80.06999999999999</v>
      </c>
      <c r="T59" t="n">
        <v>9181.58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519.3764121100551</v>
      </c>
      <c r="AB59" t="n">
        <v>710.6337203191431</v>
      </c>
      <c r="AC59" t="n">
        <v>642.8118354325741</v>
      </c>
      <c r="AD59" t="n">
        <v>519376.4121100551</v>
      </c>
      <c r="AE59" t="n">
        <v>710633.7203191431</v>
      </c>
      <c r="AF59" t="n">
        <v>3.635485396802241e-06</v>
      </c>
      <c r="AG59" t="n">
        <v>1.377083333333333</v>
      </c>
      <c r="AH59" t="n">
        <v>642811.835432574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3.0274</v>
      </c>
      <c r="E60" t="n">
        <v>33.03</v>
      </c>
      <c r="F60" t="n">
        <v>29.17</v>
      </c>
      <c r="G60" t="n">
        <v>87.5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399.18</v>
      </c>
      <c r="Q60" t="n">
        <v>2238.31</v>
      </c>
      <c r="R60" t="n">
        <v>102.6</v>
      </c>
      <c r="S60" t="n">
        <v>80.06999999999999</v>
      </c>
      <c r="T60" t="n">
        <v>9160.049999999999</v>
      </c>
      <c r="U60" t="n">
        <v>0.78</v>
      </c>
      <c r="V60" t="n">
        <v>0.88</v>
      </c>
      <c r="W60" t="n">
        <v>6.66</v>
      </c>
      <c r="X60" t="n">
        <v>0.54</v>
      </c>
      <c r="Y60" t="n">
        <v>1</v>
      </c>
      <c r="Z60" t="n">
        <v>10</v>
      </c>
      <c r="AA60" t="n">
        <v>517.2576529039509</v>
      </c>
      <c r="AB60" t="n">
        <v>707.7347405002921</v>
      </c>
      <c r="AC60" t="n">
        <v>640.1895301788904</v>
      </c>
      <c r="AD60" t="n">
        <v>517257.6529039508</v>
      </c>
      <c r="AE60" t="n">
        <v>707734.7405002922</v>
      </c>
      <c r="AF60" t="n">
        <v>3.637287580646784e-06</v>
      </c>
      <c r="AG60" t="n">
        <v>1.37625</v>
      </c>
      <c r="AH60" t="n">
        <v>640189.5301788904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3.028</v>
      </c>
      <c r="E61" t="n">
        <v>33.02</v>
      </c>
      <c r="F61" t="n">
        <v>29.16</v>
      </c>
      <c r="G61" t="n">
        <v>87.48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398.13</v>
      </c>
      <c r="Q61" t="n">
        <v>2238.41</v>
      </c>
      <c r="R61" t="n">
        <v>101.83</v>
      </c>
      <c r="S61" t="n">
        <v>80.06999999999999</v>
      </c>
      <c r="T61" t="n">
        <v>8777.799999999999</v>
      </c>
      <c r="U61" t="n">
        <v>0.79</v>
      </c>
      <c r="V61" t="n">
        <v>0.88</v>
      </c>
      <c r="W61" t="n">
        <v>6.68</v>
      </c>
      <c r="X61" t="n">
        <v>0.53</v>
      </c>
      <c r="Y61" t="n">
        <v>1</v>
      </c>
      <c r="Z61" t="n">
        <v>10</v>
      </c>
      <c r="AA61" t="n">
        <v>516.2523388618616</v>
      </c>
      <c r="AB61" t="n">
        <v>706.3592254765804</v>
      </c>
      <c r="AC61" t="n">
        <v>638.9452923784943</v>
      </c>
      <c r="AD61" t="n">
        <v>516252.3388618616</v>
      </c>
      <c r="AE61" t="n">
        <v>706359.2254765803</v>
      </c>
      <c r="AF61" t="n">
        <v>3.638008454184602e-06</v>
      </c>
      <c r="AG61" t="n">
        <v>1.375833333333333</v>
      </c>
      <c r="AH61" t="n">
        <v>638945.2923784943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3.0323</v>
      </c>
      <c r="E62" t="n">
        <v>32.98</v>
      </c>
      <c r="F62" t="n">
        <v>29.16</v>
      </c>
      <c r="G62" t="n">
        <v>92.09999999999999</v>
      </c>
      <c r="H62" t="n">
        <v>0.97</v>
      </c>
      <c r="I62" t="n">
        <v>19</v>
      </c>
      <c r="J62" t="n">
        <v>292.66</v>
      </c>
      <c r="K62" t="n">
        <v>59.89</v>
      </c>
      <c r="L62" t="n">
        <v>16</v>
      </c>
      <c r="M62" t="n">
        <v>14</v>
      </c>
      <c r="N62" t="n">
        <v>81.77</v>
      </c>
      <c r="O62" t="n">
        <v>36328.69</v>
      </c>
      <c r="P62" t="n">
        <v>397.89</v>
      </c>
      <c r="Q62" t="n">
        <v>2238.39</v>
      </c>
      <c r="R62" t="n">
        <v>102</v>
      </c>
      <c r="S62" t="n">
        <v>80.06999999999999</v>
      </c>
      <c r="T62" t="n">
        <v>8867.65</v>
      </c>
      <c r="U62" t="n">
        <v>0.79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515.3332938908533</v>
      </c>
      <c r="AB62" t="n">
        <v>705.101747601844</v>
      </c>
      <c r="AC62" t="n">
        <v>637.8078264272414</v>
      </c>
      <c r="AD62" t="n">
        <v>515333.2938908532</v>
      </c>
      <c r="AE62" t="n">
        <v>705101.7476018439</v>
      </c>
      <c r="AF62" t="n">
        <v>3.64317471453896e-06</v>
      </c>
      <c r="AG62" t="n">
        <v>1.374166666666667</v>
      </c>
      <c r="AH62" t="n">
        <v>637807.8264272413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3.0324</v>
      </c>
      <c r="E63" t="n">
        <v>32.98</v>
      </c>
      <c r="F63" t="n">
        <v>29.16</v>
      </c>
      <c r="G63" t="n">
        <v>92.09</v>
      </c>
      <c r="H63" t="n">
        <v>0.99</v>
      </c>
      <c r="I63" t="n">
        <v>19</v>
      </c>
      <c r="J63" t="n">
        <v>293.17</v>
      </c>
      <c r="K63" t="n">
        <v>59.89</v>
      </c>
      <c r="L63" t="n">
        <v>16.25</v>
      </c>
      <c r="M63" t="n">
        <v>13</v>
      </c>
      <c r="N63" t="n">
        <v>82.03</v>
      </c>
      <c r="O63" t="n">
        <v>36392.01</v>
      </c>
      <c r="P63" t="n">
        <v>398.71</v>
      </c>
      <c r="Q63" t="n">
        <v>2238.4</v>
      </c>
      <c r="R63" t="n">
        <v>101.82</v>
      </c>
      <c r="S63" t="n">
        <v>80.06999999999999</v>
      </c>
      <c r="T63" t="n">
        <v>8774.93</v>
      </c>
      <c r="U63" t="n">
        <v>0.79</v>
      </c>
      <c r="V63" t="n">
        <v>0.88</v>
      </c>
      <c r="W63" t="n">
        <v>6.68</v>
      </c>
      <c r="X63" t="n">
        <v>0.54</v>
      </c>
      <c r="Y63" t="n">
        <v>1</v>
      </c>
      <c r="Z63" t="n">
        <v>10</v>
      </c>
      <c r="AA63" t="n">
        <v>515.9708182520292</v>
      </c>
      <c r="AB63" t="n">
        <v>705.9740365583948</v>
      </c>
      <c r="AC63" t="n">
        <v>638.5968653500441</v>
      </c>
      <c r="AD63" t="n">
        <v>515970.8182520292</v>
      </c>
      <c r="AE63" t="n">
        <v>705974.0365583948</v>
      </c>
      <c r="AF63" t="n">
        <v>3.643294860128595e-06</v>
      </c>
      <c r="AG63" t="n">
        <v>1.374166666666667</v>
      </c>
      <c r="AH63" t="n">
        <v>638596.8653500441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3.0334</v>
      </c>
      <c r="E64" t="n">
        <v>32.97</v>
      </c>
      <c r="F64" t="n">
        <v>29.15</v>
      </c>
      <c r="G64" t="n">
        <v>92.06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9</v>
      </c>
      <c r="N64" t="n">
        <v>82.3</v>
      </c>
      <c r="O64" t="n">
        <v>36455.44</v>
      </c>
      <c r="P64" t="n">
        <v>395.36</v>
      </c>
      <c r="Q64" t="n">
        <v>2238.55</v>
      </c>
      <c r="R64" t="n">
        <v>101.38</v>
      </c>
      <c r="S64" t="n">
        <v>80.06999999999999</v>
      </c>
      <c r="T64" t="n">
        <v>8555.74</v>
      </c>
      <c r="U64" t="n">
        <v>0.79</v>
      </c>
      <c r="V64" t="n">
        <v>0.88</v>
      </c>
      <c r="W64" t="n">
        <v>6.68</v>
      </c>
      <c r="X64" t="n">
        <v>0.52</v>
      </c>
      <c r="Y64" t="n">
        <v>1</v>
      </c>
      <c r="Z64" t="n">
        <v>10</v>
      </c>
      <c r="AA64" t="n">
        <v>513.067557867911</v>
      </c>
      <c r="AB64" t="n">
        <v>702.0016676180356</v>
      </c>
      <c r="AC64" t="n">
        <v>635.0036137260983</v>
      </c>
      <c r="AD64" t="n">
        <v>513067.5578679109</v>
      </c>
      <c r="AE64" t="n">
        <v>702001.6676180357</v>
      </c>
      <c r="AF64" t="n">
        <v>3.644496316024957e-06</v>
      </c>
      <c r="AG64" t="n">
        <v>1.37375</v>
      </c>
      <c r="AH64" t="n">
        <v>635003.6137260982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3.0418</v>
      </c>
      <c r="E65" t="n">
        <v>32.88</v>
      </c>
      <c r="F65" t="n">
        <v>29.11</v>
      </c>
      <c r="G65" t="n">
        <v>97.04000000000001</v>
      </c>
      <c r="H65" t="n">
        <v>1.01</v>
      </c>
      <c r="I65" t="n">
        <v>18</v>
      </c>
      <c r="J65" t="n">
        <v>294.2</v>
      </c>
      <c r="K65" t="n">
        <v>59.89</v>
      </c>
      <c r="L65" t="n">
        <v>16.75</v>
      </c>
      <c r="M65" t="n">
        <v>9</v>
      </c>
      <c r="N65" t="n">
        <v>82.56</v>
      </c>
      <c r="O65" t="n">
        <v>36518.97</v>
      </c>
      <c r="P65" t="n">
        <v>391.3</v>
      </c>
      <c r="Q65" t="n">
        <v>2238.41</v>
      </c>
      <c r="R65" t="n">
        <v>99.98</v>
      </c>
      <c r="S65" t="n">
        <v>80.06999999999999</v>
      </c>
      <c r="T65" t="n">
        <v>7863.4</v>
      </c>
      <c r="U65" t="n">
        <v>0.8</v>
      </c>
      <c r="V65" t="n">
        <v>0.88</v>
      </c>
      <c r="W65" t="n">
        <v>6.68</v>
      </c>
      <c r="X65" t="n">
        <v>0.49</v>
      </c>
      <c r="Y65" t="n">
        <v>1</v>
      </c>
      <c r="Z65" t="n">
        <v>10</v>
      </c>
      <c r="AA65" t="n">
        <v>508.1755274377159</v>
      </c>
      <c r="AB65" t="n">
        <v>695.308175762292</v>
      </c>
      <c r="AC65" t="n">
        <v>628.948939338692</v>
      </c>
      <c r="AD65" t="n">
        <v>508175.5274377158</v>
      </c>
      <c r="AE65" t="n">
        <v>695308.175762292</v>
      </c>
      <c r="AF65" t="n">
        <v>3.654588545554399e-06</v>
      </c>
      <c r="AG65" t="n">
        <v>1.37</v>
      </c>
      <c r="AH65" t="n">
        <v>628948.939338692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3.0423</v>
      </c>
      <c r="E66" t="n">
        <v>32.87</v>
      </c>
      <c r="F66" t="n">
        <v>29.11</v>
      </c>
      <c r="G66" t="n">
        <v>97.02</v>
      </c>
      <c r="H66" t="n">
        <v>1.03</v>
      </c>
      <c r="I66" t="n">
        <v>18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392.26</v>
      </c>
      <c r="Q66" t="n">
        <v>2238.38</v>
      </c>
      <c r="R66" t="n">
        <v>99.97</v>
      </c>
      <c r="S66" t="n">
        <v>80.06999999999999</v>
      </c>
      <c r="T66" t="n">
        <v>7856.98</v>
      </c>
      <c r="U66" t="n">
        <v>0.8</v>
      </c>
      <c r="V66" t="n">
        <v>0.88</v>
      </c>
      <c r="W66" t="n">
        <v>6.68</v>
      </c>
      <c r="X66" t="n">
        <v>0.48</v>
      </c>
      <c r="Y66" t="n">
        <v>1</v>
      </c>
      <c r="Z66" t="n">
        <v>10</v>
      </c>
      <c r="AA66" t="n">
        <v>508.853522492992</v>
      </c>
      <c r="AB66" t="n">
        <v>696.2358385079517</v>
      </c>
      <c r="AC66" t="n">
        <v>629.7880672538886</v>
      </c>
      <c r="AD66" t="n">
        <v>508853.522492992</v>
      </c>
      <c r="AE66" t="n">
        <v>696235.8385079517</v>
      </c>
      <c r="AF66" t="n">
        <v>3.65518927350258e-06</v>
      </c>
      <c r="AG66" t="n">
        <v>1.369583333333333</v>
      </c>
      <c r="AH66" t="n">
        <v>629788.0672538886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3.0414</v>
      </c>
      <c r="E67" t="n">
        <v>32.88</v>
      </c>
      <c r="F67" t="n">
        <v>29.12</v>
      </c>
      <c r="G67" t="n">
        <v>97.06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392.38</v>
      </c>
      <c r="Q67" t="n">
        <v>2238.42</v>
      </c>
      <c r="R67" t="n">
        <v>100.25</v>
      </c>
      <c r="S67" t="n">
        <v>80.06999999999999</v>
      </c>
      <c r="T67" t="n">
        <v>7995.91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509.1619520413502</v>
      </c>
      <c r="AB67" t="n">
        <v>696.6578454229665</v>
      </c>
      <c r="AC67" t="n">
        <v>630.169798421225</v>
      </c>
      <c r="AD67" t="n">
        <v>509161.9520413502</v>
      </c>
      <c r="AE67" t="n">
        <v>696657.8454229665</v>
      </c>
      <c r="AF67" t="n">
        <v>3.654107963195854e-06</v>
      </c>
      <c r="AG67" t="n">
        <v>1.37</v>
      </c>
      <c r="AH67" t="n">
        <v>630169.7984212249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3.0395</v>
      </c>
      <c r="E68" t="n">
        <v>32.9</v>
      </c>
      <c r="F68" t="n">
        <v>29.14</v>
      </c>
      <c r="G68" t="n">
        <v>97.12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392.65</v>
      </c>
      <c r="Q68" t="n">
        <v>2238.44</v>
      </c>
      <c r="R68" t="n">
        <v>100.79</v>
      </c>
      <c r="S68" t="n">
        <v>80.06999999999999</v>
      </c>
      <c r="T68" t="n">
        <v>8265.33</v>
      </c>
      <c r="U68" t="n">
        <v>0.79</v>
      </c>
      <c r="V68" t="n">
        <v>0.88</v>
      </c>
      <c r="W68" t="n">
        <v>6.68</v>
      </c>
      <c r="X68" t="n">
        <v>0.51</v>
      </c>
      <c r="Y68" t="n">
        <v>1</v>
      </c>
      <c r="Z68" t="n">
        <v>10</v>
      </c>
      <c r="AA68" t="n">
        <v>509.8195130095505</v>
      </c>
      <c r="AB68" t="n">
        <v>697.5575493492008</v>
      </c>
      <c r="AC68" t="n">
        <v>630.9836358674818</v>
      </c>
      <c r="AD68" t="n">
        <v>509819.5130095505</v>
      </c>
      <c r="AE68" t="n">
        <v>697557.5493492008</v>
      </c>
      <c r="AF68" t="n">
        <v>3.651825196992766e-06</v>
      </c>
      <c r="AG68" t="n">
        <v>1.370833333333333</v>
      </c>
      <c r="AH68" t="n">
        <v>630983.6358674818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3.0393</v>
      </c>
      <c r="E69" t="n">
        <v>32.9</v>
      </c>
      <c r="F69" t="n">
        <v>29.14</v>
      </c>
      <c r="G69" t="n">
        <v>97.13</v>
      </c>
      <c r="H69" t="n">
        <v>1.07</v>
      </c>
      <c r="I69" t="n">
        <v>18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394</v>
      </c>
      <c r="Q69" t="n">
        <v>2238.46</v>
      </c>
      <c r="R69" t="n">
        <v>101.05</v>
      </c>
      <c r="S69" t="n">
        <v>80.06999999999999</v>
      </c>
      <c r="T69" t="n">
        <v>8398.27</v>
      </c>
      <c r="U69" t="n">
        <v>0.79</v>
      </c>
      <c r="V69" t="n">
        <v>0.88</v>
      </c>
      <c r="W69" t="n">
        <v>6.68</v>
      </c>
      <c r="X69" t="n">
        <v>0.51</v>
      </c>
      <c r="Y69" t="n">
        <v>1</v>
      </c>
      <c r="Z69" t="n">
        <v>10</v>
      </c>
      <c r="AA69" t="n">
        <v>510.9264140514186</v>
      </c>
      <c r="AB69" t="n">
        <v>699.0720601877123</v>
      </c>
      <c r="AC69" t="n">
        <v>632.353603917195</v>
      </c>
      <c r="AD69" t="n">
        <v>510926.4140514186</v>
      </c>
      <c r="AE69" t="n">
        <v>699072.0601877123</v>
      </c>
      <c r="AF69" t="n">
        <v>3.651584905813494e-06</v>
      </c>
      <c r="AG69" t="n">
        <v>1.370833333333333</v>
      </c>
      <c r="AH69" t="n">
        <v>632353.603917195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3.0402</v>
      </c>
      <c r="E70" t="n">
        <v>32.89</v>
      </c>
      <c r="F70" t="n">
        <v>29.13</v>
      </c>
      <c r="G70" t="n">
        <v>97.09999999999999</v>
      </c>
      <c r="H70" t="n">
        <v>1.08</v>
      </c>
      <c r="I70" t="n">
        <v>18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393.97</v>
      </c>
      <c r="Q70" t="n">
        <v>2238.62</v>
      </c>
      <c r="R70" t="n">
        <v>100.65</v>
      </c>
      <c r="S70" t="n">
        <v>80.06999999999999</v>
      </c>
      <c r="T70" t="n">
        <v>8197.82</v>
      </c>
      <c r="U70" t="n">
        <v>0.8</v>
      </c>
      <c r="V70" t="n">
        <v>0.88</v>
      </c>
      <c r="W70" t="n">
        <v>6.68</v>
      </c>
      <c r="X70" t="n">
        <v>0.5</v>
      </c>
      <c r="Y70" t="n">
        <v>1</v>
      </c>
      <c r="Z70" t="n">
        <v>10</v>
      </c>
      <c r="AA70" t="n">
        <v>510.6888543888942</v>
      </c>
      <c r="AB70" t="n">
        <v>698.7470205770536</v>
      </c>
      <c r="AC70" t="n">
        <v>632.0595856307816</v>
      </c>
      <c r="AD70" t="n">
        <v>510688.8543888942</v>
      </c>
      <c r="AE70" t="n">
        <v>698747.0205770537</v>
      </c>
      <c r="AF70" t="n">
        <v>3.65266621612022e-06</v>
      </c>
      <c r="AG70" t="n">
        <v>1.370416666666667</v>
      </c>
      <c r="AH70" t="n">
        <v>632059.5856307816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3.0385</v>
      </c>
      <c r="E71" t="n">
        <v>32.91</v>
      </c>
      <c r="F71" t="n">
        <v>29.15</v>
      </c>
      <c r="G71" t="n">
        <v>97.16</v>
      </c>
      <c r="H71" t="n">
        <v>1.09</v>
      </c>
      <c r="I71" t="n">
        <v>18</v>
      </c>
      <c r="J71" t="n">
        <v>297.31</v>
      </c>
      <c r="K71" t="n">
        <v>59.89</v>
      </c>
      <c r="L71" t="n">
        <v>18.25</v>
      </c>
      <c r="M71" t="n">
        <v>0</v>
      </c>
      <c r="N71" t="n">
        <v>84.17</v>
      </c>
      <c r="O71" t="n">
        <v>36902.52</v>
      </c>
      <c r="P71" t="n">
        <v>394.83</v>
      </c>
      <c r="Q71" t="n">
        <v>2238.4</v>
      </c>
      <c r="R71" t="n">
        <v>101.02</v>
      </c>
      <c r="S71" t="n">
        <v>80.06999999999999</v>
      </c>
      <c r="T71" t="n">
        <v>8381.610000000001</v>
      </c>
      <c r="U71" t="n">
        <v>0.79</v>
      </c>
      <c r="V71" t="n">
        <v>0.88</v>
      </c>
      <c r="W71" t="n">
        <v>6.69</v>
      </c>
      <c r="X71" t="n">
        <v>0.52</v>
      </c>
      <c r="Y71" t="n">
        <v>1</v>
      </c>
      <c r="Z71" t="n">
        <v>10</v>
      </c>
      <c r="AA71" t="n">
        <v>511.7845727560521</v>
      </c>
      <c r="AB71" t="n">
        <v>700.2462307866821</v>
      </c>
      <c r="AC71" t="n">
        <v>633.4157133221579</v>
      </c>
      <c r="AD71" t="n">
        <v>511784.5727560521</v>
      </c>
      <c r="AE71" t="n">
        <v>700246.2307866821</v>
      </c>
      <c r="AF71" t="n">
        <v>3.650623741096405e-06</v>
      </c>
      <c r="AG71" t="n">
        <v>1.37125</v>
      </c>
      <c r="AH71" t="n">
        <v>633415.7133221579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1.9239</v>
      </c>
      <c r="E2" t="n">
        <v>51.98</v>
      </c>
      <c r="F2" t="n">
        <v>38.7</v>
      </c>
      <c r="G2" t="n">
        <v>6.83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469.85</v>
      </c>
      <c r="Q2" t="n">
        <v>2239.35</v>
      </c>
      <c r="R2" t="n">
        <v>412.97</v>
      </c>
      <c r="S2" t="n">
        <v>80.06999999999999</v>
      </c>
      <c r="T2" t="n">
        <v>162746.51</v>
      </c>
      <c r="U2" t="n">
        <v>0.19</v>
      </c>
      <c r="V2" t="n">
        <v>0.66</v>
      </c>
      <c r="W2" t="n">
        <v>7.2</v>
      </c>
      <c r="X2" t="n">
        <v>10.06</v>
      </c>
      <c r="Y2" t="n">
        <v>1</v>
      </c>
      <c r="Z2" t="n">
        <v>10</v>
      </c>
      <c r="AA2" t="n">
        <v>923.1928900496196</v>
      </c>
      <c r="AB2" t="n">
        <v>1263.153240561734</v>
      </c>
      <c r="AC2" t="n">
        <v>1142.599668129229</v>
      </c>
      <c r="AD2" t="n">
        <v>923192.8900496196</v>
      </c>
      <c r="AE2" t="n">
        <v>1263153.240561733</v>
      </c>
      <c r="AF2" t="n">
        <v>2.854652178992182e-06</v>
      </c>
      <c r="AG2" t="n">
        <v>2.165833333333333</v>
      </c>
      <c r="AH2" t="n">
        <v>1142599.668129229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2.1556</v>
      </c>
      <c r="E3" t="n">
        <v>46.39</v>
      </c>
      <c r="F3" t="n">
        <v>35.98</v>
      </c>
      <c r="G3" t="n">
        <v>8.6</v>
      </c>
      <c r="H3" t="n">
        <v>0.14</v>
      </c>
      <c r="I3" t="n">
        <v>251</v>
      </c>
      <c r="J3" t="n">
        <v>159.48</v>
      </c>
      <c r="K3" t="n">
        <v>50.28</v>
      </c>
      <c r="L3" t="n">
        <v>1.25</v>
      </c>
      <c r="M3" t="n">
        <v>249</v>
      </c>
      <c r="N3" t="n">
        <v>27.95</v>
      </c>
      <c r="O3" t="n">
        <v>19902.91</v>
      </c>
      <c r="P3" t="n">
        <v>433.67</v>
      </c>
      <c r="Q3" t="n">
        <v>2238.73</v>
      </c>
      <c r="R3" t="n">
        <v>324.38</v>
      </c>
      <c r="S3" t="n">
        <v>80.06999999999999</v>
      </c>
      <c r="T3" t="n">
        <v>118895.06</v>
      </c>
      <c r="U3" t="n">
        <v>0.25</v>
      </c>
      <c r="V3" t="n">
        <v>0.71</v>
      </c>
      <c r="W3" t="n">
        <v>7.05</v>
      </c>
      <c r="X3" t="n">
        <v>7.35</v>
      </c>
      <c r="Y3" t="n">
        <v>1</v>
      </c>
      <c r="Z3" t="n">
        <v>10</v>
      </c>
      <c r="AA3" t="n">
        <v>763.9406655743857</v>
      </c>
      <c r="AB3" t="n">
        <v>1045.257321322424</v>
      </c>
      <c r="AC3" t="n">
        <v>945.4994296032758</v>
      </c>
      <c r="AD3" t="n">
        <v>763940.6655743857</v>
      </c>
      <c r="AE3" t="n">
        <v>1045257.321322424</v>
      </c>
      <c r="AF3" t="n">
        <v>3.19844494882039e-06</v>
      </c>
      <c r="AG3" t="n">
        <v>1.932916666666667</v>
      </c>
      <c r="AH3" t="n">
        <v>945499.4296032757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2.3175</v>
      </c>
      <c r="E4" t="n">
        <v>43.15</v>
      </c>
      <c r="F4" t="n">
        <v>34.41</v>
      </c>
      <c r="G4" t="n">
        <v>10.38</v>
      </c>
      <c r="H4" t="n">
        <v>0.17</v>
      </c>
      <c r="I4" t="n">
        <v>199</v>
      </c>
      <c r="J4" t="n">
        <v>159.83</v>
      </c>
      <c r="K4" t="n">
        <v>50.28</v>
      </c>
      <c r="L4" t="n">
        <v>1.5</v>
      </c>
      <c r="M4" t="n">
        <v>197</v>
      </c>
      <c r="N4" t="n">
        <v>28.05</v>
      </c>
      <c r="O4" t="n">
        <v>19946.71</v>
      </c>
      <c r="P4" t="n">
        <v>411.83</v>
      </c>
      <c r="Q4" t="n">
        <v>2238.85</v>
      </c>
      <c r="R4" t="n">
        <v>273.63</v>
      </c>
      <c r="S4" t="n">
        <v>80.06999999999999</v>
      </c>
      <c r="T4" t="n">
        <v>93782.37</v>
      </c>
      <c r="U4" t="n">
        <v>0.29</v>
      </c>
      <c r="V4" t="n">
        <v>0.75</v>
      </c>
      <c r="W4" t="n">
        <v>6.95</v>
      </c>
      <c r="X4" t="n">
        <v>5.78</v>
      </c>
      <c r="Y4" t="n">
        <v>1</v>
      </c>
      <c r="Z4" t="n">
        <v>10</v>
      </c>
      <c r="AA4" t="n">
        <v>677.4145760113169</v>
      </c>
      <c r="AB4" t="n">
        <v>926.8685083205709</v>
      </c>
      <c r="AC4" t="n">
        <v>838.4094787545765</v>
      </c>
      <c r="AD4" t="n">
        <v>677414.5760113169</v>
      </c>
      <c r="AE4" t="n">
        <v>926868.5083205709</v>
      </c>
      <c r="AF4" t="n">
        <v>3.438669590318822e-06</v>
      </c>
      <c r="AG4" t="n">
        <v>1.797916666666667</v>
      </c>
      <c r="AH4" t="n">
        <v>838409.4787545765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2.4398</v>
      </c>
      <c r="E5" t="n">
        <v>40.99</v>
      </c>
      <c r="F5" t="n">
        <v>33.38</v>
      </c>
      <c r="G5" t="n">
        <v>12.21</v>
      </c>
      <c r="H5" t="n">
        <v>0.19</v>
      </c>
      <c r="I5" t="n">
        <v>164</v>
      </c>
      <c r="J5" t="n">
        <v>160.19</v>
      </c>
      <c r="K5" t="n">
        <v>50.28</v>
      </c>
      <c r="L5" t="n">
        <v>1.75</v>
      </c>
      <c r="M5" t="n">
        <v>162</v>
      </c>
      <c r="N5" t="n">
        <v>28.16</v>
      </c>
      <c r="O5" t="n">
        <v>19990.53</v>
      </c>
      <c r="P5" t="n">
        <v>396.53</v>
      </c>
      <c r="Q5" t="n">
        <v>2238.57</v>
      </c>
      <c r="R5" t="n">
        <v>239.42</v>
      </c>
      <c r="S5" t="n">
        <v>80.06999999999999</v>
      </c>
      <c r="T5" t="n">
        <v>76849.77</v>
      </c>
      <c r="U5" t="n">
        <v>0.33</v>
      </c>
      <c r="V5" t="n">
        <v>0.77</v>
      </c>
      <c r="W5" t="n">
        <v>6.91</v>
      </c>
      <c r="X5" t="n">
        <v>4.75</v>
      </c>
      <c r="Y5" t="n">
        <v>1</v>
      </c>
      <c r="Z5" t="n">
        <v>10</v>
      </c>
      <c r="AA5" t="n">
        <v>621.8412396609524</v>
      </c>
      <c r="AB5" t="n">
        <v>850.8306178034363</v>
      </c>
      <c r="AC5" t="n">
        <v>769.6285377885476</v>
      </c>
      <c r="AD5" t="n">
        <v>621841.2396609524</v>
      </c>
      <c r="AE5" t="n">
        <v>850830.6178034364</v>
      </c>
      <c r="AF5" t="n">
        <v>3.620136382506953e-06</v>
      </c>
      <c r="AG5" t="n">
        <v>1.707916666666667</v>
      </c>
      <c r="AH5" t="n">
        <v>769628.5377885477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2.537</v>
      </c>
      <c r="E6" t="n">
        <v>39.42</v>
      </c>
      <c r="F6" t="n">
        <v>32.61</v>
      </c>
      <c r="G6" t="n">
        <v>14.08</v>
      </c>
      <c r="H6" t="n">
        <v>0.22</v>
      </c>
      <c r="I6" t="n">
        <v>139</v>
      </c>
      <c r="J6" t="n">
        <v>160.54</v>
      </c>
      <c r="K6" t="n">
        <v>50.28</v>
      </c>
      <c r="L6" t="n">
        <v>2</v>
      </c>
      <c r="M6" t="n">
        <v>137</v>
      </c>
      <c r="N6" t="n">
        <v>28.26</v>
      </c>
      <c r="O6" t="n">
        <v>20034.4</v>
      </c>
      <c r="P6" t="n">
        <v>384.55</v>
      </c>
      <c r="Q6" t="n">
        <v>2238.68</v>
      </c>
      <c r="R6" t="n">
        <v>213.98</v>
      </c>
      <c r="S6" t="n">
        <v>80.06999999999999</v>
      </c>
      <c r="T6" t="n">
        <v>64258.97</v>
      </c>
      <c r="U6" t="n">
        <v>0.37</v>
      </c>
      <c r="V6" t="n">
        <v>0.79</v>
      </c>
      <c r="W6" t="n">
        <v>6.88</v>
      </c>
      <c r="X6" t="n">
        <v>3.98</v>
      </c>
      <c r="Y6" t="n">
        <v>1</v>
      </c>
      <c r="Z6" t="n">
        <v>10</v>
      </c>
      <c r="AA6" t="n">
        <v>581.9612375066166</v>
      </c>
      <c r="AB6" t="n">
        <v>796.2650394743503</v>
      </c>
      <c r="AC6" t="n">
        <v>720.2706216719192</v>
      </c>
      <c r="AD6" t="n">
        <v>581961.2375066166</v>
      </c>
      <c r="AE6" t="n">
        <v>796265.0394743503</v>
      </c>
      <c r="AF6" t="n">
        <v>3.764360194450421e-06</v>
      </c>
      <c r="AG6" t="n">
        <v>1.6425</v>
      </c>
      <c r="AH6" t="n">
        <v>720270.6216719192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2.6101</v>
      </c>
      <c r="E7" t="n">
        <v>38.31</v>
      </c>
      <c r="F7" t="n">
        <v>32.09</v>
      </c>
      <c r="G7" t="n">
        <v>15.91</v>
      </c>
      <c r="H7" t="n">
        <v>0.25</v>
      </c>
      <c r="I7" t="n">
        <v>121</v>
      </c>
      <c r="J7" t="n">
        <v>160.9</v>
      </c>
      <c r="K7" t="n">
        <v>50.28</v>
      </c>
      <c r="L7" t="n">
        <v>2.25</v>
      </c>
      <c r="M7" t="n">
        <v>119</v>
      </c>
      <c r="N7" t="n">
        <v>28.37</v>
      </c>
      <c r="O7" t="n">
        <v>20078.3</v>
      </c>
      <c r="P7" t="n">
        <v>375.08</v>
      </c>
      <c r="Q7" t="n">
        <v>2238.77</v>
      </c>
      <c r="R7" t="n">
        <v>197.76</v>
      </c>
      <c r="S7" t="n">
        <v>80.06999999999999</v>
      </c>
      <c r="T7" t="n">
        <v>56234.63</v>
      </c>
      <c r="U7" t="n">
        <v>0.4</v>
      </c>
      <c r="V7" t="n">
        <v>0.8</v>
      </c>
      <c r="W7" t="n">
        <v>6.82</v>
      </c>
      <c r="X7" t="n">
        <v>3.46</v>
      </c>
      <c r="Y7" t="n">
        <v>1</v>
      </c>
      <c r="Z7" t="n">
        <v>10</v>
      </c>
      <c r="AA7" t="n">
        <v>553.8462583915781</v>
      </c>
      <c r="AB7" t="n">
        <v>757.796884703815</v>
      </c>
      <c r="AC7" t="n">
        <v>685.4738136022895</v>
      </c>
      <c r="AD7" t="n">
        <v>553846.2583915781</v>
      </c>
      <c r="AE7" t="n">
        <v>757796.884703815</v>
      </c>
      <c r="AF7" t="n">
        <v>3.872824810222723e-06</v>
      </c>
      <c r="AG7" t="n">
        <v>1.59625</v>
      </c>
      <c r="AH7" t="n">
        <v>685473.8136022895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2.6698</v>
      </c>
      <c r="E8" t="n">
        <v>37.46</v>
      </c>
      <c r="F8" t="n">
        <v>31.68</v>
      </c>
      <c r="G8" t="n">
        <v>17.77</v>
      </c>
      <c r="H8" t="n">
        <v>0.27</v>
      </c>
      <c r="I8" t="n">
        <v>107</v>
      </c>
      <c r="J8" t="n">
        <v>161.26</v>
      </c>
      <c r="K8" t="n">
        <v>50.28</v>
      </c>
      <c r="L8" t="n">
        <v>2.5</v>
      </c>
      <c r="M8" t="n">
        <v>105</v>
      </c>
      <c r="N8" t="n">
        <v>28.48</v>
      </c>
      <c r="O8" t="n">
        <v>20122.23</v>
      </c>
      <c r="P8" t="n">
        <v>367.46</v>
      </c>
      <c r="Q8" t="n">
        <v>2238.6</v>
      </c>
      <c r="R8" t="n">
        <v>184.05</v>
      </c>
      <c r="S8" t="n">
        <v>80.06999999999999</v>
      </c>
      <c r="T8" t="n">
        <v>49454.22</v>
      </c>
      <c r="U8" t="n">
        <v>0.44</v>
      </c>
      <c r="V8" t="n">
        <v>0.8100000000000001</v>
      </c>
      <c r="W8" t="n">
        <v>6.82</v>
      </c>
      <c r="X8" t="n">
        <v>3.05</v>
      </c>
      <c r="Y8" t="n">
        <v>1</v>
      </c>
      <c r="Z8" t="n">
        <v>10</v>
      </c>
      <c r="AA8" t="n">
        <v>532.2198984568685</v>
      </c>
      <c r="AB8" t="n">
        <v>728.206744953481</v>
      </c>
      <c r="AC8" t="n">
        <v>658.7077152597057</v>
      </c>
      <c r="AD8" t="n">
        <v>532219.8984568685</v>
      </c>
      <c r="AE8" t="n">
        <v>728206.744953481</v>
      </c>
      <c r="AF8" t="n">
        <v>3.961406719410223e-06</v>
      </c>
      <c r="AG8" t="n">
        <v>1.560833333333333</v>
      </c>
      <c r="AH8" t="n">
        <v>658707.7152597057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2.7237</v>
      </c>
      <c r="E9" t="n">
        <v>36.72</v>
      </c>
      <c r="F9" t="n">
        <v>31.33</v>
      </c>
      <c r="G9" t="n">
        <v>19.79</v>
      </c>
      <c r="H9" t="n">
        <v>0.3</v>
      </c>
      <c r="I9" t="n">
        <v>95</v>
      </c>
      <c r="J9" t="n">
        <v>161.61</v>
      </c>
      <c r="K9" t="n">
        <v>50.28</v>
      </c>
      <c r="L9" t="n">
        <v>2.75</v>
      </c>
      <c r="M9" t="n">
        <v>93</v>
      </c>
      <c r="N9" t="n">
        <v>28.58</v>
      </c>
      <c r="O9" t="n">
        <v>20166.2</v>
      </c>
      <c r="P9" t="n">
        <v>360.07</v>
      </c>
      <c r="Q9" t="n">
        <v>2238.73</v>
      </c>
      <c r="R9" t="n">
        <v>172.42</v>
      </c>
      <c r="S9" t="n">
        <v>80.06999999999999</v>
      </c>
      <c r="T9" t="n">
        <v>43696.86</v>
      </c>
      <c r="U9" t="n">
        <v>0.46</v>
      </c>
      <c r="V9" t="n">
        <v>0.82</v>
      </c>
      <c r="W9" t="n">
        <v>6.8</v>
      </c>
      <c r="X9" t="n">
        <v>2.7</v>
      </c>
      <c r="Y9" t="n">
        <v>1</v>
      </c>
      <c r="Z9" t="n">
        <v>10</v>
      </c>
      <c r="AA9" t="n">
        <v>513.1682299585278</v>
      </c>
      <c r="AB9" t="n">
        <v>702.1394116137569</v>
      </c>
      <c r="AC9" t="n">
        <v>635.1282116281927</v>
      </c>
      <c r="AD9" t="n">
        <v>513168.2299585278</v>
      </c>
      <c r="AE9" t="n">
        <v>702139.4116137569</v>
      </c>
      <c r="AF9" t="n">
        <v>4.041382680971468e-06</v>
      </c>
      <c r="AG9" t="n">
        <v>1.53</v>
      </c>
      <c r="AH9" t="n">
        <v>635128.2116281927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2.7619</v>
      </c>
      <c r="E10" t="n">
        <v>36.21</v>
      </c>
      <c r="F10" t="n">
        <v>31.11</v>
      </c>
      <c r="G10" t="n">
        <v>21.71</v>
      </c>
      <c r="H10" t="n">
        <v>0.33</v>
      </c>
      <c r="I10" t="n">
        <v>86</v>
      </c>
      <c r="J10" t="n">
        <v>161.97</v>
      </c>
      <c r="K10" t="n">
        <v>50.28</v>
      </c>
      <c r="L10" t="n">
        <v>3</v>
      </c>
      <c r="M10" t="n">
        <v>84</v>
      </c>
      <c r="N10" t="n">
        <v>28.69</v>
      </c>
      <c r="O10" t="n">
        <v>20210.21</v>
      </c>
      <c r="P10" t="n">
        <v>355.2</v>
      </c>
      <c r="Q10" t="n">
        <v>2238.75</v>
      </c>
      <c r="R10" t="n">
        <v>165.71</v>
      </c>
      <c r="S10" t="n">
        <v>80.06999999999999</v>
      </c>
      <c r="T10" t="n">
        <v>40386.28</v>
      </c>
      <c r="U10" t="n">
        <v>0.48</v>
      </c>
      <c r="V10" t="n">
        <v>0.82</v>
      </c>
      <c r="W10" t="n">
        <v>6.78</v>
      </c>
      <c r="X10" t="n">
        <v>2.48</v>
      </c>
      <c r="Y10" t="n">
        <v>1</v>
      </c>
      <c r="Z10" t="n">
        <v>10</v>
      </c>
      <c r="AA10" t="n">
        <v>500.5934784283817</v>
      </c>
      <c r="AB10" t="n">
        <v>684.9340818113262</v>
      </c>
      <c r="AC10" t="n">
        <v>619.5649343542741</v>
      </c>
      <c r="AD10" t="n">
        <v>500593.4784283817</v>
      </c>
      <c r="AE10" t="n">
        <v>684934.0818113262</v>
      </c>
      <c r="AF10" t="n">
        <v>4.09806323257888e-06</v>
      </c>
      <c r="AG10" t="n">
        <v>1.50875</v>
      </c>
      <c r="AH10" t="n">
        <v>619564.9343542741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2.8025</v>
      </c>
      <c r="E11" t="n">
        <v>35.68</v>
      </c>
      <c r="F11" t="n">
        <v>30.84</v>
      </c>
      <c r="G11" t="n">
        <v>23.73</v>
      </c>
      <c r="H11" t="n">
        <v>0.35</v>
      </c>
      <c r="I11" t="n">
        <v>78</v>
      </c>
      <c r="J11" t="n">
        <v>162.33</v>
      </c>
      <c r="K11" t="n">
        <v>50.28</v>
      </c>
      <c r="L11" t="n">
        <v>3.25</v>
      </c>
      <c r="M11" t="n">
        <v>76</v>
      </c>
      <c r="N11" t="n">
        <v>28.8</v>
      </c>
      <c r="O11" t="n">
        <v>20254.26</v>
      </c>
      <c r="P11" t="n">
        <v>348.69</v>
      </c>
      <c r="Q11" t="n">
        <v>2238.78</v>
      </c>
      <c r="R11" t="n">
        <v>156.56</v>
      </c>
      <c r="S11" t="n">
        <v>80.06999999999999</v>
      </c>
      <c r="T11" t="n">
        <v>35849.7</v>
      </c>
      <c r="U11" t="n">
        <v>0.51</v>
      </c>
      <c r="V11" t="n">
        <v>0.83</v>
      </c>
      <c r="W11" t="n">
        <v>6.77</v>
      </c>
      <c r="X11" t="n">
        <v>2.21</v>
      </c>
      <c r="Y11" t="n">
        <v>1</v>
      </c>
      <c r="Z11" t="n">
        <v>10</v>
      </c>
      <c r="AA11" t="n">
        <v>486.1512055756671</v>
      </c>
      <c r="AB11" t="n">
        <v>665.1735269461315</v>
      </c>
      <c r="AC11" t="n">
        <v>601.6902991113005</v>
      </c>
      <c r="AD11" t="n">
        <v>486151.2055756671</v>
      </c>
      <c r="AE11" t="n">
        <v>665173.5269461315</v>
      </c>
      <c r="AF11" t="n">
        <v>4.158304865962676e-06</v>
      </c>
      <c r="AG11" t="n">
        <v>1.486666666666667</v>
      </c>
      <c r="AH11" t="n">
        <v>601690.2991113005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2.8295</v>
      </c>
      <c r="E12" t="n">
        <v>35.34</v>
      </c>
      <c r="F12" t="n">
        <v>30.7</v>
      </c>
      <c r="G12" t="n">
        <v>25.58</v>
      </c>
      <c r="H12" t="n">
        <v>0.38</v>
      </c>
      <c r="I12" t="n">
        <v>72</v>
      </c>
      <c r="J12" t="n">
        <v>162.68</v>
      </c>
      <c r="K12" t="n">
        <v>50.28</v>
      </c>
      <c r="L12" t="n">
        <v>3.5</v>
      </c>
      <c r="M12" t="n">
        <v>70</v>
      </c>
      <c r="N12" t="n">
        <v>28.9</v>
      </c>
      <c r="O12" t="n">
        <v>20298.34</v>
      </c>
      <c r="P12" t="n">
        <v>343.93</v>
      </c>
      <c r="Q12" t="n">
        <v>2238.68</v>
      </c>
      <c r="R12" t="n">
        <v>151.92</v>
      </c>
      <c r="S12" t="n">
        <v>80.06999999999999</v>
      </c>
      <c r="T12" t="n">
        <v>33560.33</v>
      </c>
      <c r="U12" t="n">
        <v>0.53</v>
      </c>
      <c r="V12" t="n">
        <v>0.84</v>
      </c>
      <c r="W12" t="n">
        <v>6.76</v>
      </c>
      <c r="X12" t="n">
        <v>2.07</v>
      </c>
      <c r="Y12" t="n">
        <v>1</v>
      </c>
      <c r="Z12" t="n">
        <v>10</v>
      </c>
      <c r="AA12" t="n">
        <v>476.6912616530948</v>
      </c>
      <c r="AB12" t="n">
        <v>652.2300143279971</v>
      </c>
      <c r="AC12" t="n">
        <v>589.9820971711067</v>
      </c>
      <c r="AD12" t="n">
        <v>476691.2616530948</v>
      </c>
      <c r="AE12" t="n">
        <v>652230.0143279971</v>
      </c>
      <c r="AF12" t="n">
        <v>4.198367035946971e-06</v>
      </c>
      <c r="AG12" t="n">
        <v>1.4725</v>
      </c>
      <c r="AH12" t="n">
        <v>589982.0971711067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2.8618</v>
      </c>
      <c r="E13" t="n">
        <v>34.94</v>
      </c>
      <c r="F13" t="n">
        <v>30.49</v>
      </c>
      <c r="G13" t="n">
        <v>27.72</v>
      </c>
      <c r="H13" t="n">
        <v>0.41</v>
      </c>
      <c r="I13" t="n">
        <v>66</v>
      </c>
      <c r="J13" t="n">
        <v>163.04</v>
      </c>
      <c r="K13" t="n">
        <v>50.28</v>
      </c>
      <c r="L13" t="n">
        <v>3.75</v>
      </c>
      <c r="M13" t="n">
        <v>64</v>
      </c>
      <c r="N13" t="n">
        <v>29.01</v>
      </c>
      <c r="O13" t="n">
        <v>20342.46</v>
      </c>
      <c r="P13" t="n">
        <v>338.59</v>
      </c>
      <c r="Q13" t="n">
        <v>2238.49</v>
      </c>
      <c r="R13" t="n">
        <v>145.25</v>
      </c>
      <c r="S13" t="n">
        <v>80.06999999999999</v>
      </c>
      <c r="T13" t="n">
        <v>30255.13</v>
      </c>
      <c r="U13" t="n">
        <v>0.55</v>
      </c>
      <c r="V13" t="n">
        <v>0.84</v>
      </c>
      <c r="W13" t="n">
        <v>6.75</v>
      </c>
      <c r="X13" t="n">
        <v>1.86</v>
      </c>
      <c r="Y13" t="n">
        <v>1</v>
      </c>
      <c r="Z13" t="n">
        <v>10</v>
      </c>
      <c r="AA13" t="n">
        <v>465.6784298765165</v>
      </c>
      <c r="AB13" t="n">
        <v>637.161772039434</v>
      </c>
      <c r="AC13" t="n">
        <v>576.3519467781534</v>
      </c>
      <c r="AD13" t="n">
        <v>465678.4298765165</v>
      </c>
      <c r="AE13" t="n">
        <v>637161.7720394341</v>
      </c>
      <c r="AF13" t="n">
        <v>4.24629326152078e-06</v>
      </c>
      <c r="AG13" t="n">
        <v>1.455833333333333</v>
      </c>
      <c r="AH13" t="n">
        <v>576351.9467781534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2.8871</v>
      </c>
      <c r="E14" t="n">
        <v>34.64</v>
      </c>
      <c r="F14" t="n">
        <v>30.35</v>
      </c>
      <c r="G14" t="n">
        <v>29.85</v>
      </c>
      <c r="H14" t="n">
        <v>0.43</v>
      </c>
      <c r="I14" t="n">
        <v>61</v>
      </c>
      <c r="J14" t="n">
        <v>163.4</v>
      </c>
      <c r="K14" t="n">
        <v>50.28</v>
      </c>
      <c r="L14" t="n">
        <v>4</v>
      </c>
      <c r="M14" t="n">
        <v>59</v>
      </c>
      <c r="N14" t="n">
        <v>29.12</v>
      </c>
      <c r="O14" t="n">
        <v>20386.62</v>
      </c>
      <c r="P14" t="n">
        <v>333.87</v>
      </c>
      <c r="Q14" t="n">
        <v>2238.53</v>
      </c>
      <c r="R14" t="n">
        <v>140.64</v>
      </c>
      <c r="S14" t="n">
        <v>80.06999999999999</v>
      </c>
      <c r="T14" t="n">
        <v>27978.88</v>
      </c>
      <c r="U14" t="n">
        <v>0.57</v>
      </c>
      <c r="V14" t="n">
        <v>0.85</v>
      </c>
      <c r="W14" t="n">
        <v>6.73</v>
      </c>
      <c r="X14" t="n">
        <v>1.72</v>
      </c>
      <c r="Y14" t="n">
        <v>1</v>
      </c>
      <c r="Z14" t="n">
        <v>10</v>
      </c>
      <c r="AA14" t="n">
        <v>456.9079855578891</v>
      </c>
      <c r="AB14" t="n">
        <v>625.1616631979925</v>
      </c>
      <c r="AC14" t="n">
        <v>565.4971114822804</v>
      </c>
      <c r="AD14" t="n">
        <v>456907.9855578891</v>
      </c>
      <c r="AE14" t="n">
        <v>625161.6631979925</v>
      </c>
      <c r="AF14" t="n">
        <v>4.283832998580139e-06</v>
      </c>
      <c r="AG14" t="n">
        <v>1.443333333333333</v>
      </c>
      <c r="AH14" t="n">
        <v>565497.1114822804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2.9079</v>
      </c>
      <c r="E15" t="n">
        <v>34.39</v>
      </c>
      <c r="F15" t="n">
        <v>30.23</v>
      </c>
      <c r="G15" t="n">
        <v>31.82</v>
      </c>
      <c r="H15" t="n">
        <v>0.46</v>
      </c>
      <c r="I15" t="n">
        <v>57</v>
      </c>
      <c r="J15" t="n">
        <v>163.76</v>
      </c>
      <c r="K15" t="n">
        <v>50.28</v>
      </c>
      <c r="L15" t="n">
        <v>4.25</v>
      </c>
      <c r="M15" t="n">
        <v>55</v>
      </c>
      <c r="N15" t="n">
        <v>29.23</v>
      </c>
      <c r="O15" t="n">
        <v>20430.81</v>
      </c>
      <c r="P15" t="n">
        <v>329.18</v>
      </c>
      <c r="Q15" t="n">
        <v>2238.35</v>
      </c>
      <c r="R15" t="n">
        <v>136.83</v>
      </c>
      <c r="S15" t="n">
        <v>80.06999999999999</v>
      </c>
      <c r="T15" t="n">
        <v>26090.48</v>
      </c>
      <c r="U15" t="n">
        <v>0.59</v>
      </c>
      <c r="V15" t="n">
        <v>0.85</v>
      </c>
      <c r="W15" t="n">
        <v>6.73</v>
      </c>
      <c r="X15" t="n">
        <v>1.6</v>
      </c>
      <c r="Y15" t="n">
        <v>1</v>
      </c>
      <c r="Z15" t="n">
        <v>10</v>
      </c>
      <c r="AA15" t="n">
        <v>449.1095791413179</v>
      </c>
      <c r="AB15" t="n">
        <v>614.49153949743</v>
      </c>
      <c r="AC15" t="n">
        <v>555.845329412087</v>
      </c>
      <c r="AD15" t="n">
        <v>449109.5791413179</v>
      </c>
      <c r="AE15" t="n">
        <v>614491.5394974301</v>
      </c>
      <c r="AF15" t="n">
        <v>4.314695707308783e-06</v>
      </c>
      <c r="AG15" t="n">
        <v>1.432916666666667</v>
      </c>
      <c r="AH15" t="n">
        <v>555845.329412087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2.9263</v>
      </c>
      <c r="E16" t="n">
        <v>34.17</v>
      </c>
      <c r="F16" t="n">
        <v>30.14</v>
      </c>
      <c r="G16" t="n">
        <v>34.12</v>
      </c>
      <c r="H16" t="n">
        <v>0.49</v>
      </c>
      <c r="I16" t="n">
        <v>53</v>
      </c>
      <c r="J16" t="n">
        <v>164.12</v>
      </c>
      <c r="K16" t="n">
        <v>50.28</v>
      </c>
      <c r="L16" t="n">
        <v>4.5</v>
      </c>
      <c r="M16" t="n">
        <v>51</v>
      </c>
      <c r="N16" t="n">
        <v>29.34</v>
      </c>
      <c r="O16" t="n">
        <v>20475.04</v>
      </c>
      <c r="P16" t="n">
        <v>324.54</v>
      </c>
      <c r="Q16" t="n">
        <v>2238.4</v>
      </c>
      <c r="R16" t="n">
        <v>133.55</v>
      </c>
      <c r="S16" t="n">
        <v>80.06999999999999</v>
      </c>
      <c r="T16" t="n">
        <v>24470.2</v>
      </c>
      <c r="U16" t="n">
        <v>0.6</v>
      </c>
      <c r="V16" t="n">
        <v>0.85</v>
      </c>
      <c r="W16" t="n">
        <v>6.74</v>
      </c>
      <c r="X16" t="n">
        <v>1.51</v>
      </c>
      <c r="Y16" t="n">
        <v>1</v>
      </c>
      <c r="Z16" t="n">
        <v>10</v>
      </c>
      <c r="AA16" t="n">
        <v>441.9819110275009</v>
      </c>
      <c r="AB16" t="n">
        <v>604.7391495335811</v>
      </c>
      <c r="AC16" t="n">
        <v>547.0236938588226</v>
      </c>
      <c r="AD16" t="n">
        <v>441981.9110275009</v>
      </c>
      <c r="AE16" t="n">
        <v>604739.1495335811</v>
      </c>
      <c r="AF16" t="n">
        <v>4.341997334261044e-06</v>
      </c>
      <c r="AG16" t="n">
        <v>1.42375</v>
      </c>
      <c r="AH16" t="n">
        <v>547023.6938588227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2.9438</v>
      </c>
      <c r="E17" t="n">
        <v>33.97</v>
      </c>
      <c r="F17" t="n">
        <v>30.03</v>
      </c>
      <c r="G17" t="n">
        <v>36.04</v>
      </c>
      <c r="H17" t="n">
        <v>0.51</v>
      </c>
      <c r="I17" t="n">
        <v>50</v>
      </c>
      <c r="J17" t="n">
        <v>164.48</v>
      </c>
      <c r="K17" t="n">
        <v>50.28</v>
      </c>
      <c r="L17" t="n">
        <v>4.75</v>
      </c>
      <c r="M17" t="n">
        <v>48</v>
      </c>
      <c r="N17" t="n">
        <v>29.45</v>
      </c>
      <c r="O17" t="n">
        <v>20519.3</v>
      </c>
      <c r="P17" t="n">
        <v>320.92</v>
      </c>
      <c r="Q17" t="n">
        <v>2238.43</v>
      </c>
      <c r="R17" t="n">
        <v>130.37</v>
      </c>
      <c r="S17" t="n">
        <v>80.06999999999999</v>
      </c>
      <c r="T17" t="n">
        <v>22895.57</v>
      </c>
      <c r="U17" t="n">
        <v>0.61</v>
      </c>
      <c r="V17" t="n">
        <v>0.85</v>
      </c>
      <c r="W17" t="n">
        <v>6.72</v>
      </c>
      <c r="X17" t="n">
        <v>1.41</v>
      </c>
      <c r="Y17" t="n">
        <v>1</v>
      </c>
      <c r="Z17" t="n">
        <v>10</v>
      </c>
      <c r="AA17" t="n">
        <v>435.8118787706667</v>
      </c>
      <c r="AB17" t="n">
        <v>596.2970391971688</v>
      </c>
      <c r="AC17" t="n">
        <v>539.3872866843411</v>
      </c>
      <c r="AD17" t="n">
        <v>435811.8787706667</v>
      </c>
      <c r="AE17" t="n">
        <v>596297.0391971688</v>
      </c>
      <c r="AF17" t="n">
        <v>4.367963555547163e-06</v>
      </c>
      <c r="AG17" t="n">
        <v>1.415416666666667</v>
      </c>
      <c r="AH17" t="n">
        <v>539387.2866843411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2.9597</v>
      </c>
      <c r="E18" t="n">
        <v>33.79</v>
      </c>
      <c r="F18" t="n">
        <v>29.95</v>
      </c>
      <c r="G18" t="n">
        <v>38.23</v>
      </c>
      <c r="H18" t="n">
        <v>0.54</v>
      </c>
      <c r="I18" t="n">
        <v>47</v>
      </c>
      <c r="J18" t="n">
        <v>164.83</v>
      </c>
      <c r="K18" t="n">
        <v>50.28</v>
      </c>
      <c r="L18" t="n">
        <v>5</v>
      </c>
      <c r="M18" t="n">
        <v>45</v>
      </c>
      <c r="N18" t="n">
        <v>29.55</v>
      </c>
      <c r="O18" t="n">
        <v>20563.61</v>
      </c>
      <c r="P18" t="n">
        <v>316.29</v>
      </c>
      <c r="Q18" t="n">
        <v>2238.37</v>
      </c>
      <c r="R18" t="n">
        <v>127.27</v>
      </c>
      <c r="S18" t="n">
        <v>80.06999999999999</v>
      </c>
      <c r="T18" t="n">
        <v>21360.61</v>
      </c>
      <c r="U18" t="n">
        <v>0.63</v>
      </c>
      <c r="V18" t="n">
        <v>0.86</v>
      </c>
      <c r="W18" t="n">
        <v>6.73</v>
      </c>
      <c r="X18" t="n">
        <v>1.32</v>
      </c>
      <c r="Y18" t="n">
        <v>1</v>
      </c>
      <c r="Z18" t="n">
        <v>10</v>
      </c>
      <c r="AA18" t="n">
        <v>429.2772327003214</v>
      </c>
      <c r="AB18" t="n">
        <v>587.3560481554839</v>
      </c>
      <c r="AC18" t="n">
        <v>531.299611278915</v>
      </c>
      <c r="AD18" t="n">
        <v>429277.2327003214</v>
      </c>
      <c r="AE18" t="n">
        <v>587356.0481554839</v>
      </c>
      <c r="AF18" t="n">
        <v>4.391555722315694e-06</v>
      </c>
      <c r="AG18" t="n">
        <v>1.407916666666667</v>
      </c>
      <c r="AH18" t="n">
        <v>531299.611278915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2.977</v>
      </c>
      <c r="E19" t="n">
        <v>33.59</v>
      </c>
      <c r="F19" t="n">
        <v>29.85</v>
      </c>
      <c r="G19" t="n">
        <v>40.7</v>
      </c>
      <c r="H19" t="n">
        <v>0.5600000000000001</v>
      </c>
      <c r="I19" t="n">
        <v>44</v>
      </c>
      <c r="J19" t="n">
        <v>165.19</v>
      </c>
      <c r="K19" t="n">
        <v>50.28</v>
      </c>
      <c r="L19" t="n">
        <v>5.25</v>
      </c>
      <c r="M19" t="n">
        <v>42</v>
      </c>
      <c r="N19" t="n">
        <v>29.66</v>
      </c>
      <c r="O19" t="n">
        <v>20607.95</v>
      </c>
      <c r="P19" t="n">
        <v>310.86</v>
      </c>
      <c r="Q19" t="n">
        <v>2238.36</v>
      </c>
      <c r="R19" t="n">
        <v>124.57</v>
      </c>
      <c r="S19" t="n">
        <v>80.06999999999999</v>
      </c>
      <c r="T19" t="n">
        <v>20026.9</v>
      </c>
      <c r="U19" t="n">
        <v>0.64</v>
      </c>
      <c r="V19" t="n">
        <v>0.86</v>
      </c>
      <c r="W19" t="n">
        <v>6.71</v>
      </c>
      <c r="X19" t="n">
        <v>1.22</v>
      </c>
      <c r="Y19" t="n">
        <v>1</v>
      </c>
      <c r="Z19" t="n">
        <v>10</v>
      </c>
      <c r="AA19" t="n">
        <v>421.8580739796282</v>
      </c>
      <c r="AB19" t="n">
        <v>577.2048278836492</v>
      </c>
      <c r="AC19" t="n">
        <v>522.1172092224969</v>
      </c>
      <c r="AD19" t="n">
        <v>421858.0739796282</v>
      </c>
      <c r="AE19" t="n">
        <v>577204.8278836492</v>
      </c>
      <c r="AF19" t="n">
        <v>4.417225186787113e-06</v>
      </c>
      <c r="AG19" t="n">
        <v>1.399583333333333</v>
      </c>
      <c r="AH19" t="n">
        <v>522117.2092224969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2.9933</v>
      </c>
      <c r="E20" t="n">
        <v>33.41</v>
      </c>
      <c r="F20" t="n">
        <v>29.76</v>
      </c>
      <c r="G20" t="n">
        <v>43.55</v>
      </c>
      <c r="H20" t="n">
        <v>0.59</v>
      </c>
      <c r="I20" t="n">
        <v>41</v>
      </c>
      <c r="J20" t="n">
        <v>165.55</v>
      </c>
      <c r="K20" t="n">
        <v>50.28</v>
      </c>
      <c r="L20" t="n">
        <v>5.5</v>
      </c>
      <c r="M20" t="n">
        <v>39</v>
      </c>
      <c r="N20" t="n">
        <v>29.77</v>
      </c>
      <c r="O20" t="n">
        <v>20652.33</v>
      </c>
      <c r="P20" t="n">
        <v>306.9</v>
      </c>
      <c r="Q20" t="n">
        <v>2238.4</v>
      </c>
      <c r="R20" t="n">
        <v>121.53</v>
      </c>
      <c r="S20" t="n">
        <v>80.06999999999999</v>
      </c>
      <c r="T20" t="n">
        <v>18523.8</v>
      </c>
      <c r="U20" t="n">
        <v>0.66</v>
      </c>
      <c r="V20" t="n">
        <v>0.86</v>
      </c>
      <c r="W20" t="n">
        <v>6.71</v>
      </c>
      <c r="X20" t="n">
        <v>1.14</v>
      </c>
      <c r="Y20" t="n">
        <v>1</v>
      </c>
      <c r="Z20" t="n">
        <v>10</v>
      </c>
      <c r="AA20" t="n">
        <v>415.9046861882672</v>
      </c>
      <c r="AB20" t="n">
        <v>569.0591400625764</v>
      </c>
      <c r="AC20" t="n">
        <v>514.7489344145225</v>
      </c>
      <c r="AD20" t="n">
        <v>415904.6861882673</v>
      </c>
      <c r="AE20" t="n">
        <v>569059.1400625764</v>
      </c>
      <c r="AF20" t="n">
        <v>4.44141086718504e-06</v>
      </c>
      <c r="AG20" t="n">
        <v>1.392083333333333</v>
      </c>
      <c r="AH20" t="n">
        <v>514748.9344145225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3.0021</v>
      </c>
      <c r="E21" t="n">
        <v>33.31</v>
      </c>
      <c r="F21" t="n">
        <v>29.73</v>
      </c>
      <c r="G21" t="n">
        <v>45.74</v>
      </c>
      <c r="H21" t="n">
        <v>0.61</v>
      </c>
      <c r="I21" t="n">
        <v>39</v>
      </c>
      <c r="J21" t="n">
        <v>165.91</v>
      </c>
      <c r="K21" t="n">
        <v>50.28</v>
      </c>
      <c r="L21" t="n">
        <v>5.75</v>
      </c>
      <c r="M21" t="n">
        <v>37</v>
      </c>
      <c r="N21" t="n">
        <v>29.88</v>
      </c>
      <c r="O21" t="n">
        <v>20696.74</v>
      </c>
      <c r="P21" t="n">
        <v>303.4</v>
      </c>
      <c r="Q21" t="n">
        <v>2238.31</v>
      </c>
      <c r="R21" t="n">
        <v>120.16</v>
      </c>
      <c r="S21" t="n">
        <v>80.06999999999999</v>
      </c>
      <c r="T21" t="n">
        <v>17849.59</v>
      </c>
      <c r="U21" t="n">
        <v>0.67</v>
      </c>
      <c r="V21" t="n">
        <v>0.86</v>
      </c>
      <c r="W21" t="n">
        <v>6.71</v>
      </c>
      <c r="X21" t="n">
        <v>1.1</v>
      </c>
      <c r="Y21" t="n">
        <v>1</v>
      </c>
      <c r="Z21" t="n">
        <v>10</v>
      </c>
      <c r="AA21" t="n">
        <v>411.7141886211651</v>
      </c>
      <c r="AB21" t="n">
        <v>563.3255164195622</v>
      </c>
      <c r="AC21" t="n">
        <v>509.5625197648064</v>
      </c>
      <c r="AD21" t="n">
        <v>411714.1886211651</v>
      </c>
      <c r="AE21" t="n">
        <v>563325.5164195622</v>
      </c>
      <c r="AF21" t="n">
        <v>4.454468167031774e-06</v>
      </c>
      <c r="AG21" t="n">
        <v>1.387916666666667</v>
      </c>
      <c r="AH21" t="n">
        <v>509562.5197648064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3.0138</v>
      </c>
      <c r="E22" t="n">
        <v>33.18</v>
      </c>
      <c r="F22" t="n">
        <v>29.66</v>
      </c>
      <c r="G22" t="n">
        <v>48.1</v>
      </c>
      <c r="H22" t="n">
        <v>0.64</v>
      </c>
      <c r="I22" t="n">
        <v>37</v>
      </c>
      <c r="J22" t="n">
        <v>166.27</v>
      </c>
      <c r="K22" t="n">
        <v>50.28</v>
      </c>
      <c r="L22" t="n">
        <v>6</v>
      </c>
      <c r="M22" t="n">
        <v>35</v>
      </c>
      <c r="N22" t="n">
        <v>29.99</v>
      </c>
      <c r="O22" t="n">
        <v>20741.2</v>
      </c>
      <c r="P22" t="n">
        <v>298.58</v>
      </c>
      <c r="Q22" t="n">
        <v>2238.44</v>
      </c>
      <c r="R22" t="n">
        <v>118.26</v>
      </c>
      <c r="S22" t="n">
        <v>80.06999999999999</v>
      </c>
      <c r="T22" t="n">
        <v>16909.36</v>
      </c>
      <c r="U22" t="n">
        <v>0.68</v>
      </c>
      <c r="V22" t="n">
        <v>0.86</v>
      </c>
      <c r="W22" t="n">
        <v>6.7</v>
      </c>
      <c r="X22" t="n">
        <v>1.04</v>
      </c>
      <c r="Y22" t="n">
        <v>1</v>
      </c>
      <c r="Z22" t="n">
        <v>10</v>
      </c>
      <c r="AA22" t="n">
        <v>405.8935713854937</v>
      </c>
      <c r="AB22" t="n">
        <v>555.3614911302072</v>
      </c>
      <c r="AC22" t="n">
        <v>502.3585698714877</v>
      </c>
      <c r="AD22" t="n">
        <v>405893.5713854937</v>
      </c>
      <c r="AE22" t="n">
        <v>555361.4911302072</v>
      </c>
      <c r="AF22" t="n">
        <v>4.471828440691636e-06</v>
      </c>
      <c r="AG22" t="n">
        <v>1.3825</v>
      </c>
      <c r="AH22" t="n">
        <v>502358.5698714877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3.0241</v>
      </c>
      <c r="E23" t="n">
        <v>33.07</v>
      </c>
      <c r="F23" t="n">
        <v>29.62</v>
      </c>
      <c r="G23" t="n">
        <v>50.77</v>
      </c>
      <c r="H23" t="n">
        <v>0.66</v>
      </c>
      <c r="I23" t="n">
        <v>35</v>
      </c>
      <c r="J23" t="n">
        <v>166.64</v>
      </c>
      <c r="K23" t="n">
        <v>50.28</v>
      </c>
      <c r="L23" t="n">
        <v>6.25</v>
      </c>
      <c r="M23" t="n">
        <v>32</v>
      </c>
      <c r="N23" t="n">
        <v>30.11</v>
      </c>
      <c r="O23" t="n">
        <v>20785.69</v>
      </c>
      <c r="P23" t="n">
        <v>294.34</v>
      </c>
      <c r="Q23" t="n">
        <v>2238.43</v>
      </c>
      <c r="R23" t="n">
        <v>116.95</v>
      </c>
      <c r="S23" t="n">
        <v>80.06999999999999</v>
      </c>
      <c r="T23" t="n">
        <v>16260.65</v>
      </c>
      <c r="U23" t="n">
        <v>0.68</v>
      </c>
      <c r="V23" t="n">
        <v>0.87</v>
      </c>
      <c r="W23" t="n">
        <v>6.69</v>
      </c>
      <c r="X23" t="n">
        <v>0.99</v>
      </c>
      <c r="Y23" t="n">
        <v>1</v>
      </c>
      <c r="Z23" t="n">
        <v>10</v>
      </c>
      <c r="AA23" t="n">
        <v>400.9210927308852</v>
      </c>
      <c r="AB23" t="n">
        <v>548.557926464696</v>
      </c>
      <c r="AC23" t="n">
        <v>496.20432786879</v>
      </c>
      <c r="AD23" t="n">
        <v>400921.0927308852</v>
      </c>
      <c r="AE23" t="n">
        <v>548557.9264646961</v>
      </c>
      <c r="AF23" t="n">
        <v>4.487111416648608e-06</v>
      </c>
      <c r="AG23" t="n">
        <v>1.377916666666667</v>
      </c>
      <c r="AH23" t="n">
        <v>496204.32786879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3.0385</v>
      </c>
      <c r="E24" t="n">
        <v>32.91</v>
      </c>
      <c r="F24" t="n">
        <v>29.52</v>
      </c>
      <c r="G24" t="n">
        <v>53.68</v>
      </c>
      <c r="H24" t="n">
        <v>0.6899999999999999</v>
      </c>
      <c r="I24" t="n">
        <v>33</v>
      </c>
      <c r="J24" t="n">
        <v>167</v>
      </c>
      <c r="K24" t="n">
        <v>50.28</v>
      </c>
      <c r="L24" t="n">
        <v>6.5</v>
      </c>
      <c r="M24" t="n">
        <v>30</v>
      </c>
      <c r="N24" t="n">
        <v>30.22</v>
      </c>
      <c r="O24" t="n">
        <v>20830.22</v>
      </c>
      <c r="P24" t="n">
        <v>289.14</v>
      </c>
      <c r="Q24" t="n">
        <v>2238.43</v>
      </c>
      <c r="R24" t="n">
        <v>113.89</v>
      </c>
      <c r="S24" t="n">
        <v>80.06999999999999</v>
      </c>
      <c r="T24" t="n">
        <v>14740.74</v>
      </c>
      <c r="U24" t="n">
        <v>0.7</v>
      </c>
      <c r="V24" t="n">
        <v>0.87</v>
      </c>
      <c r="W24" t="n">
        <v>6.69</v>
      </c>
      <c r="X24" t="n">
        <v>0.9</v>
      </c>
      <c r="Y24" t="n">
        <v>1</v>
      </c>
      <c r="Z24" t="n">
        <v>10</v>
      </c>
      <c r="AA24" t="n">
        <v>394.3782696329612</v>
      </c>
      <c r="AB24" t="n">
        <v>539.6057472531332</v>
      </c>
      <c r="AC24" t="n">
        <v>488.1065320767162</v>
      </c>
      <c r="AD24" t="n">
        <v>394378.2696329613</v>
      </c>
      <c r="AE24" t="n">
        <v>539605.7472531332</v>
      </c>
      <c r="AF24" t="n">
        <v>4.508477907306901e-06</v>
      </c>
      <c r="AG24" t="n">
        <v>1.37125</v>
      </c>
      <c r="AH24" t="n">
        <v>488106.5320767162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3.0427</v>
      </c>
      <c r="E25" t="n">
        <v>32.87</v>
      </c>
      <c r="F25" t="n">
        <v>29.51</v>
      </c>
      <c r="G25" t="n">
        <v>55.33</v>
      </c>
      <c r="H25" t="n">
        <v>0.71</v>
      </c>
      <c r="I25" t="n">
        <v>32</v>
      </c>
      <c r="J25" t="n">
        <v>167.36</v>
      </c>
      <c r="K25" t="n">
        <v>50.28</v>
      </c>
      <c r="L25" t="n">
        <v>6.75</v>
      </c>
      <c r="M25" t="n">
        <v>24</v>
      </c>
      <c r="N25" t="n">
        <v>30.33</v>
      </c>
      <c r="O25" t="n">
        <v>20874.78</v>
      </c>
      <c r="P25" t="n">
        <v>285.89</v>
      </c>
      <c r="Q25" t="n">
        <v>2238.46</v>
      </c>
      <c r="R25" t="n">
        <v>113.07</v>
      </c>
      <c r="S25" t="n">
        <v>80.06999999999999</v>
      </c>
      <c r="T25" t="n">
        <v>14339.42</v>
      </c>
      <c r="U25" t="n">
        <v>0.71</v>
      </c>
      <c r="V25" t="n">
        <v>0.87</v>
      </c>
      <c r="W25" t="n">
        <v>6.7</v>
      </c>
      <c r="X25" t="n">
        <v>0.88</v>
      </c>
      <c r="Y25" t="n">
        <v>1</v>
      </c>
      <c r="Z25" t="n">
        <v>10</v>
      </c>
      <c r="AA25" t="n">
        <v>391.2035300699169</v>
      </c>
      <c r="AB25" t="n">
        <v>535.2619285233513</v>
      </c>
      <c r="AC25" t="n">
        <v>484.1772813099169</v>
      </c>
      <c r="AD25" t="n">
        <v>391203.5300699169</v>
      </c>
      <c r="AE25" t="n">
        <v>535261.9285233513</v>
      </c>
      <c r="AF25" t="n">
        <v>4.514709800415569e-06</v>
      </c>
      <c r="AG25" t="n">
        <v>1.369583333333333</v>
      </c>
      <c r="AH25" t="n">
        <v>484177.2813099169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3.0453</v>
      </c>
      <c r="E26" t="n">
        <v>32.84</v>
      </c>
      <c r="F26" t="n">
        <v>29.51</v>
      </c>
      <c r="G26" t="n">
        <v>57.12</v>
      </c>
      <c r="H26" t="n">
        <v>0.74</v>
      </c>
      <c r="I26" t="n">
        <v>31</v>
      </c>
      <c r="J26" t="n">
        <v>167.72</v>
      </c>
      <c r="K26" t="n">
        <v>50.28</v>
      </c>
      <c r="L26" t="n">
        <v>7</v>
      </c>
      <c r="M26" t="n">
        <v>16</v>
      </c>
      <c r="N26" t="n">
        <v>30.44</v>
      </c>
      <c r="O26" t="n">
        <v>20919.39</v>
      </c>
      <c r="P26" t="n">
        <v>283.58</v>
      </c>
      <c r="Q26" t="n">
        <v>2238.43</v>
      </c>
      <c r="R26" t="n">
        <v>113.02</v>
      </c>
      <c r="S26" t="n">
        <v>80.06999999999999</v>
      </c>
      <c r="T26" t="n">
        <v>14315.9</v>
      </c>
      <c r="U26" t="n">
        <v>0.71</v>
      </c>
      <c r="V26" t="n">
        <v>0.87</v>
      </c>
      <c r="W26" t="n">
        <v>6.71</v>
      </c>
      <c r="X26" t="n">
        <v>0.89</v>
      </c>
      <c r="Y26" t="n">
        <v>1</v>
      </c>
      <c r="Z26" t="n">
        <v>10</v>
      </c>
      <c r="AA26" t="n">
        <v>389.0351043673115</v>
      </c>
      <c r="AB26" t="n">
        <v>532.2949928128562</v>
      </c>
      <c r="AC26" t="n">
        <v>481.4935057795111</v>
      </c>
      <c r="AD26" t="n">
        <v>389035.1043673115</v>
      </c>
      <c r="AE26" t="n">
        <v>532294.9928128562</v>
      </c>
      <c r="AF26" t="n">
        <v>4.518567639006649e-06</v>
      </c>
      <c r="AG26" t="n">
        <v>1.368333333333333</v>
      </c>
      <c r="AH26" t="n">
        <v>481493.5057795111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3.0516</v>
      </c>
      <c r="E27" t="n">
        <v>32.77</v>
      </c>
      <c r="F27" t="n">
        <v>29.48</v>
      </c>
      <c r="G27" t="n">
        <v>58.96</v>
      </c>
      <c r="H27" t="n">
        <v>0.76</v>
      </c>
      <c r="I27" t="n">
        <v>30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282.46</v>
      </c>
      <c r="Q27" t="n">
        <v>2238.45</v>
      </c>
      <c r="R27" t="n">
        <v>111.65</v>
      </c>
      <c r="S27" t="n">
        <v>80.06999999999999</v>
      </c>
      <c r="T27" t="n">
        <v>13639.5</v>
      </c>
      <c r="U27" t="n">
        <v>0.72</v>
      </c>
      <c r="V27" t="n">
        <v>0.87</v>
      </c>
      <c r="W27" t="n">
        <v>6.71</v>
      </c>
      <c r="X27" t="n">
        <v>0.85</v>
      </c>
      <c r="Y27" t="n">
        <v>1</v>
      </c>
      <c r="Z27" t="n">
        <v>10</v>
      </c>
      <c r="AA27" t="n">
        <v>387.1940988703689</v>
      </c>
      <c r="AB27" t="n">
        <v>529.7760478725091</v>
      </c>
      <c r="AC27" t="n">
        <v>479.2149654089091</v>
      </c>
      <c r="AD27" t="n">
        <v>387194.0988703689</v>
      </c>
      <c r="AE27" t="n">
        <v>529776.0478725091</v>
      </c>
      <c r="AF27" t="n">
        <v>4.527915478669652e-06</v>
      </c>
      <c r="AG27" t="n">
        <v>1.365416666666667</v>
      </c>
      <c r="AH27" t="n">
        <v>479214.9654089091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3.049</v>
      </c>
      <c r="E28" t="n">
        <v>32.8</v>
      </c>
      <c r="F28" t="n">
        <v>29.51</v>
      </c>
      <c r="G28" t="n">
        <v>59.01</v>
      </c>
      <c r="H28" t="n">
        <v>0.79</v>
      </c>
      <c r="I28" t="n">
        <v>30</v>
      </c>
      <c r="J28" t="n">
        <v>168.44</v>
      </c>
      <c r="K28" t="n">
        <v>50.28</v>
      </c>
      <c r="L28" t="n">
        <v>7.5</v>
      </c>
      <c r="M28" t="n">
        <v>6</v>
      </c>
      <c r="N28" t="n">
        <v>30.66</v>
      </c>
      <c r="O28" t="n">
        <v>21008.71</v>
      </c>
      <c r="P28" t="n">
        <v>282.17</v>
      </c>
      <c r="Q28" t="n">
        <v>2238.42</v>
      </c>
      <c r="R28" t="n">
        <v>112.3</v>
      </c>
      <c r="S28" t="n">
        <v>80.06999999999999</v>
      </c>
      <c r="T28" t="n">
        <v>13962.66</v>
      </c>
      <c r="U28" t="n">
        <v>0.71</v>
      </c>
      <c r="V28" t="n">
        <v>0.87</v>
      </c>
      <c r="W28" t="n">
        <v>6.72</v>
      </c>
      <c r="X28" t="n">
        <v>0.88</v>
      </c>
      <c r="Y28" t="n">
        <v>1</v>
      </c>
      <c r="Z28" t="n">
        <v>10</v>
      </c>
      <c r="AA28" t="n">
        <v>387.4458753444734</v>
      </c>
      <c r="AB28" t="n">
        <v>530.120539551973</v>
      </c>
      <c r="AC28" t="n">
        <v>479.5265792859821</v>
      </c>
      <c r="AD28" t="n">
        <v>387445.8753444734</v>
      </c>
      <c r="AE28" t="n">
        <v>530120.539551973</v>
      </c>
      <c r="AF28" t="n">
        <v>4.524057640078572e-06</v>
      </c>
      <c r="AG28" t="n">
        <v>1.366666666666666</v>
      </c>
      <c r="AH28" t="n">
        <v>479526.5792859821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3.0495</v>
      </c>
      <c r="E29" t="n">
        <v>32.79</v>
      </c>
      <c r="F29" t="n">
        <v>29.5</v>
      </c>
      <c r="G29" t="n">
        <v>59</v>
      </c>
      <c r="H29" t="n">
        <v>0.8100000000000001</v>
      </c>
      <c r="I29" t="n">
        <v>30</v>
      </c>
      <c r="J29" t="n">
        <v>168.81</v>
      </c>
      <c r="K29" t="n">
        <v>50.28</v>
      </c>
      <c r="L29" t="n">
        <v>7.75</v>
      </c>
      <c r="M29" t="n">
        <v>2</v>
      </c>
      <c r="N29" t="n">
        <v>30.78</v>
      </c>
      <c r="O29" t="n">
        <v>21053.43</v>
      </c>
      <c r="P29" t="n">
        <v>280.63</v>
      </c>
      <c r="Q29" t="n">
        <v>2238.42</v>
      </c>
      <c r="R29" t="n">
        <v>112.13</v>
      </c>
      <c r="S29" t="n">
        <v>80.06999999999999</v>
      </c>
      <c r="T29" t="n">
        <v>13874.8</v>
      </c>
      <c r="U29" t="n">
        <v>0.71</v>
      </c>
      <c r="V29" t="n">
        <v>0.87</v>
      </c>
      <c r="W29" t="n">
        <v>6.72</v>
      </c>
      <c r="X29" t="n">
        <v>0.87</v>
      </c>
      <c r="Y29" t="n">
        <v>1</v>
      </c>
      <c r="Z29" t="n">
        <v>10</v>
      </c>
      <c r="AA29" t="n">
        <v>386.1086769875321</v>
      </c>
      <c r="AB29" t="n">
        <v>528.2909257669779</v>
      </c>
      <c r="AC29" t="n">
        <v>477.871581272748</v>
      </c>
      <c r="AD29" t="n">
        <v>386108.6769875321</v>
      </c>
      <c r="AE29" t="n">
        <v>528290.9257669779</v>
      </c>
      <c r="AF29" t="n">
        <v>4.524799532115318e-06</v>
      </c>
      <c r="AG29" t="n">
        <v>1.36625</v>
      </c>
      <c r="AH29" t="n">
        <v>477871.5812727479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3.0503</v>
      </c>
      <c r="E30" t="n">
        <v>32.78</v>
      </c>
      <c r="F30" t="n">
        <v>29.49</v>
      </c>
      <c r="G30" t="n">
        <v>58.98</v>
      </c>
      <c r="H30" t="n">
        <v>0.84</v>
      </c>
      <c r="I30" t="n">
        <v>30</v>
      </c>
      <c r="J30" t="n">
        <v>169.17</v>
      </c>
      <c r="K30" t="n">
        <v>50.28</v>
      </c>
      <c r="L30" t="n">
        <v>8</v>
      </c>
      <c r="M30" t="n">
        <v>1</v>
      </c>
      <c r="N30" t="n">
        <v>30.89</v>
      </c>
      <c r="O30" t="n">
        <v>21098.19</v>
      </c>
      <c r="P30" t="n">
        <v>280.78</v>
      </c>
      <c r="Q30" t="n">
        <v>2238.5</v>
      </c>
      <c r="R30" t="n">
        <v>111.6</v>
      </c>
      <c r="S30" t="n">
        <v>80.06999999999999</v>
      </c>
      <c r="T30" t="n">
        <v>13612.96</v>
      </c>
      <c r="U30" t="n">
        <v>0.72</v>
      </c>
      <c r="V30" t="n">
        <v>0.87</v>
      </c>
      <c r="W30" t="n">
        <v>6.73</v>
      </c>
      <c r="X30" t="n">
        <v>0.86</v>
      </c>
      <c r="Y30" t="n">
        <v>1</v>
      </c>
      <c r="Z30" t="n">
        <v>10</v>
      </c>
      <c r="AA30" t="n">
        <v>386.0755124028918</v>
      </c>
      <c r="AB30" t="n">
        <v>528.2455485191548</v>
      </c>
      <c r="AC30" t="n">
        <v>477.8305347657698</v>
      </c>
      <c r="AD30" t="n">
        <v>386075.5124028918</v>
      </c>
      <c r="AE30" t="n">
        <v>528245.5485191548</v>
      </c>
      <c r="AF30" t="n">
        <v>4.525986559374111e-06</v>
      </c>
      <c r="AG30" t="n">
        <v>1.365833333333333</v>
      </c>
      <c r="AH30" t="n">
        <v>477830.5347657697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3.0567</v>
      </c>
      <c r="E31" t="n">
        <v>32.72</v>
      </c>
      <c r="F31" t="n">
        <v>29.46</v>
      </c>
      <c r="G31" t="n">
        <v>60.94</v>
      </c>
      <c r="H31" t="n">
        <v>0.86</v>
      </c>
      <c r="I31" t="n">
        <v>29</v>
      </c>
      <c r="J31" t="n">
        <v>169.53</v>
      </c>
      <c r="K31" t="n">
        <v>50.28</v>
      </c>
      <c r="L31" t="n">
        <v>8.25</v>
      </c>
      <c r="M31" t="n">
        <v>0</v>
      </c>
      <c r="N31" t="n">
        <v>31</v>
      </c>
      <c r="O31" t="n">
        <v>21142.98</v>
      </c>
      <c r="P31" t="n">
        <v>281.01</v>
      </c>
      <c r="Q31" t="n">
        <v>2238.52</v>
      </c>
      <c r="R31" t="n">
        <v>110.22</v>
      </c>
      <c r="S31" t="n">
        <v>80.06999999999999</v>
      </c>
      <c r="T31" t="n">
        <v>12925.22</v>
      </c>
      <c r="U31" t="n">
        <v>0.73</v>
      </c>
      <c r="V31" t="n">
        <v>0.87</v>
      </c>
      <c r="W31" t="n">
        <v>6.73</v>
      </c>
      <c r="X31" t="n">
        <v>0.83</v>
      </c>
      <c r="Y31" t="n">
        <v>1</v>
      </c>
      <c r="Z31" t="n">
        <v>10</v>
      </c>
      <c r="AA31" t="n">
        <v>385.3036119216159</v>
      </c>
      <c r="AB31" t="n">
        <v>527.1894002268273</v>
      </c>
      <c r="AC31" t="n">
        <v>476.8751837841484</v>
      </c>
      <c r="AD31" t="n">
        <v>385303.6119216158</v>
      </c>
      <c r="AE31" t="n">
        <v>527189.4002268272</v>
      </c>
      <c r="AF31" t="n">
        <v>4.535482777444463e-06</v>
      </c>
      <c r="AG31" t="n">
        <v>1.363333333333333</v>
      </c>
      <c r="AH31" t="n">
        <v>476875.1837841484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1.5119</v>
      </c>
      <c r="E2" t="n">
        <v>66.14</v>
      </c>
      <c r="F2" t="n">
        <v>42.81</v>
      </c>
      <c r="G2" t="n">
        <v>5.45</v>
      </c>
      <c r="H2" t="n">
        <v>0.08</v>
      </c>
      <c r="I2" t="n">
        <v>471</v>
      </c>
      <c r="J2" t="n">
        <v>222.93</v>
      </c>
      <c r="K2" t="n">
        <v>56.94</v>
      </c>
      <c r="L2" t="n">
        <v>1</v>
      </c>
      <c r="M2" t="n">
        <v>469</v>
      </c>
      <c r="N2" t="n">
        <v>49.99</v>
      </c>
      <c r="O2" t="n">
        <v>27728.69</v>
      </c>
      <c r="P2" t="n">
        <v>649.46</v>
      </c>
      <c r="Q2" t="n">
        <v>2239.69</v>
      </c>
      <c r="R2" t="n">
        <v>548.04</v>
      </c>
      <c r="S2" t="n">
        <v>80.06999999999999</v>
      </c>
      <c r="T2" t="n">
        <v>229627.53</v>
      </c>
      <c r="U2" t="n">
        <v>0.15</v>
      </c>
      <c r="V2" t="n">
        <v>0.6</v>
      </c>
      <c r="W2" t="n">
        <v>7.41</v>
      </c>
      <c r="X2" t="n">
        <v>14.17</v>
      </c>
      <c r="Y2" t="n">
        <v>1</v>
      </c>
      <c r="Z2" t="n">
        <v>10</v>
      </c>
      <c r="AA2" t="n">
        <v>1573.144112290845</v>
      </c>
      <c r="AB2" t="n">
        <v>2152.445176656405</v>
      </c>
      <c r="AC2" t="n">
        <v>1947.018829972096</v>
      </c>
      <c r="AD2" t="n">
        <v>1573144.112290845</v>
      </c>
      <c r="AE2" t="n">
        <v>2152445.176656405</v>
      </c>
      <c r="AF2" t="n">
        <v>1.937848432365089e-06</v>
      </c>
      <c r="AG2" t="n">
        <v>2.755833333333333</v>
      </c>
      <c r="AH2" t="n">
        <v>1947018.829972096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1.7815</v>
      </c>
      <c r="E3" t="n">
        <v>56.13</v>
      </c>
      <c r="F3" t="n">
        <v>38.64</v>
      </c>
      <c r="G3" t="n">
        <v>6.86</v>
      </c>
      <c r="H3" t="n">
        <v>0.1</v>
      </c>
      <c r="I3" t="n">
        <v>338</v>
      </c>
      <c r="J3" t="n">
        <v>223.35</v>
      </c>
      <c r="K3" t="n">
        <v>56.94</v>
      </c>
      <c r="L3" t="n">
        <v>1.25</v>
      </c>
      <c r="M3" t="n">
        <v>336</v>
      </c>
      <c r="N3" t="n">
        <v>50.15</v>
      </c>
      <c r="O3" t="n">
        <v>27780.03</v>
      </c>
      <c r="P3" t="n">
        <v>584.2</v>
      </c>
      <c r="Q3" t="n">
        <v>2239.81</v>
      </c>
      <c r="R3" t="n">
        <v>410.25</v>
      </c>
      <c r="S3" t="n">
        <v>80.06999999999999</v>
      </c>
      <c r="T3" t="n">
        <v>161396.64</v>
      </c>
      <c r="U3" t="n">
        <v>0.2</v>
      </c>
      <c r="V3" t="n">
        <v>0.66</v>
      </c>
      <c r="W3" t="n">
        <v>7.22</v>
      </c>
      <c r="X3" t="n">
        <v>10</v>
      </c>
      <c r="Y3" t="n">
        <v>1</v>
      </c>
      <c r="Z3" t="n">
        <v>10</v>
      </c>
      <c r="AA3" t="n">
        <v>1204.784276254206</v>
      </c>
      <c r="AB3" t="n">
        <v>1648.43899810204</v>
      </c>
      <c r="AC3" t="n">
        <v>1491.114293721845</v>
      </c>
      <c r="AD3" t="n">
        <v>1204784.276254206</v>
      </c>
      <c r="AE3" t="n">
        <v>1648438.99810204</v>
      </c>
      <c r="AF3" t="n">
        <v>2.283402991109469e-06</v>
      </c>
      <c r="AG3" t="n">
        <v>2.33875</v>
      </c>
      <c r="AH3" t="n">
        <v>1491114.293721845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1.9763</v>
      </c>
      <c r="E4" t="n">
        <v>50.6</v>
      </c>
      <c r="F4" t="n">
        <v>36.35</v>
      </c>
      <c r="G4" t="n">
        <v>8.26</v>
      </c>
      <c r="H4" t="n">
        <v>0.12</v>
      </c>
      <c r="I4" t="n">
        <v>264</v>
      </c>
      <c r="J4" t="n">
        <v>223.76</v>
      </c>
      <c r="K4" t="n">
        <v>56.94</v>
      </c>
      <c r="L4" t="n">
        <v>1.5</v>
      </c>
      <c r="M4" t="n">
        <v>262</v>
      </c>
      <c r="N4" t="n">
        <v>50.32</v>
      </c>
      <c r="O4" t="n">
        <v>27831.42</v>
      </c>
      <c r="P4" t="n">
        <v>547.53</v>
      </c>
      <c r="Q4" t="n">
        <v>2239.43</v>
      </c>
      <c r="R4" t="n">
        <v>336.48</v>
      </c>
      <c r="S4" t="n">
        <v>80.06999999999999</v>
      </c>
      <c r="T4" t="n">
        <v>124880.07</v>
      </c>
      <c r="U4" t="n">
        <v>0.24</v>
      </c>
      <c r="V4" t="n">
        <v>0.71</v>
      </c>
      <c r="W4" t="n">
        <v>7.06</v>
      </c>
      <c r="X4" t="n">
        <v>7.71</v>
      </c>
      <c r="Y4" t="n">
        <v>1</v>
      </c>
      <c r="Z4" t="n">
        <v>10</v>
      </c>
      <c r="AA4" t="n">
        <v>1020.591484687625</v>
      </c>
      <c r="AB4" t="n">
        <v>1396.418294668186</v>
      </c>
      <c r="AC4" t="n">
        <v>1263.146092510439</v>
      </c>
      <c r="AD4" t="n">
        <v>1020591.484687625</v>
      </c>
      <c r="AE4" t="n">
        <v>1396418.294668186</v>
      </c>
      <c r="AF4" t="n">
        <v>2.533084104030111e-06</v>
      </c>
      <c r="AG4" t="n">
        <v>2.108333333333333</v>
      </c>
      <c r="AH4" t="n">
        <v>1263146.092510439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2.1215</v>
      </c>
      <c r="E5" t="n">
        <v>47.14</v>
      </c>
      <c r="F5" t="n">
        <v>34.95</v>
      </c>
      <c r="G5" t="n">
        <v>9.66</v>
      </c>
      <c r="H5" t="n">
        <v>0.14</v>
      </c>
      <c r="I5" t="n">
        <v>217</v>
      </c>
      <c r="J5" t="n">
        <v>224.18</v>
      </c>
      <c r="K5" t="n">
        <v>56.94</v>
      </c>
      <c r="L5" t="n">
        <v>1.75</v>
      </c>
      <c r="M5" t="n">
        <v>215</v>
      </c>
      <c r="N5" t="n">
        <v>50.49</v>
      </c>
      <c r="O5" t="n">
        <v>27882.87</v>
      </c>
      <c r="P5" t="n">
        <v>524.61</v>
      </c>
      <c r="Q5" t="n">
        <v>2239.19</v>
      </c>
      <c r="R5" t="n">
        <v>290.67</v>
      </c>
      <c r="S5" t="n">
        <v>80.06999999999999</v>
      </c>
      <c r="T5" t="n">
        <v>102212.55</v>
      </c>
      <c r="U5" t="n">
        <v>0.28</v>
      </c>
      <c r="V5" t="n">
        <v>0.73</v>
      </c>
      <c r="W5" t="n">
        <v>7</v>
      </c>
      <c r="X5" t="n">
        <v>6.32</v>
      </c>
      <c r="Y5" t="n">
        <v>1</v>
      </c>
      <c r="Z5" t="n">
        <v>10</v>
      </c>
      <c r="AA5" t="n">
        <v>912.8156594492197</v>
      </c>
      <c r="AB5" t="n">
        <v>1248.954655843163</v>
      </c>
      <c r="AC5" t="n">
        <v>1129.756176408359</v>
      </c>
      <c r="AD5" t="n">
        <v>912815.6594492197</v>
      </c>
      <c r="AE5" t="n">
        <v>1248954.655843163</v>
      </c>
      <c r="AF5" t="n">
        <v>2.719191381217367e-06</v>
      </c>
      <c r="AG5" t="n">
        <v>1.964166666666667</v>
      </c>
      <c r="AH5" t="n">
        <v>1129756.176408359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2.2357</v>
      </c>
      <c r="E6" t="n">
        <v>44.73</v>
      </c>
      <c r="F6" t="n">
        <v>33.99</v>
      </c>
      <c r="G6" t="n">
        <v>11.08</v>
      </c>
      <c r="H6" t="n">
        <v>0.16</v>
      </c>
      <c r="I6" t="n">
        <v>184</v>
      </c>
      <c r="J6" t="n">
        <v>224.6</v>
      </c>
      <c r="K6" t="n">
        <v>56.94</v>
      </c>
      <c r="L6" t="n">
        <v>2</v>
      </c>
      <c r="M6" t="n">
        <v>182</v>
      </c>
      <c r="N6" t="n">
        <v>50.65</v>
      </c>
      <c r="O6" t="n">
        <v>27934.37</v>
      </c>
      <c r="P6" t="n">
        <v>508.14</v>
      </c>
      <c r="Q6" t="n">
        <v>2238.64</v>
      </c>
      <c r="R6" t="n">
        <v>259.46</v>
      </c>
      <c r="S6" t="n">
        <v>80.06999999999999</v>
      </c>
      <c r="T6" t="n">
        <v>86772.82000000001</v>
      </c>
      <c r="U6" t="n">
        <v>0.31</v>
      </c>
      <c r="V6" t="n">
        <v>0.75</v>
      </c>
      <c r="W6" t="n">
        <v>6.94</v>
      </c>
      <c r="X6" t="n">
        <v>5.36</v>
      </c>
      <c r="Y6" t="n">
        <v>1</v>
      </c>
      <c r="Z6" t="n">
        <v>10</v>
      </c>
      <c r="AA6" t="n">
        <v>840.7650334637428</v>
      </c>
      <c r="AB6" t="n">
        <v>1150.371810720553</v>
      </c>
      <c r="AC6" t="n">
        <v>1040.581939662359</v>
      </c>
      <c r="AD6" t="n">
        <v>840765.0334637428</v>
      </c>
      <c r="AE6" t="n">
        <v>1150371.810720552</v>
      </c>
      <c r="AF6" t="n">
        <v>2.865565011071254e-06</v>
      </c>
      <c r="AG6" t="n">
        <v>1.86375</v>
      </c>
      <c r="AH6" t="n">
        <v>1040581.939662359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2.3318</v>
      </c>
      <c r="E7" t="n">
        <v>42.88</v>
      </c>
      <c r="F7" t="n">
        <v>33.25</v>
      </c>
      <c r="G7" t="n">
        <v>12.55</v>
      </c>
      <c r="H7" t="n">
        <v>0.18</v>
      </c>
      <c r="I7" t="n">
        <v>159</v>
      </c>
      <c r="J7" t="n">
        <v>225.01</v>
      </c>
      <c r="K7" t="n">
        <v>56.94</v>
      </c>
      <c r="L7" t="n">
        <v>2.25</v>
      </c>
      <c r="M7" t="n">
        <v>157</v>
      </c>
      <c r="N7" t="n">
        <v>50.82</v>
      </c>
      <c r="O7" t="n">
        <v>27985.94</v>
      </c>
      <c r="P7" t="n">
        <v>495.02</v>
      </c>
      <c r="Q7" t="n">
        <v>2238.68</v>
      </c>
      <c r="R7" t="n">
        <v>234.63</v>
      </c>
      <c r="S7" t="n">
        <v>80.06999999999999</v>
      </c>
      <c r="T7" t="n">
        <v>74484.28</v>
      </c>
      <c r="U7" t="n">
        <v>0.34</v>
      </c>
      <c r="V7" t="n">
        <v>0.77</v>
      </c>
      <c r="W7" t="n">
        <v>6.91</v>
      </c>
      <c r="X7" t="n">
        <v>4.62</v>
      </c>
      <c r="Y7" t="n">
        <v>1</v>
      </c>
      <c r="Z7" t="n">
        <v>10</v>
      </c>
      <c r="AA7" t="n">
        <v>786.88709111222</v>
      </c>
      <c r="AB7" t="n">
        <v>1076.653633068138</v>
      </c>
      <c r="AC7" t="n">
        <v>973.8993214209783</v>
      </c>
      <c r="AD7" t="n">
        <v>786887.09111222</v>
      </c>
      <c r="AE7" t="n">
        <v>1076653.633068138</v>
      </c>
      <c r="AF7" t="n">
        <v>2.988739317804692e-06</v>
      </c>
      <c r="AG7" t="n">
        <v>1.786666666666667</v>
      </c>
      <c r="AH7" t="n">
        <v>973899.3214209783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2.406</v>
      </c>
      <c r="E8" t="n">
        <v>41.56</v>
      </c>
      <c r="F8" t="n">
        <v>32.71</v>
      </c>
      <c r="G8" t="n">
        <v>13.92</v>
      </c>
      <c r="H8" t="n">
        <v>0.2</v>
      </c>
      <c r="I8" t="n">
        <v>141</v>
      </c>
      <c r="J8" t="n">
        <v>225.43</v>
      </c>
      <c r="K8" t="n">
        <v>56.94</v>
      </c>
      <c r="L8" t="n">
        <v>2.5</v>
      </c>
      <c r="M8" t="n">
        <v>139</v>
      </c>
      <c r="N8" t="n">
        <v>50.99</v>
      </c>
      <c r="O8" t="n">
        <v>28037.57</v>
      </c>
      <c r="P8" t="n">
        <v>485.22</v>
      </c>
      <c r="Q8" t="n">
        <v>2238.94</v>
      </c>
      <c r="R8" t="n">
        <v>217.32</v>
      </c>
      <c r="S8" t="n">
        <v>80.06999999999999</v>
      </c>
      <c r="T8" t="n">
        <v>65917.82000000001</v>
      </c>
      <c r="U8" t="n">
        <v>0.37</v>
      </c>
      <c r="V8" t="n">
        <v>0.78</v>
      </c>
      <c r="W8" t="n">
        <v>6.88</v>
      </c>
      <c r="X8" t="n">
        <v>4.08</v>
      </c>
      <c r="Y8" t="n">
        <v>1</v>
      </c>
      <c r="Z8" t="n">
        <v>10</v>
      </c>
      <c r="AA8" t="n">
        <v>748.7994316105661</v>
      </c>
      <c r="AB8" t="n">
        <v>1024.540417029028</v>
      </c>
      <c r="AC8" t="n">
        <v>926.759717579283</v>
      </c>
      <c r="AD8" t="n">
        <v>748799.4316105661</v>
      </c>
      <c r="AE8" t="n">
        <v>1024540.417029028</v>
      </c>
      <c r="AF8" t="n">
        <v>3.083843725292946e-06</v>
      </c>
      <c r="AG8" t="n">
        <v>1.731666666666667</v>
      </c>
      <c r="AH8" t="n">
        <v>926759.7175792831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2.4725</v>
      </c>
      <c r="E9" t="n">
        <v>40.45</v>
      </c>
      <c r="F9" t="n">
        <v>32.25</v>
      </c>
      <c r="G9" t="n">
        <v>15.36</v>
      </c>
      <c r="H9" t="n">
        <v>0.22</v>
      </c>
      <c r="I9" t="n">
        <v>126</v>
      </c>
      <c r="J9" t="n">
        <v>225.85</v>
      </c>
      <c r="K9" t="n">
        <v>56.94</v>
      </c>
      <c r="L9" t="n">
        <v>2.75</v>
      </c>
      <c r="M9" t="n">
        <v>124</v>
      </c>
      <c r="N9" t="n">
        <v>51.16</v>
      </c>
      <c r="O9" t="n">
        <v>28089.25</v>
      </c>
      <c r="P9" t="n">
        <v>476.47</v>
      </c>
      <c r="Q9" t="n">
        <v>2238.66</v>
      </c>
      <c r="R9" t="n">
        <v>202.41</v>
      </c>
      <c r="S9" t="n">
        <v>80.06999999999999</v>
      </c>
      <c r="T9" t="n">
        <v>58538.38</v>
      </c>
      <c r="U9" t="n">
        <v>0.4</v>
      </c>
      <c r="V9" t="n">
        <v>0.8</v>
      </c>
      <c r="W9" t="n">
        <v>6.86</v>
      </c>
      <c r="X9" t="n">
        <v>3.62</v>
      </c>
      <c r="Y9" t="n">
        <v>1</v>
      </c>
      <c r="Z9" t="n">
        <v>10</v>
      </c>
      <c r="AA9" t="n">
        <v>716.8144980842208</v>
      </c>
      <c r="AB9" t="n">
        <v>980.7772199026039</v>
      </c>
      <c r="AC9" t="n">
        <v>887.1732185645722</v>
      </c>
      <c r="AD9" t="n">
        <v>716814.4980842208</v>
      </c>
      <c r="AE9" t="n">
        <v>980777.2199026039</v>
      </c>
      <c r="AF9" t="n">
        <v>3.169078807475814e-06</v>
      </c>
      <c r="AG9" t="n">
        <v>1.685416666666667</v>
      </c>
      <c r="AH9" t="n">
        <v>887173.2185645722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31.91</v>
      </c>
      <c r="G10" t="n">
        <v>16.8</v>
      </c>
      <c r="H10" t="n">
        <v>0.24</v>
      </c>
      <c r="I10" t="n">
        <v>114</v>
      </c>
      <c r="J10" t="n">
        <v>226.27</v>
      </c>
      <c r="K10" t="n">
        <v>56.94</v>
      </c>
      <c r="L10" t="n">
        <v>3</v>
      </c>
      <c r="M10" t="n">
        <v>112</v>
      </c>
      <c r="N10" t="n">
        <v>51.33</v>
      </c>
      <c r="O10" t="n">
        <v>28140.99</v>
      </c>
      <c r="P10" t="n">
        <v>469.53</v>
      </c>
      <c r="Q10" t="n">
        <v>2238.7</v>
      </c>
      <c r="R10" t="n">
        <v>191.91</v>
      </c>
      <c r="S10" t="n">
        <v>80.06999999999999</v>
      </c>
      <c r="T10" t="n">
        <v>53348.54</v>
      </c>
      <c r="U10" t="n">
        <v>0.42</v>
      </c>
      <c r="V10" t="n">
        <v>0.8</v>
      </c>
      <c r="W10" t="n">
        <v>6.82</v>
      </c>
      <c r="X10" t="n">
        <v>3.28</v>
      </c>
      <c r="Y10" t="n">
        <v>1</v>
      </c>
      <c r="Z10" t="n">
        <v>10</v>
      </c>
      <c r="AA10" t="n">
        <v>692.4176602319262</v>
      </c>
      <c r="AB10" t="n">
        <v>947.3963900405706</v>
      </c>
      <c r="AC10" t="n">
        <v>856.9782082542823</v>
      </c>
      <c r="AD10" t="n">
        <v>692417.6602319262</v>
      </c>
      <c r="AE10" t="n">
        <v>947396.3900405706</v>
      </c>
      <c r="AF10" t="n">
        <v>3.238548603781249e-06</v>
      </c>
      <c r="AG10" t="n">
        <v>1.649166666666667</v>
      </c>
      <c r="AH10" t="n">
        <v>856978.2082542824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2.5743</v>
      </c>
      <c r="E11" t="n">
        <v>38.85</v>
      </c>
      <c r="F11" t="n">
        <v>31.62</v>
      </c>
      <c r="G11" t="n">
        <v>18.24</v>
      </c>
      <c r="H11" t="n">
        <v>0.25</v>
      </c>
      <c r="I11" t="n">
        <v>104</v>
      </c>
      <c r="J11" t="n">
        <v>226.69</v>
      </c>
      <c r="K11" t="n">
        <v>56.94</v>
      </c>
      <c r="L11" t="n">
        <v>3.25</v>
      </c>
      <c r="M11" t="n">
        <v>102</v>
      </c>
      <c r="N11" t="n">
        <v>51.5</v>
      </c>
      <c r="O11" t="n">
        <v>28192.8</v>
      </c>
      <c r="P11" t="n">
        <v>463.1</v>
      </c>
      <c r="Q11" t="n">
        <v>2238.74</v>
      </c>
      <c r="R11" t="n">
        <v>181.96</v>
      </c>
      <c r="S11" t="n">
        <v>80.06999999999999</v>
      </c>
      <c r="T11" t="n">
        <v>48421.43</v>
      </c>
      <c r="U11" t="n">
        <v>0.44</v>
      </c>
      <c r="V11" t="n">
        <v>0.8100000000000001</v>
      </c>
      <c r="W11" t="n">
        <v>6.81</v>
      </c>
      <c r="X11" t="n">
        <v>2.99</v>
      </c>
      <c r="Y11" t="n">
        <v>1</v>
      </c>
      <c r="Z11" t="n">
        <v>10</v>
      </c>
      <c r="AA11" t="n">
        <v>671.5853331561925</v>
      </c>
      <c r="AB11" t="n">
        <v>918.8926810781451</v>
      </c>
      <c r="AC11" t="n">
        <v>831.1948532700241</v>
      </c>
      <c r="AD11" t="n">
        <v>671585.3331561926</v>
      </c>
      <c r="AE11" t="n">
        <v>918892.681078145</v>
      </c>
      <c r="AF11" t="n">
        <v>3.299558978396355e-06</v>
      </c>
      <c r="AG11" t="n">
        <v>1.61875</v>
      </c>
      <c r="AH11" t="n">
        <v>831194.8532700241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2.6197</v>
      </c>
      <c r="E12" t="n">
        <v>38.17</v>
      </c>
      <c r="F12" t="n">
        <v>31.34</v>
      </c>
      <c r="G12" t="n">
        <v>19.79</v>
      </c>
      <c r="H12" t="n">
        <v>0.27</v>
      </c>
      <c r="I12" t="n">
        <v>95</v>
      </c>
      <c r="J12" t="n">
        <v>227.11</v>
      </c>
      <c r="K12" t="n">
        <v>56.94</v>
      </c>
      <c r="L12" t="n">
        <v>3.5</v>
      </c>
      <c r="M12" t="n">
        <v>93</v>
      </c>
      <c r="N12" t="n">
        <v>51.67</v>
      </c>
      <c r="O12" t="n">
        <v>28244.66</v>
      </c>
      <c r="P12" t="n">
        <v>457.11</v>
      </c>
      <c r="Q12" t="n">
        <v>2238.4</v>
      </c>
      <c r="R12" t="n">
        <v>173.02</v>
      </c>
      <c r="S12" t="n">
        <v>80.06999999999999</v>
      </c>
      <c r="T12" t="n">
        <v>43999.54</v>
      </c>
      <c r="U12" t="n">
        <v>0.46</v>
      </c>
      <c r="V12" t="n">
        <v>0.82</v>
      </c>
      <c r="W12" t="n">
        <v>6.8</v>
      </c>
      <c r="X12" t="n">
        <v>2.71</v>
      </c>
      <c r="Y12" t="n">
        <v>1</v>
      </c>
      <c r="Z12" t="n">
        <v>10</v>
      </c>
      <c r="AA12" t="n">
        <v>652.5264255310564</v>
      </c>
      <c r="AB12" t="n">
        <v>892.8154428457715</v>
      </c>
      <c r="AC12" t="n">
        <v>807.6063900549143</v>
      </c>
      <c r="AD12" t="n">
        <v>652526.4255310564</v>
      </c>
      <c r="AE12" t="n">
        <v>892815.4428457714</v>
      </c>
      <c r="AF12" t="n">
        <v>3.35774954578135e-06</v>
      </c>
      <c r="AG12" t="n">
        <v>1.590416666666667</v>
      </c>
      <c r="AH12" t="n">
        <v>807606.3900549143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2.6561</v>
      </c>
      <c r="E13" t="n">
        <v>37.65</v>
      </c>
      <c r="F13" t="n">
        <v>31.13</v>
      </c>
      <c r="G13" t="n">
        <v>21.22</v>
      </c>
      <c r="H13" t="n">
        <v>0.29</v>
      </c>
      <c r="I13" t="n">
        <v>88</v>
      </c>
      <c r="J13" t="n">
        <v>227.53</v>
      </c>
      <c r="K13" t="n">
        <v>56.94</v>
      </c>
      <c r="L13" t="n">
        <v>3.75</v>
      </c>
      <c r="M13" t="n">
        <v>86</v>
      </c>
      <c r="N13" t="n">
        <v>51.84</v>
      </c>
      <c r="O13" t="n">
        <v>28296.58</v>
      </c>
      <c r="P13" t="n">
        <v>452.41</v>
      </c>
      <c r="Q13" t="n">
        <v>2238.48</v>
      </c>
      <c r="R13" t="n">
        <v>166.05</v>
      </c>
      <c r="S13" t="n">
        <v>80.06999999999999</v>
      </c>
      <c r="T13" t="n">
        <v>40546.59</v>
      </c>
      <c r="U13" t="n">
        <v>0.48</v>
      </c>
      <c r="V13" t="n">
        <v>0.82</v>
      </c>
      <c r="W13" t="n">
        <v>6.78</v>
      </c>
      <c r="X13" t="n">
        <v>2.5</v>
      </c>
      <c r="Y13" t="n">
        <v>1</v>
      </c>
      <c r="Z13" t="n">
        <v>10</v>
      </c>
      <c r="AA13" t="n">
        <v>637.9105948145576</v>
      </c>
      <c r="AB13" t="n">
        <v>872.8174184545147</v>
      </c>
      <c r="AC13" t="n">
        <v>789.5169490441556</v>
      </c>
      <c r="AD13" t="n">
        <v>637910.5948145576</v>
      </c>
      <c r="AE13" t="n">
        <v>872817.4184545147</v>
      </c>
      <c r="AF13" t="n">
        <v>3.404404538134078e-06</v>
      </c>
      <c r="AG13" t="n">
        <v>1.56875</v>
      </c>
      <c r="AH13" t="n">
        <v>789516.9490441555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2.6871</v>
      </c>
      <c r="E14" t="n">
        <v>37.21</v>
      </c>
      <c r="F14" t="n">
        <v>30.95</v>
      </c>
      <c r="G14" t="n">
        <v>22.65</v>
      </c>
      <c r="H14" t="n">
        <v>0.31</v>
      </c>
      <c r="I14" t="n">
        <v>82</v>
      </c>
      <c r="J14" t="n">
        <v>227.95</v>
      </c>
      <c r="K14" t="n">
        <v>56.94</v>
      </c>
      <c r="L14" t="n">
        <v>4</v>
      </c>
      <c r="M14" t="n">
        <v>80</v>
      </c>
      <c r="N14" t="n">
        <v>52.01</v>
      </c>
      <c r="O14" t="n">
        <v>28348.56</v>
      </c>
      <c r="P14" t="n">
        <v>447.82</v>
      </c>
      <c r="Q14" t="n">
        <v>2238.78</v>
      </c>
      <c r="R14" t="n">
        <v>160.11</v>
      </c>
      <c r="S14" t="n">
        <v>80.06999999999999</v>
      </c>
      <c r="T14" t="n">
        <v>37607.33</v>
      </c>
      <c r="U14" t="n">
        <v>0.5</v>
      </c>
      <c r="V14" t="n">
        <v>0.83</v>
      </c>
      <c r="W14" t="n">
        <v>6.78</v>
      </c>
      <c r="X14" t="n">
        <v>2.32</v>
      </c>
      <c r="Y14" t="n">
        <v>1</v>
      </c>
      <c r="Z14" t="n">
        <v>10</v>
      </c>
      <c r="AA14" t="n">
        <v>625.2356566864903</v>
      </c>
      <c r="AB14" t="n">
        <v>855.4750089288874</v>
      </c>
      <c r="AC14" t="n">
        <v>773.8296747434298</v>
      </c>
      <c r="AD14" t="n">
        <v>625235.6566864903</v>
      </c>
      <c r="AE14" t="n">
        <v>855475.0089288874</v>
      </c>
      <c r="AF14" t="n">
        <v>3.444138185467445e-06</v>
      </c>
      <c r="AG14" t="n">
        <v>1.550416666666667</v>
      </c>
      <c r="AH14" t="n">
        <v>773829.6747434298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2.7181</v>
      </c>
      <c r="E15" t="n">
        <v>36.79</v>
      </c>
      <c r="F15" t="n">
        <v>30.79</v>
      </c>
      <c r="G15" t="n">
        <v>24.31</v>
      </c>
      <c r="H15" t="n">
        <v>0.33</v>
      </c>
      <c r="I15" t="n">
        <v>76</v>
      </c>
      <c r="J15" t="n">
        <v>228.38</v>
      </c>
      <c r="K15" t="n">
        <v>56.94</v>
      </c>
      <c r="L15" t="n">
        <v>4.25</v>
      </c>
      <c r="M15" t="n">
        <v>74</v>
      </c>
      <c r="N15" t="n">
        <v>52.18</v>
      </c>
      <c r="O15" t="n">
        <v>28400.61</v>
      </c>
      <c r="P15" t="n">
        <v>443.39</v>
      </c>
      <c r="Q15" t="n">
        <v>2238.63</v>
      </c>
      <c r="R15" t="n">
        <v>155.37</v>
      </c>
      <c r="S15" t="n">
        <v>80.06999999999999</v>
      </c>
      <c r="T15" t="n">
        <v>35269.38</v>
      </c>
      <c r="U15" t="n">
        <v>0.52</v>
      </c>
      <c r="V15" t="n">
        <v>0.83</v>
      </c>
      <c r="W15" t="n">
        <v>6.76</v>
      </c>
      <c r="X15" t="n">
        <v>2.16</v>
      </c>
      <c r="Y15" t="n">
        <v>1</v>
      </c>
      <c r="Z15" t="n">
        <v>10</v>
      </c>
      <c r="AA15" t="n">
        <v>613.1276979105305</v>
      </c>
      <c r="AB15" t="n">
        <v>838.9083655661777</v>
      </c>
      <c r="AC15" t="n">
        <v>758.844128571827</v>
      </c>
      <c r="AD15" t="n">
        <v>613127.6979105305</v>
      </c>
      <c r="AE15" t="n">
        <v>838908.3655661778</v>
      </c>
      <c r="AF15" t="n">
        <v>3.483871832800813e-06</v>
      </c>
      <c r="AG15" t="n">
        <v>1.532916666666667</v>
      </c>
      <c r="AH15" t="n">
        <v>758844.128571827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2.7465</v>
      </c>
      <c r="E16" t="n">
        <v>36.41</v>
      </c>
      <c r="F16" t="n">
        <v>30.63</v>
      </c>
      <c r="G16" t="n">
        <v>25.89</v>
      </c>
      <c r="H16" t="n">
        <v>0.35</v>
      </c>
      <c r="I16" t="n">
        <v>71</v>
      </c>
      <c r="J16" t="n">
        <v>228.8</v>
      </c>
      <c r="K16" t="n">
        <v>56.94</v>
      </c>
      <c r="L16" t="n">
        <v>4.5</v>
      </c>
      <c r="M16" t="n">
        <v>69</v>
      </c>
      <c r="N16" t="n">
        <v>52.36</v>
      </c>
      <c r="O16" t="n">
        <v>28452.71</v>
      </c>
      <c r="P16" t="n">
        <v>439.15</v>
      </c>
      <c r="Q16" t="n">
        <v>2238.48</v>
      </c>
      <c r="R16" t="n">
        <v>149.93</v>
      </c>
      <c r="S16" t="n">
        <v>80.06999999999999</v>
      </c>
      <c r="T16" t="n">
        <v>32573.87</v>
      </c>
      <c r="U16" t="n">
        <v>0.53</v>
      </c>
      <c r="V16" t="n">
        <v>0.84</v>
      </c>
      <c r="W16" t="n">
        <v>6.75</v>
      </c>
      <c r="X16" t="n">
        <v>2</v>
      </c>
      <c r="Y16" t="n">
        <v>1</v>
      </c>
      <c r="Z16" t="n">
        <v>10</v>
      </c>
      <c r="AA16" t="n">
        <v>602.0265488753261</v>
      </c>
      <c r="AB16" t="n">
        <v>823.7192837080803</v>
      </c>
      <c r="AC16" t="n">
        <v>745.104671368256</v>
      </c>
      <c r="AD16" t="n">
        <v>602026.5488753261</v>
      </c>
      <c r="AE16" t="n">
        <v>823719.2837080803</v>
      </c>
      <c r="AF16" t="n">
        <v>3.520272980680414e-06</v>
      </c>
      <c r="AG16" t="n">
        <v>1.517083333333333</v>
      </c>
      <c r="AH16" t="n">
        <v>745104.6713682561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2.7676</v>
      </c>
      <c r="E17" t="n">
        <v>36.13</v>
      </c>
      <c r="F17" t="n">
        <v>30.53</v>
      </c>
      <c r="G17" t="n">
        <v>27.34</v>
      </c>
      <c r="H17" t="n">
        <v>0.37</v>
      </c>
      <c r="I17" t="n">
        <v>67</v>
      </c>
      <c r="J17" t="n">
        <v>229.22</v>
      </c>
      <c r="K17" t="n">
        <v>56.94</v>
      </c>
      <c r="L17" t="n">
        <v>4.75</v>
      </c>
      <c r="M17" t="n">
        <v>65</v>
      </c>
      <c r="N17" t="n">
        <v>52.53</v>
      </c>
      <c r="O17" t="n">
        <v>28504.87</v>
      </c>
      <c r="P17" t="n">
        <v>435.8</v>
      </c>
      <c r="Q17" t="n">
        <v>2238.46</v>
      </c>
      <c r="R17" t="n">
        <v>146.74</v>
      </c>
      <c r="S17" t="n">
        <v>80.06999999999999</v>
      </c>
      <c r="T17" t="n">
        <v>30995.55</v>
      </c>
      <c r="U17" t="n">
        <v>0.55</v>
      </c>
      <c r="V17" t="n">
        <v>0.84</v>
      </c>
      <c r="W17" t="n">
        <v>6.75</v>
      </c>
      <c r="X17" t="n">
        <v>1.9</v>
      </c>
      <c r="Y17" t="n">
        <v>1</v>
      </c>
      <c r="Z17" t="n">
        <v>10</v>
      </c>
      <c r="AA17" t="n">
        <v>593.872425889578</v>
      </c>
      <c r="AB17" t="n">
        <v>812.5624529044625</v>
      </c>
      <c r="AC17" t="n">
        <v>735.0126328378252</v>
      </c>
      <c r="AD17" t="n">
        <v>593872.4258895781</v>
      </c>
      <c r="AE17" t="n">
        <v>812562.4529044625</v>
      </c>
      <c r="AF17" t="n">
        <v>3.547317495478286e-06</v>
      </c>
      <c r="AG17" t="n">
        <v>1.505416666666667</v>
      </c>
      <c r="AH17" t="n">
        <v>735012.6328378252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2.7918</v>
      </c>
      <c r="E18" t="n">
        <v>35.82</v>
      </c>
      <c r="F18" t="n">
        <v>30.39</v>
      </c>
      <c r="G18" t="n">
        <v>28.95</v>
      </c>
      <c r="H18" t="n">
        <v>0.39</v>
      </c>
      <c r="I18" t="n">
        <v>63</v>
      </c>
      <c r="J18" t="n">
        <v>229.65</v>
      </c>
      <c r="K18" t="n">
        <v>56.94</v>
      </c>
      <c r="L18" t="n">
        <v>5</v>
      </c>
      <c r="M18" t="n">
        <v>61</v>
      </c>
      <c r="N18" t="n">
        <v>52.7</v>
      </c>
      <c r="O18" t="n">
        <v>28557.1</v>
      </c>
      <c r="P18" t="n">
        <v>431.72</v>
      </c>
      <c r="Q18" t="n">
        <v>2238.55</v>
      </c>
      <c r="R18" t="n">
        <v>142.51</v>
      </c>
      <c r="S18" t="n">
        <v>80.06999999999999</v>
      </c>
      <c r="T18" t="n">
        <v>28899.66</v>
      </c>
      <c r="U18" t="n">
        <v>0.5600000000000001</v>
      </c>
      <c r="V18" t="n">
        <v>0.84</v>
      </c>
      <c r="W18" t="n">
        <v>6.73</v>
      </c>
      <c r="X18" t="n">
        <v>1.76</v>
      </c>
      <c r="Y18" t="n">
        <v>1</v>
      </c>
      <c r="Z18" t="n">
        <v>10</v>
      </c>
      <c r="AA18" t="n">
        <v>584.2050111574144</v>
      </c>
      <c r="AB18" t="n">
        <v>799.3350695716789</v>
      </c>
      <c r="AC18" t="n">
        <v>723.0476524055733</v>
      </c>
      <c r="AD18" t="n">
        <v>584205.0111574144</v>
      </c>
      <c r="AE18" t="n">
        <v>799335.0695716789</v>
      </c>
      <c r="AF18" t="n">
        <v>3.578335375009495e-06</v>
      </c>
      <c r="AG18" t="n">
        <v>1.4925</v>
      </c>
      <c r="AH18" t="n">
        <v>723047.6524055733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2.8072</v>
      </c>
      <c r="E19" t="n">
        <v>35.62</v>
      </c>
      <c r="F19" t="n">
        <v>30.33</v>
      </c>
      <c r="G19" t="n">
        <v>30.33</v>
      </c>
      <c r="H19" t="n">
        <v>0.41</v>
      </c>
      <c r="I19" t="n">
        <v>60</v>
      </c>
      <c r="J19" t="n">
        <v>230.07</v>
      </c>
      <c r="K19" t="n">
        <v>56.94</v>
      </c>
      <c r="L19" t="n">
        <v>5.25</v>
      </c>
      <c r="M19" t="n">
        <v>58</v>
      </c>
      <c r="N19" t="n">
        <v>52.88</v>
      </c>
      <c r="O19" t="n">
        <v>28609.38</v>
      </c>
      <c r="P19" t="n">
        <v>428.55</v>
      </c>
      <c r="Q19" t="n">
        <v>2238.52</v>
      </c>
      <c r="R19" t="n">
        <v>139.9</v>
      </c>
      <c r="S19" t="n">
        <v>80.06999999999999</v>
      </c>
      <c r="T19" t="n">
        <v>27613.9</v>
      </c>
      <c r="U19" t="n">
        <v>0.57</v>
      </c>
      <c r="V19" t="n">
        <v>0.85</v>
      </c>
      <c r="W19" t="n">
        <v>6.74</v>
      </c>
      <c r="X19" t="n">
        <v>1.7</v>
      </c>
      <c r="Y19" t="n">
        <v>1</v>
      </c>
      <c r="Z19" t="n">
        <v>10</v>
      </c>
      <c r="AA19" t="n">
        <v>577.8921116952524</v>
      </c>
      <c r="AB19" t="n">
        <v>790.6974820220804</v>
      </c>
      <c r="AC19" t="n">
        <v>715.2344240887783</v>
      </c>
      <c r="AD19" t="n">
        <v>577892.1116952525</v>
      </c>
      <c r="AE19" t="n">
        <v>790697.4820220805</v>
      </c>
      <c r="AF19" t="n">
        <v>3.598074025620264e-06</v>
      </c>
      <c r="AG19" t="n">
        <v>1.484166666666667</v>
      </c>
      <c r="AH19" t="n">
        <v>715234.4240887783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2.8257</v>
      </c>
      <c r="E20" t="n">
        <v>35.39</v>
      </c>
      <c r="F20" t="n">
        <v>30.23</v>
      </c>
      <c r="G20" t="n">
        <v>31.82</v>
      </c>
      <c r="H20" t="n">
        <v>0.42</v>
      </c>
      <c r="I20" t="n">
        <v>57</v>
      </c>
      <c r="J20" t="n">
        <v>230.49</v>
      </c>
      <c r="K20" t="n">
        <v>56.94</v>
      </c>
      <c r="L20" t="n">
        <v>5.5</v>
      </c>
      <c r="M20" t="n">
        <v>55</v>
      </c>
      <c r="N20" t="n">
        <v>53.05</v>
      </c>
      <c r="O20" t="n">
        <v>28661.73</v>
      </c>
      <c r="P20" t="n">
        <v>425.42</v>
      </c>
      <c r="Q20" t="n">
        <v>2238.36</v>
      </c>
      <c r="R20" t="n">
        <v>136.75</v>
      </c>
      <c r="S20" t="n">
        <v>80.06999999999999</v>
      </c>
      <c r="T20" t="n">
        <v>26053.22</v>
      </c>
      <c r="U20" t="n">
        <v>0.59</v>
      </c>
      <c r="V20" t="n">
        <v>0.85</v>
      </c>
      <c r="W20" t="n">
        <v>6.73</v>
      </c>
      <c r="X20" t="n">
        <v>1.6</v>
      </c>
      <c r="Y20" t="n">
        <v>1</v>
      </c>
      <c r="Z20" t="n">
        <v>10</v>
      </c>
      <c r="AA20" t="n">
        <v>570.8063318398503</v>
      </c>
      <c r="AB20" t="n">
        <v>781.0024054213743</v>
      </c>
      <c r="AC20" t="n">
        <v>706.4646319917182</v>
      </c>
      <c r="AD20" t="n">
        <v>570806.3318398503</v>
      </c>
      <c r="AE20" t="n">
        <v>781002.4054213742</v>
      </c>
      <c r="AF20" t="n">
        <v>3.62178604096437e-06</v>
      </c>
      <c r="AG20" t="n">
        <v>1.474583333333333</v>
      </c>
      <c r="AH20" t="n">
        <v>706464.6319917182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2.8433</v>
      </c>
      <c r="E21" t="n">
        <v>35.17</v>
      </c>
      <c r="F21" t="n">
        <v>30.14</v>
      </c>
      <c r="G21" t="n">
        <v>33.49</v>
      </c>
      <c r="H21" t="n">
        <v>0.44</v>
      </c>
      <c r="I21" t="n">
        <v>54</v>
      </c>
      <c r="J21" t="n">
        <v>230.92</v>
      </c>
      <c r="K21" t="n">
        <v>56.94</v>
      </c>
      <c r="L21" t="n">
        <v>5.75</v>
      </c>
      <c r="M21" t="n">
        <v>52</v>
      </c>
      <c r="N21" t="n">
        <v>53.23</v>
      </c>
      <c r="O21" t="n">
        <v>28714.14</v>
      </c>
      <c r="P21" t="n">
        <v>422.18</v>
      </c>
      <c r="Q21" t="n">
        <v>2238.46</v>
      </c>
      <c r="R21" t="n">
        <v>133.53</v>
      </c>
      <c r="S21" t="n">
        <v>80.06999999999999</v>
      </c>
      <c r="T21" t="n">
        <v>24455.19</v>
      </c>
      <c r="U21" t="n">
        <v>0.6</v>
      </c>
      <c r="V21" t="n">
        <v>0.85</v>
      </c>
      <c r="W21" t="n">
        <v>6.73</v>
      </c>
      <c r="X21" t="n">
        <v>1.51</v>
      </c>
      <c r="Y21" t="n">
        <v>1</v>
      </c>
      <c r="Z21" t="n">
        <v>10</v>
      </c>
      <c r="AA21" t="n">
        <v>563.9584025712036</v>
      </c>
      <c r="AB21" t="n">
        <v>771.6327664866944</v>
      </c>
      <c r="AC21" t="n">
        <v>697.9892182465933</v>
      </c>
      <c r="AD21" t="n">
        <v>563958.4025712035</v>
      </c>
      <c r="AE21" t="n">
        <v>771632.7664866945</v>
      </c>
      <c r="AF21" t="n">
        <v>3.64434449880525e-06</v>
      </c>
      <c r="AG21" t="n">
        <v>1.465416666666667</v>
      </c>
      <c r="AH21" t="n">
        <v>697989.2182465933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2.8538</v>
      </c>
      <c r="E22" t="n">
        <v>35.04</v>
      </c>
      <c r="F22" t="n">
        <v>30.1</v>
      </c>
      <c r="G22" t="n">
        <v>34.73</v>
      </c>
      <c r="H22" t="n">
        <v>0.46</v>
      </c>
      <c r="I22" t="n">
        <v>52</v>
      </c>
      <c r="J22" t="n">
        <v>231.34</v>
      </c>
      <c r="K22" t="n">
        <v>56.94</v>
      </c>
      <c r="L22" t="n">
        <v>6</v>
      </c>
      <c r="M22" t="n">
        <v>50</v>
      </c>
      <c r="N22" t="n">
        <v>53.4</v>
      </c>
      <c r="O22" t="n">
        <v>28766.61</v>
      </c>
      <c r="P22" t="n">
        <v>419.56</v>
      </c>
      <c r="Q22" t="n">
        <v>2238.47</v>
      </c>
      <c r="R22" t="n">
        <v>132.48</v>
      </c>
      <c r="S22" t="n">
        <v>80.06999999999999</v>
      </c>
      <c r="T22" t="n">
        <v>23943.79</v>
      </c>
      <c r="U22" t="n">
        <v>0.6</v>
      </c>
      <c r="V22" t="n">
        <v>0.85</v>
      </c>
      <c r="W22" t="n">
        <v>6.72</v>
      </c>
      <c r="X22" t="n">
        <v>1.47</v>
      </c>
      <c r="Y22" t="n">
        <v>1</v>
      </c>
      <c r="Z22" t="n">
        <v>10</v>
      </c>
      <c r="AA22" t="n">
        <v>559.4166282485961</v>
      </c>
      <c r="AB22" t="n">
        <v>765.4185104895608</v>
      </c>
      <c r="AC22" t="n">
        <v>692.3680421200633</v>
      </c>
      <c r="AD22" t="n">
        <v>559416.6282485961</v>
      </c>
      <c r="AE22" t="n">
        <v>765418.5104895609</v>
      </c>
      <c r="AF22" t="n">
        <v>3.65780266967623e-06</v>
      </c>
      <c r="AG22" t="n">
        <v>1.46</v>
      </c>
      <c r="AH22" t="n">
        <v>692368.0421200632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2.8718</v>
      </c>
      <c r="E23" t="n">
        <v>34.82</v>
      </c>
      <c r="F23" t="n">
        <v>30.01</v>
      </c>
      <c r="G23" t="n">
        <v>36.75</v>
      </c>
      <c r="H23" t="n">
        <v>0.48</v>
      </c>
      <c r="I23" t="n">
        <v>49</v>
      </c>
      <c r="J23" t="n">
        <v>231.77</v>
      </c>
      <c r="K23" t="n">
        <v>56.94</v>
      </c>
      <c r="L23" t="n">
        <v>6.25</v>
      </c>
      <c r="M23" t="n">
        <v>47</v>
      </c>
      <c r="N23" t="n">
        <v>53.58</v>
      </c>
      <c r="O23" t="n">
        <v>28819.14</v>
      </c>
      <c r="P23" t="n">
        <v>415.62</v>
      </c>
      <c r="Q23" t="n">
        <v>2238.59</v>
      </c>
      <c r="R23" t="n">
        <v>129.53</v>
      </c>
      <c r="S23" t="n">
        <v>80.06999999999999</v>
      </c>
      <c r="T23" t="n">
        <v>22479.98</v>
      </c>
      <c r="U23" t="n">
        <v>0.62</v>
      </c>
      <c r="V23" t="n">
        <v>0.86</v>
      </c>
      <c r="W23" t="n">
        <v>6.72</v>
      </c>
      <c r="X23" t="n">
        <v>1.38</v>
      </c>
      <c r="Y23" t="n">
        <v>1</v>
      </c>
      <c r="Z23" t="n">
        <v>10</v>
      </c>
      <c r="AA23" t="n">
        <v>552.0393859927877</v>
      </c>
      <c r="AB23" t="n">
        <v>755.3246421742057</v>
      </c>
      <c r="AC23" t="n">
        <v>683.2375184298921</v>
      </c>
      <c r="AD23" t="n">
        <v>552039.3859927878</v>
      </c>
      <c r="AE23" t="n">
        <v>755324.6421742056</v>
      </c>
      <c r="AF23" t="n">
        <v>3.680873819740765e-06</v>
      </c>
      <c r="AG23" t="n">
        <v>1.450833333333333</v>
      </c>
      <c r="AH23" t="n">
        <v>683237.5184298921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2.8839</v>
      </c>
      <c r="E24" t="n">
        <v>34.68</v>
      </c>
      <c r="F24" t="n">
        <v>29.95</v>
      </c>
      <c r="G24" t="n">
        <v>38.24</v>
      </c>
      <c r="H24" t="n">
        <v>0.5</v>
      </c>
      <c r="I24" t="n">
        <v>47</v>
      </c>
      <c r="J24" t="n">
        <v>232.2</v>
      </c>
      <c r="K24" t="n">
        <v>56.94</v>
      </c>
      <c r="L24" t="n">
        <v>6.5</v>
      </c>
      <c r="M24" t="n">
        <v>45</v>
      </c>
      <c r="N24" t="n">
        <v>53.75</v>
      </c>
      <c r="O24" t="n">
        <v>28871.74</v>
      </c>
      <c r="P24" t="n">
        <v>413.96</v>
      </c>
      <c r="Q24" t="n">
        <v>2238.38</v>
      </c>
      <c r="R24" t="n">
        <v>127.86</v>
      </c>
      <c r="S24" t="n">
        <v>80.06999999999999</v>
      </c>
      <c r="T24" t="n">
        <v>21655.29</v>
      </c>
      <c r="U24" t="n">
        <v>0.63</v>
      </c>
      <c r="V24" t="n">
        <v>0.86</v>
      </c>
      <c r="W24" t="n">
        <v>6.71</v>
      </c>
      <c r="X24" t="n">
        <v>1.32</v>
      </c>
      <c r="Y24" t="n">
        <v>1</v>
      </c>
      <c r="Z24" t="n">
        <v>10</v>
      </c>
      <c r="AA24" t="n">
        <v>547.9667514322632</v>
      </c>
      <c r="AB24" t="n">
        <v>749.7522838965399</v>
      </c>
      <c r="AC24" t="n">
        <v>678.196978205393</v>
      </c>
      <c r="AD24" t="n">
        <v>547966.7514322632</v>
      </c>
      <c r="AE24" t="n">
        <v>749752.2838965399</v>
      </c>
      <c r="AF24" t="n">
        <v>3.69638275950637e-06</v>
      </c>
      <c r="AG24" t="n">
        <v>1.445</v>
      </c>
      <c r="AH24" t="n">
        <v>678196.978205393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2.8978</v>
      </c>
      <c r="E25" t="n">
        <v>34.51</v>
      </c>
      <c r="F25" t="n">
        <v>29.87</v>
      </c>
      <c r="G25" t="n">
        <v>39.83</v>
      </c>
      <c r="H25" t="n">
        <v>0.52</v>
      </c>
      <c r="I25" t="n">
        <v>45</v>
      </c>
      <c r="J25" t="n">
        <v>232.62</v>
      </c>
      <c r="K25" t="n">
        <v>56.94</v>
      </c>
      <c r="L25" t="n">
        <v>6.75</v>
      </c>
      <c r="M25" t="n">
        <v>43</v>
      </c>
      <c r="N25" t="n">
        <v>53.93</v>
      </c>
      <c r="O25" t="n">
        <v>28924.39</v>
      </c>
      <c r="P25" t="n">
        <v>410.6</v>
      </c>
      <c r="Q25" t="n">
        <v>2238.33</v>
      </c>
      <c r="R25" t="n">
        <v>125.45</v>
      </c>
      <c r="S25" t="n">
        <v>80.06999999999999</v>
      </c>
      <c r="T25" t="n">
        <v>20463.83</v>
      </c>
      <c r="U25" t="n">
        <v>0.64</v>
      </c>
      <c r="V25" t="n">
        <v>0.86</v>
      </c>
      <c r="W25" t="n">
        <v>6.7</v>
      </c>
      <c r="X25" t="n">
        <v>1.25</v>
      </c>
      <c r="Y25" t="n">
        <v>1</v>
      </c>
      <c r="Z25" t="n">
        <v>10</v>
      </c>
      <c r="AA25" t="n">
        <v>542.0448688738998</v>
      </c>
      <c r="AB25" t="n">
        <v>741.649702925167</v>
      </c>
      <c r="AC25" t="n">
        <v>670.8676961898841</v>
      </c>
      <c r="AD25" t="n">
        <v>542044.8688738998</v>
      </c>
      <c r="AE25" t="n">
        <v>741649.702925167</v>
      </c>
      <c r="AF25" t="n">
        <v>3.714198814278428e-06</v>
      </c>
      <c r="AG25" t="n">
        <v>1.437916666666667</v>
      </c>
      <c r="AH25" t="n">
        <v>670867.6961898841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2.9092</v>
      </c>
      <c r="E26" t="n">
        <v>34.37</v>
      </c>
      <c r="F26" t="n">
        <v>29.83</v>
      </c>
      <c r="G26" t="n">
        <v>41.62</v>
      </c>
      <c r="H26" t="n">
        <v>0.53</v>
      </c>
      <c r="I26" t="n">
        <v>43</v>
      </c>
      <c r="J26" t="n">
        <v>233.05</v>
      </c>
      <c r="K26" t="n">
        <v>56.94</v>
      </c>
      <c r="L26" t="n">
        <v>7</v>
      </c>
      <c r="M26" t="n">
        <v>41</v>
      </c>
      <c r="N26" t="n">
        <v>54.11</v>
      </c>
      <c r="O26" t="n">
        <v>28977.11</v>
      </c>
      <c r="P26" t="n">
        <v>408.1</v>
      </c>
      <c r="Q26" t="n">
        <v>2238.4</v>
      </c>
      <c r="R26" t="n">
        <v>123.73</v>
      </c>
      <c r="S26" t="n">
        <v>80.06999999999999</v>
      </c>
      <c r="T26" t="n">
        <v>19611.82</v>
      </c>
      <c r="U26" t="n">
        <v>0.65</v>
      </c>
      <c r="V26" t="n">
        <v>0.86</v>
      </c>
      <c r="W26" t="n">
        <v>6.71</v>
      </c>
      <c r="X26" t="n">
        <v>1.2</v>
      </c>
      <c r="Y26" t="n">
        <v>1</v>
      </c>
      <c r="Z26" t="n">
        <v>10</v>
      </c>
      <c r="AA26" t="n">
        <v>537.5994145802377</v>
      </c>
      <c r="AB26" t="n">
        <v>735.5672362409766</v>
      </c>
      <c r="AC26" t="n">
        <v>665.3657315892373</v>
      </c>
      <c r="AD26" t="n">
        <v>537599.4145802377</v>
      </c>
      <c r="AE26" t="n">
        <v>735567.2362409766</v>
      </c>
      <c r="AF26" t="n">
        <v>3.728810542652633e-06</v>
      </c>
      <c r="AG26" t="n">
        <v>1.432083333333333</v>
      </c>
      <c r="AH26" t="n">
        <v>665365.7315892372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2.9216</v>
      </c>
      <c r="E27" t="n">
        <v>34.23</v>
      </c>
      <c r="F27" t="n">
        <v>29.77</v>
      </c>
      <c r="G27" t="n">
        <v>43.56</v>
      </c>
      <c r="H27" t="n">
        <v>0.55</v>
      </c>
      <c r="I27" t="n">
        <v>41</v>
      </c>
      <c r="J27" t="n">
        <v>233.48</v>
      </c>
      <c r="K27" t="n">
        <v>56.94</v>
      </c>
      <c r="L27" t="n">
        <v>7.25</v>
      </c>
      <c r="M27" t="n">
        <v>39</v>
      </c>
      <c r="N27" t="n">
        <v>54.29</v>
      </c>
      <c r="O27" t="n">
        <v>29029.89</v>
      </c>
      <c r="P27" t="n">
        <v>404.36</v>
      </c>
      <c r="Q27" t="n">
        <v>2238.35</v>
      </c>
      <c r="R27" t="n">
        <v>121.71</v>
      </c>
      <c r="S27" t="n">
        <v>80.06999999999999</v>
      </c>
      <c r="T27" t="n">
        <v>18611.01</v>
      </c>
      <c r="U27" t="n">
        <v>0.66</v>
      </c>
      <c r="V27" t="n">
        <v>0.86</v>
      </c>
      <c r="W27" t="n">
        <v>6.71</v>
      </c>
      <c r="X27" t="n">
        <v>1.14</v>
      </c>
      <c r="Y27" t="n">
        <v>1</v>
      </c>
      <c r="Z27" t="n">
        <v>10</v>
      </c>
      <c r="AA27" t="n">
        <v>531.8620684102045</v>
      </c>
      <c r="AB27" t="n">
        <v>727.717146097288</v>
      </c>
      <c r="AC27" t="n">
        <v>658.2648430311913</v>
      </c>
      <c r="AD27" t="n">
        <v>531862.0684102045</v>
      </c>
      <c r="AE27" t="n">
        <v>727717.146097288</v>
      </c>
      <c r="AF27" t="n">
        <v>3.744704001585981e-06</v>
      </c>
      <c r="AG27" t="n">
        <v>1.42625</v>
      </c>
      <c r="AH27" t="n">
        <v>658264.8430311913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2.9264</v>
      </c>
      <c r="E28" t="n">
        <v>34.17</v>
      </c>
      <c r="F28" t="n">
        <v>29.76</v>
      </c>
      <c r="G28" t="n">
        <v>44.63</v>
      </c>
      <c r="H28" t="n">
        <v>0.57</v>
      </c>
      <c r="I28" t="n">
        <v>40</v>
      </c>
      <c r="J28" t="n">
        <v>233.91</v>
      </c>
      <c r="K28" t="n">
        <v>56.94</v>
      </c>
      <c r="L28" t="n">
        <v>7.5</v>
      </c>
      <c r="M28" t="n">
        <v>38</v>
      </c>
      <c r="N28" t="n">
        <v>54.46</v>
      </c>
      <c r="O28" t="n">
        <v>29082.74</v>
      </c>
      <c r="P28" t="n">
        <v>401.9</v>
      </c>
      <c r="Q28" t="n">
        <v>2238.46</v>
      </c>
      <c r="R28" t="n">
        <v>121.2</v>
      </c>
      <c r="S28" t="n">
        <v>80.06999999999999</v>
      </c>
      <c r="T28" t="n">
        <v>18360.54</v>
      </c>
      <c r="U28" t="n">
        <v>0.66</v>
      </c>
      <c r="V28" t="n">
        <v>0.86</v>
      </c>
      <c r="W28" t="n">
        <v>6.71</v>
      </c>
      <c r="X28" t="n">
        <v>1.13</v>
      </c>
      <c r="Y28" t="n">
        <v>1</v>
      </c>
      <c r="Z28" t="n">
        <v>10</v>
      </c>
      <c r="AA28" t="n">
        <v>528.8958317926782</v>
      </c>
      <c r="AB28" t="n">
        <v>723.6586102960648</v>
      </c>
      <c r="AC28" t="n">
        <v>654.593648190646</v>
      </c>
      <c r="AD28" t="n">
        <v>528895.8317926782</v>
      </c>
      <c r="AE28" t="n">
        <v>723658.6102960648</v>
      </c>
      <c r="AF28" t="n">
        <v>3.750856308269857e-06</v>
      </c>
      <c r="AG28" t="n">
        <v>1.42375</v>
      </c>
      <c r="AH28" t="n">
        <v>654593.6481906461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2.9384</v>
      </c>
      <c r="E29" t="n">
        <v>34.03</v>
      </c>
      <c r="F29" t="n">
        <v>29.7</v>
      </c>
      <c r="G29" t="n">
        <v>46.9</v>
      </c>
      <c r="H29" t="n">
        <v>0.59</v>
      </c>
      <c r="I29" t="n">
        <v>38</v>
      </c>
      <c r="J29" t="n">
        <v>234.34</v>
      </c>
      <c r="K29" t="n">
        <v>56.94</v>
      </c>
      <c r="L29" t="n">
        <v>7.75</v>
      </c>
      <c r="M29" t="n">
        <v>36</v>
      </c>
      <c r="N29" t="n">
        <v>54.64</v>
      </c>
      <c r="O29" t="n">
        <v>29135.65</v>
      </c>
      <c r="P29" t="n">
        <v>399.42</v>
      </c>
      <c r="Q29" t="n">
        <v>2238.35</v>
      </c>
      <c r="R29" t="n">
        <v>119.67</v>
      </c>
      <c r="S29" t="n">
        <v>80.06999999999999</v>
      </c>
      <c r="T29" t="n">
        <v>17607.84</v>
      </c>
      <c r="U29" t="n">
        <v>0.67</v>
      </c>
      <c r="V29" t="n">
        <v>0.86</v>
      </c>
      <c r="W29" t="n">
        <v>6.7</v>
      </c>
      <c r="X29" t="n">
        <v>1.08</v>
      </c>
      <c r="Y29" t="n">
        <v>1</v>
      </c>
      <c r="Z29" t="n">
        <v>10</v>
      </c>
      <c r="AA29" t="n">
        <v>524.3344231581001</v>
      </c>
      <c r="AB29" t="n">
        <v>717.4174897670885</v>
      </c>
      <c r="AC29" t="n">
        <v>648.9481714454876</v>
      </c>
      <c r="AD29" t="n">
        <v>524334.4231581001</v>
      </c>
      <c r="AE29" t="n">
        <v>717417.4897670884</v>
      </c>
      <c r="AF29" t="n">
        <v>3.766237074979548e-06</v>
      </c>
      <c r="AG29" t="n">
        <v>1.417916666666667</v>
      </c>
      <c r="AH29" t="n">
        <v>648948.1714454875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2.9457</v>
      </c>
      <c r="E30" t="n">
        <v>33.95</v>
      </c>
      <c r="F30" t="n">
        <v>29.66</v>
      </c>
      <c r="G30" t="n">
        <v>48.1</v>
      </c>
      <c r="H30" t="n">
        <v>0.61</v>
      </c>
      <c r="I30" t="n">
        <v>37</v>
      </c>
      <c r="J30" t="n">
        <v>234.77</v>
      </c>
      <c r="K30" t="n">
        <v>56.94</v>
      </c>
      <c r="L30" t="n">
        <v>8</v>
      </c>
      <c r="M30" t="n">
        <v>35</v>
      </c>
      <c r="N30" t="n">
        <v>54.82</v>
      </c>
      <c r="O30" t="n">
        <v>29188.62</v>
      </c>
      <c r="P30" t="n">
        <v>397.04</v>
      </c>
      <c r="Q30" t="n">
        <v>2238.58</v>
      </c>
      <c r="R30" t="n">
        <v>118.43</v>
      </c>
      <c r="S30" t="n">
        <v>80.06999999999999</v>
      </c>
      <c r="T30" t="n">
        <v>16993.3</v>
      </c>
      <c r="U30" t="n">
        <v>0.68</v>
      </c>
      <c r="V30" t="n">
        <v>0.87</v>
      </c>
      <c r="W30" t="n">
        <v>6.7</v>
      </c>
      <c r="X30" t="n">
        <v>1.03</v>
      </c>
      <c r="Y30" t="n">
        <v>1</v>
      </c>
      <c r="Z30" t="n">
        <v>10</v>
      </c>
      <c r="AA30" t="n">
        <v>520.8429639609758</v>
      </c>
      <c r="AB30" t="n">
        <v>712.6403212612743</v>
      </c>
      <c r="AC30" t="n">
        <v>644.6269291970701</v>
      </c>
      <c r="AD30" t="n">
        <v>520842.9639609758</v>
      </c>
      <c r="AE30" t="n">
        <v>712640.3212612743</v>
      </c>
      <c r="AF30" t="n">
        <v>3.775593708061276e-06</v>
      </c>
      <c r="AG30" t="n">
        <v>1.414583333333334</v>
      </c>
      <c r="AH30" t="n">
        <v>644626.9291970701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2.9522</v>
      </c>
      <c r="E31" t="n">
        <v>33.87</v>
      </c>
      <c r="F31" t="n">
        <v>29.63</v>
      </c>
      <c r="G31" t="n">
        <v>49.39</v>
      </c>
      <c r="H31" t="n">
        <v>0.62</v>
      </c>
      <c r="I31" t="n">
        <v>36</v>
      </c>
      <c r="J31" t="n">
        <v>235.2</v>
      </c>
      <c r="K31" t="n">
        <v>56.94</v>
      </c>
      <c r="L31" t="n">
        <v>8.25</v>
      </c>
      <c r="M31" t="n">
        <v>34</v>
      </c>
      <c r="N31" t="n">
        <v>55</v>
      </c>
      <c r="O31" t="n">
        <v>29241.66</v>
      </c>
      <c r="P31" t="n">
        <v>393.96</v>
      </c>
      <c r="Q31" t="n">
        <v>2238.37</v>
      </c>
      <c r="R31" t="n">
        <v>117.1</v>
      </c>
      <c r="S31" t="n">
        <v>80.06999999999999</v>
      </c>
      <c r="T31" t="n">
        <v>16332.38</v>
      </c>
      <c r="U31" t="n">
        <v>0.68</v>
      </c>
      <c r="V31" t="n">
        <v>0.87</v>
      </c>
      <c r="W31" t="n">
        <v>6.71</v>
      </c>
      <c r="X31" t="n">
        <v>1.01</v>
      </c>
      <c r="Y31" t="n">
        <v>1</v>
      </c>
      <c r="Z31" t="n">
        <v>10</v>
      </c>
      <c r="AA31" t="n">
        <v>516.9917740728744</v>
      </c>
      <c r="AB31" t="n">
        <v>707.3709533538671</v>
      </c>
      <c r="AC31" t="n">
        <v>639.8604623671415</v>
      </c>
      <c r="AD31" t="n">
        <v>516991.7740728743</v>
      </c>
      <c r="AE31" t="n">
        <v>707370.9533538671</v>
      </c>
      <c r="AF31" t="n">
        <v>3.783924956695692e-06</v>
      </c>
      <c r="AG31" t="n">
        <v>1.41125</v>
      </c>
      <c r="AH31" t="n">
        <v>639860.4623671415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2.9632</v>
      </c>
      <c r="E32" t="n">
        <v>33.75</v>
      </c>
      <c r="F32" t="n">
        <v>29.59</v>
      </c>
      <c r="G32" t="n">
        <v>52.23</v>
      </c>
      <c r="H32" t="n">
        <v>0.64</v>
      </c>
      <c r="I32" t="n">
        <v>34</v>
      </c>
      <c r="J32" t="n">
        <v>235.63</v>
      </c>
      <c r="K32" t="n">
        <v>56.94</v>
      </c>
      <c r="L32" t="n">
        <v>8.5</v>
      </c>
      <c r="M32" t="n">
        <v>32</v>
      </c>
      <c r="N32" t="n">
        <v>55.18</v>
      </c>
      <c r="O32" t="n">
        <v>29294.76</v>
      </c>
      <c r="P32" t="n">
        <v>391.31</v>
      </c>
      <c r="Q32" t="n">
        <v>2238.36</v>
      </c>
      <c r="R32" t="n">
        <v>116.11</v>
      </c>
      <c r="S32" t="n">
        <v>80.06999999999999</v>
      </c>
      <c r="T32" t="n">
        <v>15847.84</v>
      </c>
      <c r="U32" t="n">
        <v>0.6899999999999999</v>
      </c>
      <c r="V32" t="n">
        <v>0.87</v>
      </c>
      <c r="W32" t="n">
        <v>6.7</v>
      </c>
      <c r="X32" t="n">
        <v>0.97</v>
      </c>
      <c r="Y32" t="n">
        <v>1</v>
      </c>
      <c r="Z32" t="n">
        <v>10</v>
      </c>
      <c r="AA32" t="n">
        <v>512.6751459492109</v>
      </c>
      <c r="AB32" t="n">
        <v>701.4647523188783</v>
      </c>
      <c r="AC32" t="n">
        <v>634.517940869527</v>
      </c>
      <c r="AD32" t="n">
        <v>512675.1459492109</v>
      </c>
      <c r="AE32" t="n">
        <v>701464.7523188783</v>
      </c>
      <c r="AF32" t="n">
        <v>3.798023992846241e-06</v>
      </c>
      <c r="AG32" t="n">
        <v>1.40625</v>
      </c>
      <c r="AH32" t="n">
        <v>634517.9408695271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2.9731</v>
      </c>
      <c r="E33" t="n">
        <v>33.63</v>
      </c>
      <c r="F33" t="n">
        <v>29.53</v>
      </c>
      <c r="G33" t="n">
        <v>53.68</v>
      </c>
      <c r="H33" t="n">
        <v>0.66</v>
      </c>
      <c r="I33" t="n">
        <v>33</v>
      </c>
      <c r="J33" t="n">
        <v>236.06</v>
      </c>
      <c r="K33" t="n">
        <v>56.94</v>
      </c>
      <c r="L33" t="n">
        <v>8.75</v>
      </c>
      <c r="M33" t="n">
        <v>31</v>
      </c>
      <c r="N33" t="n">
        <v>55.36</v>
      </c>
      <c r="O33" t="n">
        <v>29347.92</v>
      </c>
      <c r="P33" t="n">
        <v>388.51</v>
      </c>
      <c r="Q33" t="n">
        <v>2238.38</v>
      </c>
      <c r="R33" t="n">
        <v>113.85</v>
      </c>
      <c r="S33" t="n">
        <v>80.06999999999999</v>
      </c>
      <c r="T33" t="n">
        <v>14721.75</v>
      </c>
      <c r="U33" t="n">
        <v>0.7</v>
      </c>
      <c r="V33" t="n">
        <v>0.87</v>
      </c>
      <c r="W33" t="n">
        <v>6.69</v>
      </c>
      <c r="X33" t="n">
        <v>0.9</v>
      </c>
      <c r="Y33" t="n">
        <v>1</v>
      </c>
      <c r="Z33" t="n">
        <v>10</v>
      </c>
      <c r="AA33" t="n">
        <v>508.3304969264214</v>
      </c>
      <c r="AB33" t="n">
        <v>695.5202118535102</v>
      </c>
      <c r="AC33" t="n">
        <v>629.1407390029589</v>
      </c>
      <c r="AD33" t="n">
        <v>508330.4969264214</v>
      </c>
      <c r="AE33" t="n">
        <v>695520.2118535102</v>
      </c>
      <c r="AF33" t="n">
        <v>3.810713125381736e-06</v>
      </c>
      <c r="AG33" t="n">
        <v>1.40125</v>
      </c>
      <c r="AH33" t="n">
        <v>629140.7390029589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2.9787</v>
      </c>
      <c r="E34" t="n">
        <v>33.57</v>
      </c>
      <c r="F34" t="n">
        <v>29.51</v>
      </c>
      <c r="G34" t="n">
        <v>55.32</v>
      </c>
      <c r="H34" t="n">
        <v>0.68</v>
      </c>
      <c r="I34" t="n">
        <v>32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385.85</v>
      </c>
      <c r="Q34" t="n">
        <v>2238.41</v>
      </c>
      <c r="R34" t="n">
        <v>113.27</v>
      </c>
      <c r="S34" t="n">
        <v>80.06999999999999</v>
      </c>
      <c r="T34" t="n">
        <v>14436.79</v>
      </c>
      <c r="U34" t="n">
        <v>0.71</v>
      </c>
      <c r="V34" t="n">
        <v>0.87</v>
      </c>
      <c r="W34" t="n">
        <v>6.69</v>
      </c>
      <c r="X34" t="n">
        <v>0.88</v>
      </c>
      <c r="Y34" t="n">
        <v>1</v>
      </c>
      <c r="Z34" t="n">
        <v>10</v>
      </c>
      <c r="AA34" t="n">
        <v>505.0985374562323</v>
      </c>
      <c r="AB34" t="n">
        <v>691.0981023224087</v>
      </c>
      <c r="AC34" t="n">
        <v>625.1406693990359</v>
      </c>
      <c r="AD34" t="n">
        <v>505098.5374562323</v>
      </c>
      <c r="AE34" t="n">
        <v>691098.1023224087</v>
      </c>
      <c r="AF34" t="n">
        <v>3.817890816512924e-06</v>
      </c>
      <c r="AG34" t="n">
        <v>1.39875</v>
      </c>
      <c r="AH34" t="n">
        <v>625140.6693990359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2.984</v>
      </c>
      <c r="E35" t="n">
        <v>33.51</v>
      </c>
      <c r="F35" t="n">
        <v>29.49</v>
      </c>
      <c r="G35" t="n">
        <v>57.08</v>
      </c>
      <c r="H35" t="n">
        <v>0.6899999999999999</v>
      </c>
      <c r="I35" t="n">
        <v>31</v>
      </c>
      <c r="J35" t="n">
        <v>236.92</v>
      </c>
      <c r="K35" t="n">
        <v>56.94</v>
      </c>
      <c r="L35" t="n">
        <v>9.25</v>
      </c>
      <c r="M35" t="n">
        <v>29</v>
      </c>
      <c r="N35" t="n">
        <v>55.73</v>
      </c>
      <c r="O35" t="n">
        <v>29454.44</v>
      </c>
      <c r="P35" t="n">
        <v>383.74</v>
      </c>
      <c r="Q35" t="n">
        <v>2238.35</v>
      </c>
      <c r="R35" t="n">
        <v>112.92</v>
      </c>
      <c r="S35" t="n">
        <v>80.06999999999999</v>
      </c>
      <c r="T35" t="n">
        <v>14268.62</v>
      </c>
      <c r="U35" t="n">
        <v>0.71</v>
      </c>
      <c r="V35" t="n">
        <v>0.87</v>
      </c>
      <c r="W35" t="n">
        <v>6.69</v>
      </c>
      <c r="X35" t="n">
        <v>0.86</v>
      </c>
      <c r="Y35" t="n">
        <v>1</v>
      </c>
      <c r="Z35" t="n">
        <v>10</v>
      </c>
      <c r="AA35" t="n">
        <v>502.3733813399861</v>
      </c>
      <c r="AB35" t="n">
        <v>687.3694234987581</v>
      </c>
      <c r="AC35" t="n">
        <v>621.7678504490807</v>
      </c>
      <c r="AD35" t="n">
        <v>502373.3813399861</v>
      </c>
      <c r="AE35" t="n">
        <v>687369.4234987581</v>
      </c>
      <c r="AF35" t="n">
        <v>3.824683988476371e-06</v>
      </c>
      <c r="AG35" t="n">
        <v>1.39625</v>
      </c>
      <c r="AH35" t="n">
        <v>621767.8504490807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2.9907</v>
      </c>
      <c r="E36" t="n">
        <v>33.44</v>
      </c>
      <c r="F36" t="n">
        <v>29.46</v>
      </c>
      <c r="G36" t="n">
        <v>58.92</v>
      </c>
      <c r="H36" t="n">
        <v>0.71</v>
      </c>
      <c r="I36" t="n">
        <v>30</v>
      </c>
      <c r="J36" t="n">
        <v>237.35</v>
      </c>
      <c r="K36" t="n">
        <v>56.94</v>
      </c>
      <c r="L36" t="n">
        <v>9.5</v>
      </c>
      <c r="M36" t="n">
        <v>28</v>
      </c>
      <c r="N36" t="n">
        <v>55.91</v>
      </c>
      <c r="O36" t="n">
        <v>29507.8</v>
      </c>
      <c r="P36" t="n">
        <v>380.67</v>
      </c>
      <c r="Q36" t="n">
        <v>2238.44</v>
      </c>
      <c r="R36" t="n">
        <v>111.83</v>
      </c>
      <c r="S36" t="n">
        <v>80.06999999999999</v>
      </c>
      <c r="T36" t="n">
        <v>13724.79</v>
      </c>
      <c r="U36" t="n">
        <v>0.72</v>
      </c>
      <c r="V36" t="n">
        <v>0.87</v>
      </c>
      <c r="W36" t="n">
        <v>6.69</v>
      </c>
      <c r="X36" t="n">
        <v>0.83</v>
      </c>
      <c r="Y36" t="n">
        <v>1</v>
      </c>
      <c r="Z36" t="n">
        <v>10</v>
      </c>
      <c r="AA36" t="n">
        <v>498.5906504281674</v>
      </c>
      <c r="AB36" t="n">
        <v>682.193724182898</v>
      </c>
      <c r="AC36" t="n">
        <v>617.0861126117867</v>
      </c>
      <c r="AD36" t="n">
        <v>498590.6504281674</v>
      </c>
      <c r="AE36" t="n">
        <v>682193.7241828979</v>
      </c>
      <c r="AF36" t="n">
        <v>3.833271583222615e-06</v>
      </c>
      <c r="AG36" t="n">
        <v>1.393333333333333</v>
      </c>
      <c r="AH36" t="n">
        <v>617086.1126117867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2.9978</v>
      </c>
      <c r="E37" t="n">
        <v>33.36</v>
      </c>
      <c r="F37" t="n">
        <v>29.42</v>
      </c>
      <c r="G37" t="n">
        <v>60.88</v>
      </c>
      <c r="H37" t="n">
        <v>0.73</v>
      </c>
      <c r="I37" t="n">
        <v>29</v>
      </c>
      <c r="J37" t="n">
        <v>237.79</v>
      </c>
      <c r="K37" t="n">
        <v>56.94</v>
      </c>
      <c r="L37" t="n">
        <v>9.75</v>
      </c>
      <c r="M37" t="n">
        <v>27</v>
      </c>
      <c r="N37" t="n">
        <v>56.09</v>
      </c>
      <c r="O37" t="n">
        <v>29561.22</v>
      </c>
      <c r="P37" t="n">
        <v>377.82</v>
      </c>
      <c r="Q37" t="n">
        <v>2238.32</v>
      </c>
      <c r="R37" t="n">
        <v>110.61</v>
      </c>
      <c r="S37" t="n">
        <v>80.06999999999999</v>
      </c>
      <c r="T37" t="n">
        <v>13122.87</v>
      </c>
      <c r="U37" t="n">
        <v>0.72</v>
      </c>
      <c r="V37" t="n">
        <v>0.87</v>
      </c>
      <c r="W37" t="n">
        <v>6.69</v>
      </c>
      <c r="X37" t="n">
        <v>0.8</v>
      </c>
      <c r="Y37" t="n">
        <v>1</v>
      </c>
      <c r="Z37" t="n">
        <v>10</v>
      </c>
      <c r="AA37" t="n">
        <v>494.8744889961409</v>
      </c>
      <c r="AB37" t="n">
        <v>677.1091081661276</v>
      </c>
      <c r="AC37" t="n">
        <v>612.4867652113536</v>
      </c>
      <c r="AD37" t="n">
        <v>494874.4889961409</v>
      </c>
      <c r="AE37" t="n">
        <v>677109.1081661276</v>
      </c>
      <c r="AF37" t="n">
        <v>3.842371870192515e-06</v>
      </c>
      <c r="AG37" t="n">
        <v>1.39</v>
      </c>
      <c r="AH37" t="n">
        <v>612486.7652113535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3.0033</v>
      </c>
      <c r="E38" t="n">
        <v>33.3</v>
      </c>
      <c r="F38" t="n">
        <v>29.41</v>
      </c>
      <c r="G38" t="n">
        <v>63.02</v>
      </c>
      <c r="H38" t="n">
        <v>0.75</v>
      </c>
      <c r="I38" t="n">
        <v>28</v>
      </c>
      <c r="J38" t="n">
        <v>238.22</v>
      </c>
      <c r="K38" t="n">
        <v>56.94</v>
      </c>
      <c r="L38" t="n">
        <v>10</v>
      </c>
      <c r="M38" t="n">
        <v>26</v>
      </c>
      <c r="N38" t="n">
        <v>56.28</v>
      </c>
      <c r="O38" t="n">
        <v>29614.71</v>
      </c>
      <c r="P38" t="n">
        <v>375.08</v>
      </c>
      <c r="Q38" t="n">
        <v>2238.4</v>
      </c>
      <c r="R38" t="n">
        <v>110.07</v>
      </c>
      <c r="S38" t="n">
        <v>80.06999999999999</v>
      </c>
      <c r="T38" t="n">
        <v>12856.51</v>
      </c>
      <c r="U38" t="n">
        <v>0.73</v>
      </c>
      <c r="V38" t="n">
        <v>0.87</v>
      </c>
      <c r="W38" t="n">
        <v>6.68</v>
      </c>
      <c r="X38" t="n">
        <v>0.78</v>
      </c>
      <c r="Y38" t="n">
        <v>1</v>
      </c>
      <c r="Z38" t="n">
        <v>10</v>
      </c>
      <c r="AA38" t="n">
        <v>491.7047274191963</v>
      </c>
      <c r="AB38" t="n">
        <v>672.7721005365405</v>
      </c>
      <c r="AC38" t="n">
        <v>608.5636755029059</v>
      </c>
      <c r="AD38" t="n">
        <v>491704.7274191963</v>
      </c>
      <c r="AE38" t="n">
        <v>672772.1005365405</v>
      </c>
      <c r="AF38" t="n">
        <v>3.849421388267789e-06</v>
      </c>
      <c r="AG38" t="n">
        <v>1.3875</v>
      </c>
      <c r="AH38" t="n">
        <v>608563.6755029059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3.0115</v>
      </c>
      <c r="E39" t="n">
        <v>33.21</v>
      </c>
      <c r="F39" t="n">
        <v>29.36</v>
      </c>
      <c r="G39" t="n">
        <v>65.23999999999999</v>
      </c>
      <c r="H39" t="n">
        <v>0.76</v>
      </c>
      <c r="I39" t="n">
        <v>27</v>
      </c>
      <c r="J39" t="n">
        <v>238.66</v>
      </c>
      <c r="K39" t="n">
        <v>56.94</v>
      </c>
      <c r="L39" t="n">
        <v>10.25</v>
      </c>
      <c r="M39" t="n">
        <v>25</v>
      </c>
      <c r="N39" t="n">
        <v>56.46</v>
      </c>
      <c r="O39" t="n">
        <v>29668.27</v>
      </c>
      <c r="P39" t="n">
        <v>372</v>
      </c>
      <c r="Q39" t="n">
        <v>2238.48</v>
      </c>
      <c r="R39" t="n">
        <v>108.49</v>
      </c>
      <c r="S39" t="n">
        <v>80.06999999999999</v>
      </c>
      <c r="T39" t="n">
        <v>12073.77</v>
      </c>
      <c r="U39" t="n">
        <v>0.74</v>
      </c>
      <c r="V39" t="n">
        <v>0.87</v>
      </c>
      <c r="W39" t="n">
        <v>6.68</v>
      </c>
      <c r="X39" t="n">
        <v>0.73</v>
      </c>
      <c r="Y39" t="n">
        <v>1</v>
      </c>
      <c r="Z39" t="n">
        <v>10</v>
      </c>
      <c r="AA39" t="n">
        <v>487.5990909204016</v>
      </c>
      <c r="AB39" t="n">
        <v>667.1545875509909</v>
      </c>
      <c r="AC39" t="n">
        <v>603.4822900724679</v>
      </c>
      <c r="AD39" t="n">
        <v>487599.0909204016</v>
      </c>
      <c r="AE39" t="n">
        <v>667154.5875509909</v>
      </c>
      <c r="AF39" t="n">
        <v>3.859931578852745e-06</v>
      </c>
      <c r="AG39" t="n">
        <v>1.38375</v>
      </c>
      <c r="AH39" t="n">
        <v>603482.2900724679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3.0105</v>
      </c>
      <c r="E40" t="n">
        <v>33.22</v>
      </c>
      <c r="F40" t="n">
        <v>29.37</v>
      </c>
      <c r="G40" t="n">
        <v>65.27</v>
      </c>
      <c r="H40" t="n">
        <v>0.78</v>
      </c>
      <c r="I40" t="n">
        <v>27</v>
      </c>
      <c r="J40" t="n">
        <v>239.09</v>
      </c>
      <c r="K40" t="n">
        <v>56.94</v>
      </c>
      <c r="L40" t="n">
        <v>10.5</v>
      </c>
      <c r="M40" t="n">
        <v>25</v>
      </c>
      <c r="N40" t="n">
        <v>56.65</v>
      </c>
      <c r="O40" t="n">
        <v>29721.89</v>
      </c>
      <c r="P40" t="n">
        <v>369.88</v>
      </c>
      <c r="Q40" t="n">
        <v>2238.44</v>
      </c>
      <c r="R40" t="n">
        <v>108.82</v>
      </c>
      <c r="S40" t="n">
        <v>80.06999999999999</v>
      </c>
      <c r="T40" t="n">
        <v>12239.24</v>
      </c>
      <c r="U40" t="n">
        <v>0.74</v>
      </c>
      <c r="V40" t="n">
        <v>0.87</v>
      </c>
      <c r="W40" t="n">
        <v>6.68</v>
      </c>
      <c r="X40" t="n">
        <v>0.74</v>
      </c>
      <c r="Y40" t="n">
        <v>1</v>
      </c>
      <c r="Z40" t="n">
        <v>10</v>
      </c>
      <c r="AA40" t="n">
        <v>486.1163672175329</v>
      </c>
      <c r="AB40" t="n">
        <v>665.1258595675725</v>
      </c>
      <c r="AC40" t="n">
        <v>601.6471810404495</v>
      </c>
      <c r="AD40" t="n">
        <v>486116.3672175329</v>
      </c>
      <c r="AE40" t="n">
        <v>665125.8595675726</v>
      </c>
      <c r="AF40" t="n">
        <v>3.858649848293605e-06</v>
      </c>
      <c r="AG40" t="n">
        <v>1.384166666666667</v>
      </c>
      <c r="AH40" t="n">
        <v>601647.1810404495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3.0177</v>
      </c>
      <c r="E41" t="n">
        <v>33.14</v>
      </c>
      <c r="F41" t="n">
        <v>29.34</v>
      </c>
      <c r="G41" t="n">
        <v>67.7</v>
      </c>
      <c r="H41" t="n">
        <v>0.8</v>
      </c>
      <c r="I41" t="n">
        <v>26</v>
      </c>
      <c r="J41" t="n">
        <v>239.53</v>
      </c>
      <c r="K41" t="n">
        <v>56.94</v>
      </c>
      <c r="L41" t="n">
        <v>10.75</v>
      </c>
      <c r="M41" t="n">
        <v>24</v>
      </c>
      <c r="N41" t="n">
        <v>56.83</v>
      </c>
      <c r="O41" t="n">
        <v>29775.57</v>
      </c>
      <c r="P41" t="n">
        <v>367.7</v>
      </c>
      <c r="Q41" t="n">
        <v>2238.31</v>
      </c>
      <c r="R41" t="n">
        <v>107.82</v>
      </c>
      <c r="S41" t="n">
        <v>80.06999999999999</v>
      </c>
      <c r="T41" t="n">
        <v>11740.92</v>
      </c>
      <c r="U41" t="n">
        <v>0.74</v>
      </c>
      <c r="V41" t="n">
        <v>0.87</v>
      </c>
      <c r="W41" t="n">
        <v>6.68</v>
      </c>
      <c r="X41" t="n">
        <v>0.71</v>
      </c>
      <c r="Y41" t="n">
        <v>1</v>
      </c>
      <c r="Z41" t="n">
        <v>10</v>
      </c>
      <c r="AA41" t="n">
        <v>483.0342051312527</v>
      </c>
      <c r="AB41" t="n">
        <v>660.9087094257294</v>
      </c>
      <c r="AC41" t="n">
        <v>597.8325097893364</v>
      </c>
      <c r="AD41" t="n">
        <v>483034.2051312527</v>
      </c>
      <c r="AE41" t="n">
        <v>660908.7094257294</v>
      </c>
      <c r="AF41" t="n">
        <v>3.867878308319418e-06</v>
      </c>
      <c r="AG41" t="n">
        <v>1.380833333333333</v>
      </c>
      <c r="AH41" t="n">
        <v>597832.5097893365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3.0218</v>
      </c>
      <c r="E42" t="n">
        <v>33.09</v>
      </c>
      <c r="F42" t="n">
        <v>29.33</v>
      </c>
      <c r="G42" t="n">
        <v>70.40000000000001</v>
      </c>
      <c r="H42" t="n">
        <v>0.82</v>
      </c>
      <c r="I42" t="n">
        <v>25</v>
      </c>
      <c r="J42" t="n">
        <v>239.96</v>
      </c>
      <c r="K42" t="n">
        <v>56.94</v>
      </c>
      <c r="L42" t="n">
        <v>11</v>
      </c>
      <c r="M42" t="n">
        <v>23</v>
      </c>
      <c r="N42" t="n">
        <v>57.02</v>
      </c>
      <c r="O42" t="n">
        <v>29829.32</v>
      </c>
      <c r="P42" t="n">
        <v>363.78</v>
      </c>
      <c r="Q42" t="n">
        <v>2238.46</v>
      </c>
      <c r="R42" t="n">
        <v>107.36</v>
      </c>
      <c r="S42" t="n">
        <v>80.06999999999999</v>
      </c>
      <c r="T42" t="n">
        <v>11517.62</v>
      </c>
      <c r="U42" t="n">
        <v>0.75</v>
      </c>
      <c r="V42" t="n">
        <v>0.87</v>
      </c>
      <c r="W42" t="n">
        <v>6.69</v>
      </c>
      <c r="X42" t="n">
        <v>0.71</v>
      </c>
      <c r="Y42" t="n">
        <v>1</v>
      </c>
      <c r="Z42" t="n">
        <v>10</v>
      </c>
      <c r="AA42" t="n">
        <v>479.1816847569694</v>
      </c>
      <c r="AB42" t="n">
        <v>655.6375210884314</v>
      </c>
      <c r="AC42" t="n">
        <v>593.0643962687909</v>
      </c>
      <c r="AD42" t="n">
        <v>479181.6847569695</v>
      </c>
      <c r="AE42" t="n">
        <v>655637.5210884314</v>
      </c>
      <c r="AF42" t="n">
        <v>3.873133403611896e-06</v>
      </c>
      <c r="AG42" t="n">
        <v>1.37875</v>
      </c>
      <c r="AH42" t="n">
        <v>593064.3962687909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3.0301</v>
      </c>
      <c r="E43" t="n">
        <v>33</v>
      </c>
      <c r="F43" t="n">
        <v>29.29</v>
      </c>
      <c r="G43" t="n">
        <v>73.22</v>
      </c>
      <c r="H43" t="n">
        <v>0.83</v>
      </c>
      <c r="I43" t="n">
        <v>24</v>
      </c>
      <c r="J43" t="n">
        <v>240.4</v>
      </c>
      <c r="K43" t="n">
        <v>56.94</v>
      </c>
      <c r="L43" t="n">
        <v>11.25</v>
      </c>
      <c r="M43" t="n">
        <v>22</v>
      </c>
      <c r="N43" t="n">
        <v>57.21</v>
      </c>
      <c r="O43" t="n">
        <v>29883.27</v>
      </c>
      <c r="P43" t="n">
        <v>360.27</v>
      </c>
      <c r="Q43" t="n">
        <v>2238.33</v>
      </c>
      <c r="R43" t="n">
        <v>106.14</v>
      </c>
      <c r="S43" t="n">
        <v>80.06999999999999</v>
      </c>
      <c r="T43" t="n">
        <v>10910.68</v>
      </c>
      <c r="U43" t="n">
        <v>0.75</v>
      </c>
      <c r="V43" t="n">
        <v>0.88</v>
      </c>
      <c r="W43" t="n">
        <v>6.68</v>
      </c>
      <c r="X43" t="n">
        <v>0.66</v>
      </c>
      <c r="Y43" t="n">
        <v>1</v>
      </c>
      <c r="Z43" t="n">
        <v>10</v>
      </c>
      <c r="AA43" t="n">
        <v>474.8350764404754</v>
      </c>
      <c r="AB43" t="n">
        <v>649.6902998309789</v>
      </c>
      <c r="AC43" t="n">
        <v>587.6847694611724</v>
      </c>
      <c r="AD43" t="n">
        <v>474835.0764404754</v>
      </c>
      <c r="AE43" t="n">
        <v>649690.299830979</v>
      </c>
      <c r="AF43" t="n">
        <v>3.883771767252765e-06</v>
      </c>
      <c r="AG43" t="n">
        <v>1.375</v>
      </c>
      <c r="AH43" t="n">
        <v>587684.7694611724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3.0298</v>
      </c>
      <c r="E44" t="n">
        <v>33.01</v>
      </c>
      <c r="F44" t="n">
        <v>29.29</v>
      </c>
      <c r="G44" t="n">
        <v>73.23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357.18</v>
      </c>
      <c r="Q44" t="n">
        <v>2238.32</v>
      </c>
      <c r="R44" t="n">
        <v>106.29</v>
      </c>
      <c r="S44" t="n">
        <v>80.06999999999999</v>
      </c>
      <c r="T44" t="n">
        <v>10987.62</v>
      </c>
      <c r="U44" t="n">
        <v>0.75</v>
      </c>
      <c r="V44" t="n">
        <v>0.88</v>
      </c>
      <c r="W44" t="n">
        <v>6.68</v>
      </c>
      <c r="X44" t="n">
        <v>0.66</v>
      </c>
      <c r="Y44" t="n">
        <v>1</v>
      </c>
      <c r="Z44" t="n">
        <v>10</v>
      </c>
      <c r="AA44" t="n">
        <v>472.4180090658754</v>
      </c>
      <c r="AB44" t="n">
        <v>646.3831616155645</v>
      </c>
      <c r="AC44" t="n">
        <v>584.6932598754395</v>
      </c>
      <c r="AD44" t="n">
        <v>472418.0090658754</v>
      </c>
      <c r="AE44" t="n">
        <v>646383.1616155645</v>
      </c>
      <c r="AF44" t="n">
        <v>3.883387248085023e-06</v>
      </c>
      <c r="AG44" t="n">
        <v>1.375416666666667</v>
      </c>
      <c r="AH44" t="n">
        <v>584693.2598754395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3.0378</v>
      </c>
      <c r="E45" t="n">
        <v>32.92</v>
      </c>
      <c r="F45" t="n">
        <v>29.25</v>
      </c>
      <c r="G45" t="n">
        <v>76.3</v>
      </c>
      <c r="H45" t="n">
        <v>0.87</v>
      </c>
      <c r="I45" t="n">
        <v>23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355.68</v>
      </c>
      <c r="Q45" t="n">
        <v>2238.41</v>
      </c>
      <c r="R45" t="n">
        <v>104.75</v>
      </c>
      <c r="S45" t="n">
        <v>80.06999999999999</v>
      </c>
      <c r="T45" t="n">
        <v>10222</v>
      </c>
      <c r="U45" t="n">
        <v>0.76</v>
      </c>
      <c r="V45" t="n">
        <v>0.88</v>
      </c>
      <c r="W45" t="n">
        <v>6.68</v>
      </c>
      <c r="X45" t="n">
        <v>0.62</v>
      </c>
      <c r="Y45" t="n">
        <v>1</v>
      </c>
      <c r="Z45" t="n">
        <v>10</v>
      </c>
      <c r="AA45" t="n">
        <v>469.7462591970411</v>
      </c>
      <c r="AB45" t="n">
        <v>642.72755557574</v>
      </c>
      <c r="AC45" t="n">
        <v>581.3865397453804</v>
      </c>
      <c r="AD45" t="n">
        <v>469746.2591970411</v>
      </c>
      <c r="AE45" t="n">
        <v>642727.5555757399</v>
      </c>
      <c r="AF45" t="n">
        <v>3.893641092558151e-06</v>
      </c>
      <c r="AG45" t="n">
        <v>1.371666666666667</v>
      </c>
      <c r="AH45" t="n">
        <v>581386.5397453804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3.0358</v>
      </c>
      <c r="E46" t="n">
        <v>32.94</v>
      </c>
      <c r="F46" t="n">
        <v>29.27</v>
      </c>
      <c r="G46" t="n">
        <v>76.36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354.07</v>
      </c>
      <c r="Q46" t="n">
        <v>2238.32</v>
      </c>
      <c r="R46" t="n">
        <v>105.56</v>
      </c>
      <c r="S46" t="n">
        <v>80.06999999999999</v>
      </c>
      <c r="T46" t="n">
        <v>10627.49</v>
      </c>
      <c r="U46" t="n">
        <v>0.76</v>
      </c>
      <c r="V46" t="n">
        <v>0.88</v>
      </c>
      <c r="W46" t="n">
        <v>6.68</v>
      </c>
      <c r="X46" t="n">
        <v>0.64</v>
      </c>
      <c r="Y46" t="n">
        <v>1</v>
      </c>
      <c r="Z46" t="n">
        <v>10</v>
      </c>
      <c r="AA46" t="n">
        <v>468.8892532706685</v>
      </c>
      <c r="AB46" t="n">
        <v>641.5549622588439</v>
      </c>
      <c r="AC46" t="n">
        <v>580.3258570889039</v>
      </c>
      <c r="AD46" t="n">
        <v>468889.2532706685</v>
      </c>
      <c r="AE46" t="n">
        <v>641554.9622588439</v>
      </c>
      <c r="AF46" t="n">
        <v>3.891077631439869e-06</v>
      </c>
      <c r="AG46" t="n">
        <v>1.3725</v>
      </c>
      <c r="AH46" t="n">
        <v>580325.8570889039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3.0428</v>
      </c>
      <c r="E47" t="n">
        <v>32.86</v>
      </c>
      <c r="F47" t="n">
        <v>29.24</v>
      </c>
      <c r="G47" t="n">
        <v>79.73999999999999</v>
      </c>
      <c r="H47" t="n">
        <v>0.9</v>
      </c>
      <c r="I47" t="n">
        <v>22</v>
      </c>
      <c r="J47" t="n">
        <v>242.15</v>
      </c>
      <c r="K47" t="n">
        <v>56.94</v>
      </c>
      <c r="L47" t="n">
        <v>12.25</v>
      </c>
      <c r="M47" t="n">
        <v>15</v>
      </c>
      <c r="N47" t="n">
        <v>57.96</v>
      </c>
      <c r="O47" t="n">
        <v>30099.23</v>
      </c>
      <c r="P47" t="n">
        <v>350.59</v>
      </c>
      <c r="Q47" t="n">
        <v>2238.31</v>
      </c>
      <c r="R47" t="n">
        <v>104.41</v>
      </c>
      <c r="S47" t="n">
        <v>80.06999999999999</v>
      </c>
      <c r="T47" t="n">
        <v>10057.67</v>
      </c>
      <c r="U47" t="n">
        <v>0.77</v>
      </c>
      <c r="V47" t="n">
        <v>0.88</v>
      </c>
      <c r="W47" t="n">
        <v>6.68</v>
      </c>
      <c r="X47" t="n">
        <v>0.61</v>
      </c>
      <c r="Y47" t="n">
        <v>1</v>
      </c>
      <c r="Z47" t="n">
        <v>10</v>
      </c>
      <c r="AA47" t="n">
        <v>464.8692650842276</v>
      </c>
      <c r="AB47" t="n">
        <v>636.0546370727933</v>
      </c>
      <c r="AC47" t="n">
        <v>575.3504752188552</v>
      </c>
      <c r="AD47" t="n">
        <v>464869.2650842276</v>
      </c>
      <c r="AE47" t="n">
        <v>636054.6370727933</v>
      </c>
      <c r="AF47" t="n">
        <v>3.900049745353855e-06</v>
      </c>
      <c r="AG47" t="n">
        <v>1.369166666666667</v>
      </c>
      <c r="AH47" t="n">
        <v>575350.4752188552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3.0413</v>
      </c>
      <c r="E48" t="n">
        <v>32.88</v>
      </c>
      <c r="F48" t="n">
        <v>29.25</v>
      </c>
      <c r="G48" t="n">
        <v>79.78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349.94</v>
      </c>
      <c r="Q48" t="n">
        <v>2238.39</v>
      </c>
      <c r="R48" t="n">
        <v>104.61</v>
      </c>
      <c r="S48" t="n">
        <v>80.06999999999999</v>
      </c>
      <c r="T48" t="n">
        <v>10156.17</v>
      </c>
      <c r="U48" t="n">
        <v>0.77</v>
      </c>
      <c r="V48" t="n">
        <v>0.88</v>
      </c>
      <c r="W48" t="n">
        <v>6.69</v>
      </c>
      <c r="X48" t="n">
        <v>0.63</v>
      </c>
      <c r="Y48" t="n">
        <v>1</v>
      </c>
      <c r="Z48" t="n">
        <v>10</v>
      </c>
      <c r="AA48" t="n">
        <v>464.641317865128</v>
      </c>
      <c r="AB48" t="n">
        <v>635.7427496312996</v>
      </c>
      <c r="AC48" t="n">
        <v>575.0683538770407</v>
      </c>
      <c r="AD48" t="n">
        <v>464641.317865128</v>
      </c>
      <c r="AE48" t="n">
        <v>635742.7496312996</v>
      </c>
      <c r="AF48" t="n">
        <v>3.898127149515144e-06</v>
      </c>
      <c r="AG48" t="n">
        <v>1.37</v>
      </c>
      <c r="AH48" t="n">
        <v>575068.3538770408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3.0496</v>
      </c>
      <c r="E49" t="n">
        <v>32.79</v>
      </c>
      <c r="F49" t="n">
        <v>29.21</v>
      </c>
      <c r="G49" t="n">
        <v>83.45</v>
      </c>
      <c r="H49" t="n">
        <v>0.93</v>
      </c>
      <c r="I49" t="n">
        <v>21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347.65</v>
      </c>
      <c r="Q49" t="n">
        <v>2238.32</v>
      </c>
      <c r="R49" t="n">
        <v>102.9</v>
      </c>
      <c r="S49" t="n">
        <v>80.06999999999999</v>
      </c>
      <c r="T49" t="n">
        <v>9306.719999999999</v>
      </c>
      <c r="U49" t="n">
        <v>0.78</v>
      </c>
      <c r="V49" t="n">
        <v>0.88</v>
      </c>
      <c r="W49" t="n">
        <v>6.69</v>
      </c>
      <c r="X49" t="n">
        <v>0.58</v>
      </c>
      <c r="Y49" t="n">
        <v>1</v>
      </c>
      <c r="Z49" t="n">
        <v>10</v>
      </c>
      <c r="AA49" t="n">
        <v>461.3291968367355</v>
      </c>
      <c r="AB49" t="n">
        <v>631.210959519786</v>
      </c>
      <c r="AC49" t="n">
        <v>570.9690714533625</v>
      </c>
      <c r="AD49" t="n">
        <v>461329.1968367355</v>
      </c>
      <c r="AE49" t="n">
        <v>631210.9595197859</v>
      </c>
      <c r="AF49" t="n">
        <v>3.908765513156013e-06</v>
      </c>
      <c r="AG49" t="n">
        <v>1.36625</v>
      </c>
      <c r="AH49" t="n">
        <v>570969.0714533625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3.0515</v>
      </c>
      <c r="E50" t="n">
        <v>32.77</v>
      </c>
      <c r="F50" t="n">
        <v>29.19</v>
      </c>
      <c r="G50" t="n">
        <v>83.39</v>
      </c>
      <c r="H50" t="n">
        <v>0.95</v>
      </c>
      <c r="I50" t="n">
        <v>21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347.92</v>
      </c>
      <c r="Q50" t="n">
        <v>2238.35</v>
      </c>
      <c r="R50" t="n">
        <v>102.4</v>
      </c>
      <c r="S50" t="n">
        <v>80.06999999999999</v>
      </c>
      <c r="T50" t="n">
        <v>9055.110000000001</v>
      </c>
      <c r="U50" t="n">
        <v>0.78</v>
      </c>
      <c r="V50" t="n">
        <v>0.88</v>
      </c>
      <c r="W50" t="n">
        <v>6.69</v>
      </c>
      <c r="X50" t="n">
        <v>0.5600000000000001</v>
      </c>
      <c r="Y50" t="n">
        <v>1</v>
      </c>
      <c r="Z50" t="n">
        <v>10</v>
      </c>
      <c r="AA50" t="n">
        <v>461.1397794536873</v>
      </c>
      <c r="AB50" t="n">
        <v>630.9517902997941</v>
      </c>
      <c r="AC50" t="n">
        <v>570.7346369799806</v>
      </c>
      <c r="AD50" t="n">
        <v>461139.7794536873</v>
      </c>
      <c r="AE50" t="n">
        <v>630951.7902997941</v>
      </c>
      <c r="AF50" t="n">
        <v>3.91120080121838e-06</v>
      </c>
      <c r="AG50" t="n">
        <v>1.365416666666667</v>
      </c>
      <c r="AH50" t="n">
        <v>570734.6369799805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3.0502</v>
      </c>
      <c r="E51" t="n">
        <v>32.78</v>
      </c>
      <c r="F51" t="n">
        <v>29.2</v>
      </c>
      <c r="G51" t="n">
        <v>83.43000000000001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347.57</v>
      </c>
      <c r="Q51" t="n">
        <v>2238.3</v>
      </c>
      <c r="R51" t="n">
        <v>102.82</v>
      </c>
      <c r="S51" t="n">
        <v>80.06999999999999</v>
      </c>
      <c r="T51" t="n">
        <v>9267.4</v>
      </c>
      <c r="U51" t="n">
        <v>0.78</v>
      </c>
      <c r="V51" t="n">
        <v>0.88</v>
      </c>
      <c r="W51" t="n">
        <v>6.69</v>
      </c>
      <c r="X51" t="n">
        <v>0.58</v>
      </c>
      <c r="Y51" t="n">
        <v>1</v>
      </c>
      <c r="Z51" t="n">
        <v>10</v>
      </c>
      <c r="AA51" t="n">
        <v>461.1152371031608</v>
      </c>
      <c r="AB51" t="n">
        <v>630.9182103730718</v>
      </c>
      <c r="AC51" t="n">
        <v>570.7042618743349</v>
      </c>
      <c r="AD51" t="n">
        <v>461115.2371031608</v>
      </c>
      <c r="AE51" t="n">
        <v>630918.2103730718</v>
      </c>
      <c r="AF51" t="n">
        <v>3.909534551491497e-06</v>
      </c>
      <c r="AG51" t="n">
        <v>1.365833333333333</v>
      </c>
      <c r="AH51" t="n">
        <v>570704.2618743349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3.049</v>
      </c>
      <c r="E52" t="n">
        <v>32.8</v>
      </c>
      <c r="F52" t="n">
        <v>29.21</v>
      </c>
      <c r="G52" t="n">
        <v>83.47</v>
      </c>
      <c r="H52" t="n">
        <v>0.98</v>
      </c>
      <c r="I52" t="n">
        <v>21</v>
      </c>
      <c r="J52" t="n">
        <v>244.35</v>
      </c>
      <c r="K52" t="n">
        <v>56.94</v>
      </c>
      <c r="L52" t="n">
        <v>13.5</v>
      </c>
      <c r="M52" t="n">
        <v>1</v>
      </c>
      <c r="N52" t="n">
        <v>58.91</v>
      </c>
      <c r="O52" t="n">
        <v>30370.7</v>
      </c>
      <c r="P52" t="n">
        <v>347.8</v>
      </c>
      <c r="Q52" t="n">
        <v>2238.3</v>
      </c>
      <c r="R52" t="n">
        <v>103.02</v>
      </c>
      <c r="S52" t="n">
        <v>80.06999999999999</v>
      </c>
      <c r="T52" t="n">
        <v>9367.84</v>
      </c>
      <c r="U52" t="n">
        <v>0.78</v>
      </c>
      <c r="V52" t="n">
        <v>0.88</v>
      </c>
      <c r="W52" t="n">
        <v>6.7</v>
      </c>
      <c r="X52" t="n">
        <v>0.59</v>
      </c>
      <c r="Y52" t="n">
        <v>1</v>
      </c>
      <c r="Z52" t="n">
        <v>10</v>
      </c>
      <c r="AA52" t="n">
        <v>461.5401801465586</v>
      </c>
      <c r="AB52" t="n">
        <v>631.4996361922127</v>
      </c>
      <c r="AC52" t="n">
        <v>571.2301972293332</v>
      </c>
      <c r="AD52" t="n">
        <v>461540.1801465586</v>
      </c>
      <c r="AE52" t="n">
        <v>631499.6361922127</v>
      </c>
      <c r="AF52" t="n">
        <v>3.907996474820528e-06</v>
      </c>
      <c r="AG52" t="n">
        <v>1.366666666666666</v>
      </c>
      <c r="AH52" t="n">
        <v>571230.1972293331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3.0486</v>
      </c>
      <c r="E53" t="n">
        <v>32.8</v>
      </c>
      <c r="F53" t="n">
        <v>29.22</v>
      </c>
      <c r="G53" t="n">
        <v>83.48</v>
      </c>
      <c r="H53" t="n">
        <v>1</v>
      </c>
      <c r="I53" t="n">
        <v>21</v>
      </c>
      <c r="J53" t="n">
        <v>244.79</v>
      </c>
      <c r="K53" t="n">
        <v>56.94</v>
      </c>
      <c r="L53" t="n">
        <v>13.75</v>
      </c>
      <c r="M53" t="n">
        <v>1</v>
      </c>
      <c r="N53" t="n">
        <v>59.1</v>
      </c>
      <c r="O53" t="n">
        <v>30425.2</v>
      </c>
      <c r="P53" t="n">
        <v>348.16</v>
      </c>
      <c r="Q53" t="n">
        <v>2238.32</v>
      </c>
      <c r="R53" t="n">
        <v>103.21</v>
      </c>
      <c r="S53" t="n">
        <v>80.06999999999999</v>
      </c>
      <c r="T53" t="n">
        <v>9461</v>
      </c>
      <c r="U53" t="n">
        <v>0.78</v>
      </c>
      <c r="V53" t="n">
        <v>0.88</v>
      </c>
      <c r="W53" t="n">
        <v>6.7</v>
      </c>
      <c r="X53" t="n">
        <v>0.59</v>
      </c>
      <c r="Y53" t="n">
        <v>1</v>
      </c>
      <c r="Z53" t="n">
        <v>10</v>
      </c>
      <c r="AA53" t="n">
        <v>461.9430395842759</v>
      </c>
      <c r="AB53" t="n">
        <v>632.0508462478016</v>
      </c>
      <c r="AC53" t="n">
        <v>571.7288005708448</v>
      </c>
      <c r="AD53" t="n">
        <v>461943.0395842759</v>
      </c>
      <c r="AE53" t="n">
        <v>632050.8462478016</v>
      </c>
      <c r="AF53" t="n">
        <v>3.907483782596872e-06</v>
      </c>
      <c r="AG53" t="n">
        <v>1.366666666666666</v>
      </c>
      <c r="AH53" t="n">
        <v>571728.8005708448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3.0483</v>
      </c>
      <c r="E54" t="n">
        <v>32.8</v>
      </c>
      <c r="F54" t="n">
        <v>29.22</v>
      </c>
      <c r="G54" t="n">
        <v>83.48999999999999</v>
      </c>
      <c r="H54" t="n">
        <v>1.02</v>
      </c>
      <c r="I54" t="n">
        <v>21</v>
      </c>
      <c r="J54" t="n">
        <v>245.23</v>
      </c>
      <c r="K54" t="n">
        <v>56.94</v>
      </c>
      <c r="L54" t="n">
        <v>14</v>
      </c>
      <c r="M54" t="n">
        <v>1</v>
      </c>
      <c r="N54" t="n">
        <v>59.29</v>
      </c>
      <c r="O54" t="n">
        <v>30479.78</v>
      </c>
      <c r="P54" t="n">
        <v>348.57</v>
      </c>
      <c r="Q54" t="n">
        <v>2238.34</v>
      </c>
      <c r="R54" t="n">
        <v>103.27</v>
      </c>
      <c r="S54" t="n">
        <v>80.06999999999999</v>
      </c>
      <c r="T54" t="n">
        <v>9492.33</v>
      </c>
      <c r="U54" t="n">
        <v>0.78</v>
      </c>
      <c r="V54" t="n">
        <v>0.88</v>
      </c>
      <c r="W54" t="n">
        <v>6.7</v>
      </c>
      <c r="X54" t="n">
        <v>0.6</v>
      </c>
      <c r="Y54" t="n">
        <v>1</v>
      </c>
      <c r="Z54" t="n">
        <v>10</v>
      </c>
      <c r="AA54" t="n">
        <v>462.312384891501</v>
      </c>
      <c r="AB54" t="n">
        <v>632.5562007915119</v>
      </c>
      <c r="AC54" t="n">
        <v>572.1859247861729</v>
      </c>
      <c r="AD54" t="n">
        <v>462312.384891501</v>
      </c>
      <c r="AE54" t="n">
        <v>632556.2007915118</v>
      </c>
      <c r="AF54" t="n">
        <v>3.907099263429129e-06</v>
      </c>
      <c r="AG54" t="n">
        <v>1.366666666666666</v>
      </c>
      <c r="AH54" t="n">
        <v>572185.9247861729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3.0484</v>
      </c>
      <c r="E55" t="n">
        <v>32.8</v>
      </c>
      <c r="F55" t="n">
        <v>29.22</v>
      </c>
      <c r="G55" t="n">
        <v>83.48999999999999</v>
      </c>
      <c r="H55" t="n">
        <v>1.03</v>
      </c>
      <c r="I55" t="n">
        <v>21</v>
      </c>
      <c r="J55" t="n">
        <v>245.68</v>
      </c>
      <c r="K55" t="n">
        <v>56.94</v>
      </c>
      <c r="L55" t="n">
        <v>14.25</v>
      </c>
      <c r="M55" t="n">
        <v>0</v>
      </c>
      <c r="N55" t="n">
        <v>59.48</v>
      </c>
      <c r="O55" t="n">
        <v>30534.42</v>
      </c>
      <c r="P55" t="n">
        <v>349.21</v>
      </c>
      <c r="Q55" t="n">
        <v>2238.3</v>
      </c>
      <c r="R55" t="n">
        <v>103.28</v>
      </c>
      <c r="S55" t="n">
        <v>80.06999999999999</v>
      </c>
      <c r="T55" t="n">
        <v>9497.360000000001</v>
      </c>
      <c r="U55" t="n">
        <v>0.78</v>
      </c>
      <c r="V55" t="n">
        <v>0.88</v>
      </c>
      <c r="W55" t="n">
        <v>6.7</v>
      </c>
      <c r="X55" t="n">
        <v>0.6</v>
      </c>
      <c r="Y55" t="n">
        <v>1</v>
      </c>
      <c r="Z55" t="n">
        <v>10</v>
      </c>
      <c r="AA55" t="n">
        <v>462.8054811959569</v>
      </c>
      <c r="AB55" t="n">
        <v>633.2308769091421</v>
      </c>
      <c r="AC55" t="n">
        <v>572.7962107620504</v>
      </c>
      <c r="AD55" t="n">
        <v>462805.4811959569</v>
      </c>
      <c r="AE55" t="n">
        <v>633230.8769091421</v>
      </c>
      <c r="AF55" t="n">
        <v>3.907227436485044e-06</v>
      </c>
      <c r="AG55" t="n">
        <v>1.366666666666666</v>
      </c>
      <c r="AH55" t="n">
        <v>572796.2107620504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33.85</v>
      </c>
      <c r="G2" t="n">
        <v>11.28</v>
      </c>
      <c r="H2" t="n">
        <v>0.22</v>
      </c>
      <c r="I2" t="n">
        <v>180</v>
      </c>
      <c r="J2" t="n">
        <v>80.84</v>
      </c>
      <c r="K2" t="n">
        <v>35.1</v>
      </c>
      <c r="L2" t="n">
        <v>1</v>
      </c>
      <c r="M2" t="n">
        <v>178</v>
      </c>
      <c r="N2" t="n">
        <v>9.74</v>
      </c>
      <c r="O2" t="n">
        <v>10204.21</v>
      </c>
      <c r="P2" t="n">
        <v>248.28</v>
      </c>
      <c r="Q2" t="n">
        <v>2238.83</v>
      </c>
      <c r="R2" t="n">
        <v>254.49</v>
      </c>
      <c r="S2" t="n">
        <v>80.06999999999999</v>
      </c>
      <c r="T2" t="n">
        <v>84305.34</v>
      </c>
      <c r="U2" t="n">
        <v>0.31</v>
      </c>
      <c r="V2" t="n">
        <v>0.76</v>
      </c>
      <c r="W2" t="n">
        <v>6.94</v>
      </c>
      <c r="X2" t="n">
        <v>5.22</v>
      </c>
      <c r="Y2" t="n">
        <v>1</v>
      </c>
      <c r="Z2" t="n">
        <v>10</v>
      </c>
      <c r="AA2" t="n">
        <v>394.8565209811803</v>
      </c>
      <c r="AB2" t="n">
        <v>540.2601118467269</v>
      </c>
      <c r="AC2" t="n">
        <v>488.6984450319038</v>
      </c>
      <c r="AD2" t="n">
        <v>394856.5209811802</v>
      </c>
      <c r="AE2" t="n">
        <v>540260.1118467269</v>
      </c>
      <c r="AF2" t="n">
        <v>5.331894751076119e-06</v>
      </c>
      <c r="AG2" t="n">
        <v>1.618333333333333</v>
      </c>
      <c r="AH2" t="n">
        <v>488698.4450319038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2.7264</v>
      </c>
      <c r="E3" t="n">
        <v>36.68</v>
      </c>
      <c r="F3" t="n">
        <v>32.48</v>
      </c>
      <c r="G3" t="n">
        <v>14.54</v>
      </c>
      <c r="H3" t="n">
        <v>0.27</v>
      </c>
      <c r="I3" t="n">
        <v>134</v>
      </c>
      <c r="J3" t="n">
        <v>81.14</v>
      </c>
      <c r="K3" t="n">
        <v>35.1</v>
      </c>
      <c r="L3" t="n">
        <v>1.25</v>
      </c>
      <c r="M3" t="n">
        <v>132</v>
      </c>
      <c r="N3" t="n">
        <v>9.789999999999999</v>
      </c>
      <c r="O3" t="n">
        <v>10241.25</v>
      </c>
      <c r="P3" t="n">
        <v>231.36</v>
      </c>
      <c r="Q3" t="n">
        <v>2238.79</v>
      </c>
      <c r="R3" t="n">
        <v>209.84</v>
      </c>
      <c r="S3" t="n">
        <v>80.06999999999999</v>
      </c>
      <c r="T3" t="n">
        <v>62212.99</v>
      </c>
      <c r="U3" t="n">
        <v>0.38</v>
      </c>
      <c r="V3" t="n">
        <v>0.79</v>
      </c>
      <c r="W3" t="n">
        <v>6.86</v>
      </c>
      <c r="X3" t="n">
        <v>3.85</v>
      </c>
      <c r="Y3" t="n">
        <v>1</v>
      </c>
      <c r="Z3" t="n">
        <v>10</v>
      </c>
      <c r="AA3" t="n">
        <v>352.3646030685057</v>
      </c>
      <c r="AB3" t="n">
        <v>482.1207951474907</v>
      </c>
      <c r="AC3" t="n">
        <v>436.1078631193991</v>
      </c>
      <c r="AD3" t="n">
        <v>352364.6030685057</v>
      </c>
      <c r="AE3" t="n">
        <v>482120.7951474907</v>
      </c>
      <c r="AF3" t="n">
        <v>5.64648586107358e-06</v>
      </c>
      <c r="AG3" t="n">
        <v>1.528333333333333</v>
      </c>
      <c r="AH3" t="n">
        <v>436107.8631193991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2.8234</v>
      </c>
      <c r="E4" t="n">
        <v>35.42</v>
      </c>
      <c r="F4" t="n">
        <v>31.7</v>
      </c>
      <c r="G4" t="n">
        <v>17.94</v>
      </c>
      <c r="H4" t="n">
        <v>0.32</v>
      </c>
      <c r="I4" t="n">
        <v>106</v>
      </c>
      <c r="J4" t="n">
        <v>81.44</v>
      </c>
      <c r="K4" t="n">
        <v>35.1</v>
      </c>
      <c r="L4" t="n">
        <v>1.5</v>
      </c>
      <c r="M4" t="n">
        <v>104</v>
      </c>
      <c r="N4" t="n">
        <v>9.84</v>
      </c>
      <c r="O4" t="n">
        <v>10278.32</v>
      </c>
      <c r="P4" t="n">
        <v>218.81</v>
      </c>
      <c r="Q4" t="n">
        <v>2238.82</v>
      </c>
      <c r="R4" t="n">
        <v>183.91</v>
      </c>
      <c r="S4" t="n">
        <v>80.06999999999999</v>
      </c>
      <c r="T4" t="n">
        <v>49387.15</v>
      </c>
      <c r="U4" t="n">
        <v>0.44</v>
      </c>
      <c r="V4" t="n">
        <v>0.8100000000000001</v>
      </c>
      <c r="W4" t="n">
        <v>6.83</v>
      </c>
      <c r="X4" t="n">
        <v>3.07</v>
      </c>
      <c r="Y4" t="n">
        <v>1</v>
      </c>
      <c r="Z4" t="n">
        <v>10</v>
      </c>
      <c r="AA4" t="n">
        <v>326.3962365653463</v>
      </c>
      <c r="AB4" t="n">
        <v>446.5897304543932</v>
      </c>
      <c r="AC4" t="n">
        <v>403.9678333724485</v>
      </c>
      <c r="AD4" t="n">
        <v>326396.2365653462</v>
      </c>
      <c r="AE4" t="n">
        <v>446589.7304543933</v>
      </c>
      <c r="AF4" t="n">
        <v>5.847376826641412e-06</v>
      </c>
      <c r="AG4" t="n">
        <v>1.475833333333333</v>
      </c>
      <c r="AH4" t="n">
        <v>403967.8333724485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2.9042</v>
      </c>
      <c r="E5" t="n">
        <v>34.43</v>
      </c>
      <c r="F5" t="n">
        <v>31.06</v>
      </c>
      <c r="G5" t="n">
        <v>21.67</v>
      </c>
      <c r="H5" t="n">
        <v>0.38</v>
      </c>
      <c r="I5" t="n">
        <v>86</v>
      </c>
      <c r="J5" t="n">
        <v>81.73999999999999</v>
      </c>
      <c r="K5" t="n">
        <v>35.1</v>
      </c>
      <c r="L5" t="n">
        <v>1.75</v>
      </c>
      <c r="M5" t="n">
        <v>84</v>
      </c>
      <c r="N5" t="n">
        <v>9.890000000000001</v>
      </c>
      <c r="O5" t="n">
        <v>10315.41</v>
      </c>
      <c r="P5" t="n">
        <v>207.09</v>
      </c>
      <c r="Q5" t="n">
        <v>2238.5</v>
      </c>
      <c r="R5" t="n">
        <v>164.09</v>
      </c>
      <c r="S5" t="n">
        <v>80.06999999999999</v>
      </c>
      <c r="T5" t="n">
        <v>39575.93</v>
      </c>
      <c r="U5" t="n">
        <v>0.49</v>
      </c>
      <c r="V5" t="n">
        <v>0.83</v>
      </c>
      <c r="W5" t="n">
        <v>6.77</v>
      </c>
      <c r="X5" t="n">
        <v>2.43</v>
      </c>
      <c r="Y5" t="n">
        <v>1</v>
      </c>
      <c r="Z5" t="n">
        <v>10</v>
      </c>
      <c r="AA5" t="n">
        <v>305.1494424214433</v>
      </c>
      <c r="AB5" t="n">
        <v>417.518929364302</v>
      </c>
      <c r="AC5" t="n">
        <v>377.67150873727</v>
      </c>
      <c r="AD5" t="n">
        <v>305149.4424214434</v>
      </c>
      <c r="AE5" t="n">
        <v>417518.929364302</v>
      </c>
      <c r="AF5" t="n">
        <v>6.014716929918534e-06</v>
      </c>
      <c r="AG5" t="n">
        <v>1.434583333333333</v>
      </c>
      <c r="AH5" t="n">
        <v>377671.50873727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2.9522</v>
      </c>
      <c r="E6" t="n">
        <v>33.87</v>
      </c>
      <c r="F6" t="n">
        <v>30.72</v>
      </c>
      <c r="G6" t="n">
        <v>25.25</v>
      </c>
      <c r="H6" t="n">
        <v>0.43</v>
      </c>
      <c r="I6" t="n">
        <v>73</v>
      </c>
      <c r="J6" t="n">
        <v>82.04000000000001</v>
      </c>
      <c r="K6" t="n">
        <v>35.1</v>
      </c>
      <c r="L6" t="n">
        <v>2</v>
      </c>
      <c r="M6" t="n">
        <v>55</v>
      </c>
      <c r="N6" t="n">
        <v>9.94</v>
      </c>
      <c r="O6" t="n">
        <v>10352.53</v>
      </c>
      <c r="P6" t="n">
        <v>197.9</v>
      </c>
      <c r="Q6" t="n">
        <v>2238.5</v>
      </c>
      <c r="R6" t="n">
        <v>152.27</v>
      </c>
      <c r="S6" t="n">
        <v>80.06999999999999</v>
      </c>
      <c r="T6" t="n">
        <v>33733.78</v>
      </c>
      <c r="U6" t="n">
        <v>0.53</v>
      </c>
      <c r="V6" t="n">
        <v>0.84</v>
      </c>
      <c r="W6" t="n">
        <v>6.78</v>
      </c>
      <c r="X6" t="n">
        <v>2.1</v>
      </c>
      <c r="Y6" t="n">
        <v>1</v>
      </c>
      <c r="Z6" t="n">
        <v>10</v>
      </c>
      <c r="AA6" t="n">
        <v>291.4047120225775</v>
      </c>
      <c r="AB6" t="n">
        <v>398.7127828578642</v>
      </c>
      <c r="AC6" t="n">
        <v>360.6601944588141</v>
      </c>
      <c r="AD6" t="n">
        <v>291404.7120225775</v>
      </c>
      <c r="AE6" t="n">
        <v>398712.7828578642</v>
      </c>
      <c r="AF6" t="n">
        <v>6.114126892261378e-06</v>
      </c>
      <c r="AG6" t="n">
        <v>1.41125</v>
      </c>
      <c r="AH6" t="n">
        <v>360660.1944588142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2.9722</v>
      </c>
      <c r="E7" t="n">
        <v>33.65</v>
      </c>
      <c r="F7" t="n">
        <v>30.6</v>
      </c>
      <c r="G7" t="n">
        <v>27.4</v>
      </c>
      <c r="H7" t="n">
        <v>0.48</v>
      </c>
      <c r="I7" t="n">
        <v>67</v>
      </c>
      <c r="J7" t="n">
        <v>82.34</v>
      </c>
      <c r="K7" t="n">
        <v>35.1</v>
      </c>
      <c r="L7" t="n">
        <v>2.25</v>
      </c>
      <c r="M7" t="n">
        <v>17</v>
      </c>
      <c r="N7" t="n">
        <v>9.99</v>
      </c>
      <c r="O7" t="n">
        <v>10389.66</v>
      </c>
      <c r="P7" t="n">
        <v>193.86</v>
      </c>
      <c r="Q7" t="n">
        <v>2238.79</v>
      </c>
      <c r="R7" t="n">
        <v>146.38</v>
      </c>
      <c r="S7" t="n">
        <v>80.06999999999999</v>
      </c>
      <c r="T7" t="n">
        <v>30815.82</v>
      </c>
      <c r="U7" t="n">
        <v>0.55</v>
      </c>
      <c r="V7" t="n">
        <v>0.84</v>
      </c>
      <c r="W7" t="n">
        <v>6.82</v>
      </c>
      <c r="X7" t="n">
        <v>1.97</v>
      </c>
      <c r="Y7" t="n">
        <v>1</v>
      </c>
      <c r="Z7" t="n">
        <v>10</v>
      </c>
      <c r="AA7" t="n">
        <v>285.7208720579335</v>
      </c>
      <c r="AB7" t="n">
        <v>390.9359022649166</v>
      </c>
      <c r="AC7" t="n">
        <v>353.6255284347371</v>
      </c>
      <c r="AD7" t="n">
        <v>285720.8720579335</v>
      </c>
      <c r="AE7" t="n">
        <v>390935.9022649166</v>
      </c>
      <c r="AF7" t="n">
        <v>6.155547709904231e-06</v>
      </c>
      <c r="AG7" t="n">
        <v>1.402083333333333</v>
      </c>
      <c r="AH7" t="n">
        <v>353625.5284347371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2.9775</v>
      </c>
      <c r="E8" t="n">
        <v>33.59</v>
      </c>
      <c r="F8" t="n">
        <v>30.56</v>
      </c>
      <c r="G8" t="n">
        <v>27.78</v>
      </c>
      <c r="H8" t="n">
        <v>0.53</v>
      </c>
      <c r="I8" t="n">
        <v>66</v>
      </c>
      <c r="J8" t="n">
        <v>82.65000000000001</v>
      </c>
      <c r="K8" t="n">
        <v>35.1</v>
      </c>
      <c r="L8" t="n">
        <v>2.5</v>
      </c>
      <c r="M8" t="n">
        <v>3</v>
      </c>
      <c r="N8" t="n">
        <v>10.04</v>
      </c>
      <c r="O8" t="n">
        <v>10426.82</v>
      </c>
      <c r="P8" t="n">
        <v>193.03</v>
      </c>
      <c r="Q8" t="n">
        <v>2238.78</v>
      </c>
      <c r="R8" t="n">
        <v>144.64</v>
      </c>
      <c r="S8" t="n">
        <v>80.06999999999999</v>
      </c>
      <c r="T8" t="n">
        <v>29950.56</v>
      </c>
      <c r="U8" t="n">
        <v>0.55</v>
      </c>
      <c r="V8" t="n">
        <v>0.84</v>
      </c>
      <c r="W8" t="n">
        <v>6.83</v>
      </c>
      <c r="X8" t="n">
        <v>1.93</v>
      </c>
      <c r="Y8" t="n">
        <v>1</v>
      </c>
      <c r="Z8" t="n">
        <v>10</v>
      </c>
      <c r="AA8" t="n">
        <v>284.3916018782082</v>
      </c>
      <c r="AB8" t="n">
        <v>389.1171361617549</v>
      </c>
      <c r="AC8" t="n">
        <v>351.9803428158069</v>
      </c>
      <c r="AD8" t="n">
        <v>284391.6018782082</v>
      </c>
      <c r="AE8" t="n">
        <v>389117.1361617549</v>
      </c>
      <c r="AF8" t="n">
        <v>6.166524226579587e-06</v>
      </c>
      <c r="AG8" t="n">
        <v>1.399583333333333</v>
      </c>
      <c r="AH8" t="n">
        <v>351980.3428158069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2.982</v>
      </c>
      <c r="E9" t="n">
        <v>33.53</v>
      </c>
      <c r="F9" t="n">
        <v>30.52</v>
      </c>
      <c r="G9" t="n">
        <v>28.18</v>
      </c>
      <c r="H9" t="n">
        <v>0.58</v>
      </c>
      <c r="I9" t="n">
        <v>65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193.44</v>
      </c>
      <c r="Q9" t="n">
        <v>2238.76</v>
      </c>
      <c r="R9" t="n">
        <v>143.71</v>
      </c>
      <c r="S9" t="n">
        <v>80.06999999999999</v>
      </c>
      <c r="T9" t="n">
        <v>29492.19</v>
      </c>
      <c r="U9" t="n">
        <v>0.5600000000000001</v>
      </c>
      <c r="V9" t="n">
        <v>0.84</v>
      </c>
      <c r="W9" t="n">
        <v>6.82</v>
      </c>
      <c r="X9" t="n">
        <v>1.89</v>
      </c>
      <c r="Y9" t="n">
        <v>1</v>
      </c>
      <c r="Z9" t="n">
        <v>10</v>
      </c>
      <c r="AA9" t="n">
        <v>284.1448727920189</v>
      </c>
      <c r="AB9" t="n">
        <v>388.7795505411117</v>
      </c>
      <c r="AC9" t="n">
        <v>351.6749758929935</v>
      </c>
      <c r="AD9" t="n">
        <v>284144.8727920189</v>
      </c>
      <c r="AE9" t="n">
        <v>388779.5505411117</v>
      </c>
      <c r="AF9" t="n">
        <v>6.175843910549229e-06</v>
      </c>
      <c r="AG9" t="n">
        <v>1.397083333333333</v>
      </c>
      <c r="AH9" t="n">
        <v>351674.9758929934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2.3366</v>
      </c>
      <c r="E2" t="n">
        <v>42.8</v>
      </c>
      <c r="F2" t="n">
        <v>35.52</v>
      </c>
      <c r="G2" t="n">
        <v>9.029999999999999</v>
      </c>
      <c r="H2" t="n">
        <v>0.16</v>
      </c>
      <c r="I2" t="n">
        <v>236</v>
      </c>
      <c r="J2" t="n">
        <v>107.41</v>
      </c>
      <c r="K2" t="n">
        <v>41.65</v>
      </c>
      <c r="L2" t="n">
        <v>1</v>
      </c>
      <c r="M2" t="n">
        <v>234</v>
      </c>
      <c r="N2" t="n">
        <v>14.77</v>
      </c>
      <c r="O2" t="n">
        <v>13481.73</v>
      </c>
      <c r="P2" t="n">
        <v>326.11</v>
      </c>
      <c r="Q2" t="n">
        <v>2239.17</v>
      </c>
      <c r="R2" t="n">
        <v>309.31</v>
      </c>
      <c r="S2" t="n">
        <v>80.06999999999999</v>
      </c>
      <c r="T2" t="n">
        <v>111439.19</v>
      </c>
      <c r="U2" t="n">
        <v>0.26</v>
      </c>
      <c r="V2" t="n">
        <v>0.72</v>
      </c>
      <c r="W2" t="n">
        <v>7.03</v>
      </c>
      <c r="X2" t="n">
        <v>6.88</v>
      </c>
      <c r="Y2" t="n">
        <v>1</v>
      </c>
      <c r="Z2" t="n">
        <v>10</v>
      </c>
      <c r="AA2" t="n">
        <v>549.6262234025847</v>
      </c>
      <c r="AB2" t="n">
        <v>752.0228466570702</v>
      </c>
      <c r="AC2" t="n">
        <v>680.2508416428129</v>
      </c>
      <c r="AD2" t="n">
        <v>549626.2234025848</v>
      </c>
      <c r="AE2" t="n">
        <v>752022.8466570702</v>
      </c>
      <c r="AF2" t="n">
        <v>4.190738373825741e-06</v>
      </c>
      <c r="AG2" t="n">
        <v>1.783333333333333</v>
      </c>
      <c r="AH2" t="n">
        <v>680250.8416428129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2.5152</v>
      </c>
      <c r="E3" t="n">
        <v>39.76</v>
      </c>
      <c r="F3" t="n">
        <v>33.79</v>
      </c>
      <c r="G3" t="n">
        <v>11.45</v>
      </c>
      <c r="H3" t="n">
        <v>0.2</v>
      </c>
      <c r="I3" t="n">
        <v>177</v>
      </c>
      <c r="J3" t="n">
        <v>107.73</v>
      </c>
      <c r="K3" t="n">
        <v>41.65</v>
      </c>
      <c r="L3" t="n">
        <v>1.25</v>
      </c>
      <c r="M3" t="n">
        <v>175</v>
      </c>
      <c r="N3" t="n">
        <v>14.83</v>
      </c>
      <c r="O3" t="n">
        <v>13520.81</v>
      </c>
      <c r="P3" t="n">
        <v>305.62</v>
      </c>
      <c r="Q3" t="n">
        <v>2238.73</v>
      </c>
      <c r="R3" t="n">
        <v>252.3</v>
      </c>
      <c r="S3" t="n">
        <v>80.06999999999999</v>
      </c>
      <c r="T3" t="n">
        <v>83229.08</v>
      </c>
      <c r="U3" t="n">
        <v>0.32</v>
      </c>
      <c r="V3" t="n">
        <v>0.76</v>
      </c>
      <c r="W3" t="n">
        <v>6.95</v>
      </c>
      <c r="X3" t="n">
        <v>5.16</v>
      </c>
      <c r="Y3" t="n">
        <v>1</v>
      </c>
      <c r="Z3" t="n">
        <v>10</v>
      </c>
      <c r="AA3" t="n">
        <v>482.2044328604442</v>
      </c>
      <c r="AB3" t="n">
        <v>659.7733783978404</v>
      </c>
      <c r="AC3" t="n">
        <v>596.805533161302</v>
      </c>
      <c r="AD3" t="n">
        <v>482204.4328604442</v>
      </c>
      <c r="AE3" t="n">
        <v>659773.3783978403</v>
      </c>
      <c r="AF3" t="n">
        <v>4.511061010804804e-06</v>
      </c>
      <c r="AG3" t="n">
        <v>1.656666666666667</v>
      </c>
      <c r="AH3" t="n">
        <v>596805.533161302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2.6388</v>
      </c>
      <c r="E4" t="n">
        <v>37.9</v>
      </c>
      <c r="F4" t="n">
        <v>32.73</v>
      </c>
      <c r="G4" t="n">
        <v>13.93</v>
      </c>
      <c r="H4" t="n">
        <v>0.24</v>
      </c>
      <c r="I4" t="n">
        <v>141</v>
      </c>
      <c r="J4" t="n">
        <v>108.05</v>
      </c>
      <c r="K4" t="n">
        <v>41.65</v>
      </c>
      <c r="L4" t="n">
        <v>1.5</v>
      </c>
      <c r="M4" t="n">
        <v>139</v>
      </c>
      <c r="N4" t="n">
        <v>14.9</v>
      </c>
      <c r="O4" t="n">
        <v>13559.91</v>
      </c>
      <c r="P4" t="n">
        <v>291.32</v>
      </c>
      <c r="Q4" t="n">
        <v>2238.66</v>
      </c>
      <c r="R4" t="n">
        <v>217.62</v>
      </c>
      <c r="S4" t="n">
        <v>80.06999999999999</v>
      </c>
      <c r="T4" t="n">
        <v>66067.85000000001</v>
      </c>
      <c r="U4" t="n">
        <v>0.37</v>
      </c>
      <c r="V4" t="n">
        <v>0.78</v>
      </c>
      <c r="W4" t="n">
        <v>6.89</v>
      </c>
      <c r="X4" t="n">
        <v>4.09</v>
      </c>
      <c r="Y4" t="n">
        <v>1</v>
      </c>
      <c r="Z4" t="n">
        <v>10</v>
      </c>
      <c r="AA4" t="n">
        <v>441.4439099016984</v>
      </c>
      <c r="AB4" t="n">
        <v>604.0030326583238</v>
      </c>
      <c r="AC4" t="n">
        <v>546.3578309449932</v>
      </c>
      <c r="AD4" t="n">
        <v>441443.9099016984</v>
      </c>
      <c r="AE4" t="n">
        <v>604003.0326583239</v>
      </c>
      <c r="AF4" t="n">
        <v>4.732740058568589e-06</v>
      </c>
      <c r="AG4" t="n">
        <v>1.579166666666667</v>
      </c>
      <c r="AH4" t="n">
        <v>546357.8309449932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2.7357</v>
      </c>
      <c r="E5" t="n">
        <v>36.55</v>
      </c>
      <c r="F5" t="n">
        <v>31.94</v>
      </c>
      <c r="G5" t="n">
        <v>16.52</v>
      </c>
      <c r="H5" t="n">
        <v>0.28</v>
      </c>
      <c r="I5" t="n">
        <v>116</v>
      </c>
      <c r="J5" t="n">
        <v>108.37</v>
      </c>
      <c r="K5" t="n">
        <v>41.65</v>
      </c>
      <c r="L5" t="n">
        <v>1.75</v>
      </c>
      <c r="M5" t="n">
        <v>114</v>
      </c>
      <c r="N5" t="n">
        <v>14.97</v>
      </c>
      <c r="O5" t="n">
        <v>13599.17</v>
      </c>
      <c r="P5" t="n">
        <v>279.6</v>
      </c>
      <c r="Q5" t="n">
        <v>2238.48</v>
      </c>
      <c r="R5" t="n">
        <v>192.53</v>
      </c>
      <c r="S5" t="n">
        <v>80.06999999999999</v>
      </c>
      <c r="T5" t="n">
        <v>53648.13</v>
      </c>
      <c r="U5" t="n">
        <v>0.42</v>
      </c>
      <c r="V5" t="n">
        <v>0.8</v>
      </c>
      <c r="W5" t="n">
        <v>6.83</v>
      </c>
      <c r="X5" t="n">
        <v>3.31</v>
      </c>
      <c r="Y5" t="n">
        <v>1</v>
      </c>
      <c r="Z5" t="n">
        <v>10</v>
      </c>
      <c r="AA5" t="n">
        <v>411.8017800670201</v>
      </c>
      <c r="AB5" t="n">
        <v>563.4453629000427</v>
      </c>
      <c r="AC5" t="n">
        <v>509.6709282653955</v>
      </c>
      <c r="AD5" t="n">
        <v>411801.7800670201</v>
      </c>
      <c r="AE5" t="n">
        <v>563445.3629000427</v>
      </c>
      <c r="AF5" t="n">
        <v>4.906532127567868e-06</v>
      </c>
      <c r="AG5" t="n">
        <v>1.522916666666666</v>
      </c>
      <c r="AH5" t="n">
        <v>509670.9282653955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31.42</v>
      </c>
      <c r="G6" t="n">
        <v>19.23</v>
      </c>
      <c r="H6" t="n">
        <v>0.32</v>
      </c>
      <c r="I6" t="n">
        <v>98</v>
      </c>
      <c r="J6" t="n">
        <v>108.68</v>
      </c>
      <c r="K6" t="n">
        <v>41.65</v>
      </c>
      <c r="L6" t="n">
        <v>2</v>
      </c>
      <c r="M6" t="n">
        <v>96</v>
      </c>
      <c r="N6" t="n">
        <v>15.03</v>
      </c>
      <c r="O6" t="n">
        <v>13638.32</v>
      </c>
      <c r="P6" t="n">
        <v>270.08</v>
      </c>
      <c r="Q6" t="n">
        <v>2238.52</v>
      </c>
      <c r="R6" t="n">
        <v>175.31</v>
      </c>
      <c r="S6" t="n">
        <v>80.06999999999999</v>
      </c>
      <c r="T6" t="n">
        <v>45127.58</v>
      </c>
      <c r="U6" t="n">
        <v>0.46</v>
      </c>
      <c r="V6" t="n">
        <v>0.82</v>
      </c>
      <c r="W6" t="n">
        <v>6.8</v>
      </c>
      <c r="X6" t="n">
        <v>2.79</v>
      </c>
      <c r="Y6" t="n">
        <v>1</v>
      </c>
      <c r="Z6" t="n">
        <v>10</v>
      </c>
      <c r="AA6" t="n">
        <v>390.7616375755705</v>
      </c>
      <c r="AB6" t="n">
        <v>534.6573117176656</v>
      </c>
      <c r="AC6" t="n">
        <v>483.6303682835808</v>
      </c>
      <c r="AD6" t="n">
        <v>390761.6375755706</v>
      </c>
      <c r="AE6" t="n">
        <v>534657.3117176656</v>
      </c>
      <c r="AF6" t="n">
        <v>5.033692681665379e-06</v>
      </c>
      <c r="AG6" t="n">
        <v>1.484583333333333</v>
      </c>
      <c r="AH6" t="n">
        <v>483630.3682835808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2.8596</v>
      </c>
      <c r="E7" t="n">
        <v>34.97</v>
      </c>
      <c r="F7" t="n">
        <v>31.04</v>
      </c>
      <c r="G7" t="n">
        <v>21.91</v>
      </c>
      <c r="H7" t="n">
        <v>0.36</v>
      </c>
      <c r="I7" t="n">
        <v>85</v>
      </c>
      <c r="J7" t="n">
        <v>109</v>
      </c>
      <c r="K7" t="n">
        <v>41.65</v>
      </c>
      <c r="L7" t="n">
        <v>2.25</v>
      </c>
      <c r="M7" t="n">
        <v>83</v>
      </c>
      <c r="N7" t="n">
        <v>15.1</v>
      </c>
      <c r="O7" t="n">
        <v>13677.51</v>
      </c>
      <c r="P7" t="n">
        <v>261.32</v>
      </c>
      <c r="Q7" t="n">
        <v>2238.59</v>
      </c>
      <c r="R7" t="n">
        <v>163.55</v>
      </c>
      <c r="S7" t="n">
        <v>80.06999999999999</v>
      </c>
      <c r="T7" t="n">
        <v>39314.26</v>
      </c>
      <c r="U7" t="n">
        <v>0.49</v>
      </c>
      <c r="V7" t="n">
        <v>0.83</v>
      </c>
      <c r="W7" t="n">
        <v>6.77</v>
      </c>
      <c r="X7" t="n">
        <v>2.42</v>
      </c>
      <c r="Y7" t="n">
        <v>1</v>
      </c>
      <c r="Z7" t="n">
        <v>10</v>
      </c>
      <c r="AA7" t="n">
        <v>374.4355402205042</v>
      </c>
      <c r="AB7" t="n">
        <v>512.3192250598818</v>
      </c>
      <c r="AC7" t="n">
        <v>463.4241972647143</v>
      </c>
      <c r="AD7" t="n">
        <v>374435.5402205042</v>
      </c>
      <c r="AE7" t="n">
        <v>512319.2250598818</v>
      </c>
      <c r="AF7" t="n">
        <v>5.128749231272827e-06</v>
      </c>
      <c r="AG7" t="n">
        <v>1.457083333333333</v>
      </c>
      <c r="AH7" t="n">
        <v>463424.1972647143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2.9061</v>
      </c>
      <c r="E8" t="n">
        <v>34.41</v>
      </c>
      <c r="F8" t="n">
        <v>30.73</v>
      </c>
      <c r="G8" t="n">
        <v>24.92</v>
      </c>
      <c r="H8" t="n">
        <v>0.4</v>
      </c>
      <c r="I8" t="n">
        <v>74</v>
      </c>
      <c r="J8" t="n">
        <v>109.32</v>
      </c>
      <c r="K8" t="n">
        <v>41.65</v>
      </c>
      <c r="L8" t="n">
        <v>2.5</v>
      </c>
      <c r="M8" t="n">
        <v>72</v>
      </c>
      <c r="N8" t="n">
        <v>15.17</v>
      </c>
      <c r="O8" t="n">
        <v>13716.72</v>
      </c>
      <c r="P8" t="n">
        <v>253.58</v>
      </c>
      <c r="Q8" t="n">
        <v>2238.64</v>
      </c>
      <c r="R8" t="n">
        <v>153.09</v>
      </c>
      <c r="S8" t="n">
        <v>80.06999999999999</v>
      </c>
      <c r="T8" t="n">
        <v>34138.07</v>
      </c>
      <c r="U8" t="n">
        <v>0.52</v>
      </c>
      <c r="V8" t="n">
        <v>0.84</v>
      </c>
      <c r="W8" t="n">
        <v>6.76</v>
      </c>
      <c r="X8" t="n">
        <v>2.1</v>
      </c>
      <c r="Y8" t="n">
        <v>1</v>
      </c>
      <c r="Z8" t="n">
        <v>10</v>
      </c>
      <c r="AA8" t="n">
        <v>360.6593733413466</v>
      </c>
      <c r="AB8" t="n">
        <v>493.4700657742292</v>
      </c>
      <c r="AC8" t="n">
        <v>446.3739752863232</v>
      </c>
      <c r="AD8" t="n">
        <v>360659.3733413466</v>
      </c>
      <c r="AE8" t="n">
        <v>493470.0657742292</v>
      </c>
      <c r="AF8" t="n">
        <v>5.212147902154833e-06</v>
      </c>
      <c r="AG8" t="n">
        <v>1.43375</v>
      </c>
      <c r="AH8" t="n">
        <v>446373.9752863232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2.9402</v>
      </c>
      <c r="E9" t="n">
        <v>34.01</v>
      </c>
      <c r="F9" t="n">
        <v>30.51</v>
      </c>
      <c r="G9" t="n">
        <v>27.73</v>
      </c>
      <c r="H9" t="n">
        <v>0.44</v>
      </c>
      <c r="I9" t="n">
        <v>66</v>
      </c>
      <c r="J9" t="n">
        <v>109.64</v>
      </c>
      <c r="K9" t="n">
        <v>41.65</v>
      </c>
      <c r="L9" t="n">
        <v>2.75</v>
      </c>
      <c r="M9" t="n">
        <v>64</v>
      </c>
      <c r="N9" t="n">
        <v>15.24</v>
      </c>
      <c r="O9" t="n">
        <v>13755.95</v>
      </c>
      <c r="P9" t="n">
        <v>246.93</v>
      </c>
      <c r="Q9" t="n">
        <v>2238.47</v>
      </c>
      <c r="R9" t="n">
        <v>145.67</v>
      </c>
      <c r="S9" t="n">
        <v>80.06999999999999</v>
      </c>
      <c r="T9" t="n">
        <v>30466.12</v>
      </c>
      <c r="U9" t="n">
        <v>0.55</v>
      </c>
      <c r="V9" t="n">
        <v>0.84</v>
      </c>
      <c r="W9" t="n">
        <v>6.75</v>
      </c>
      <c r="X9" t="n">
        <v>1.88</v>
      </c>
      <c r="Y9" t="n">
        <v>1</v>
      </c>
      <c r="Z9" t="n">
        <v>10</v>
      </c>
      <c r="AA9" t="n">
        <v>350.0641760542964</v>
      </c>
      <c r="AB9" t="n">
        <v>478.9732494189723</v>
      </c>
      <c r="AC9" t="n">
        <v>433.2607147376025</v>
      </c>
      <c r="AD9" t="n">
        <v>350064.1760542964</v>
      </c>
      <c r="AE9" t="n">
        <v>478973.2494189724</v>
      </c>
      <c r="AF9" t="n">
        <v>5.273306927468305e-06</v>
      </c>
      <c r="AG9" t="n">
        <v>1.417083333333333</v>
      </c>
      <c r="AH9" t="n">
        <v>433260.7147376025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2.9694</v>
      </c>
      <c r="E10" t="n">
        <v>33.68</v>
      </c>
      <c r="F10" t="n">
        <v>30.33</v>
      </c>
      <c r="G10" t="n">
        <v>30.84</v>
      </c>
      <c r="H10" t="n">
        <v>0.48</v>
      </c>
      <c r="I10" t="n">
        <v>59</v>
      </c>
      <c r="J10" t="n">
        <v>109.96</v>
      </c>
      <c r="K10" t="n">
        <v>41.65</v>
      </c>
      <c r="L10" t="n">
        <v>3</v>
      </c>
      <c r="M10" t="n">
        <v>57</v>
      </c>
      <c r="N10" t="n">
        <v>15.31</v>
      </c>
      <c r="O10" t="n">
        <v>13795.21</v>
      </c>
      <c r="P10" t="n">
        <v>239.55</v>
      </c>
      <c r="Q10" t="n">
        <v>2238.36</v>
      </c>
      <c r="R10" t="n">
        <v>139.7</v>
      </c>
      <c r="S10" t="n">
        <v>80.06999999999999</v>
      </c>
      <c r="T10" t="n">
        <v>27515.74</v>
      </c>
      <c r="U10" t="n">
        <v>0.57</v>
      </c>
      <c r="V10" t="n">
        <v>0.85</v>
      </c>
      <c r="W10" t="n">
        <v>6.75</v>
      </c>
      <c r="X10" t="n">
        <v>1.7</v>
      </c>
      <c r="Y10" t="n">
        <v>1</v>
      </c>
      <c r="Z10" t="n">
        <v>10</v>
      </c>
      <c r="AA10" t="n">
        <v>339.8500214565564</v>
      </c>
      <c r="AB10" t="n">
        <v>464.9977924816465</v>
      </c>
      <c r="AC10" t="n">
        <v>420.6190557956981</v>
      </c>
      <c r="AD10" t="n">
        <v>339850.0214565564</v>
      </c>
      <c r="AE10" t="n">
        <v>464997.7924816465</v>
      </c>
      <c r="AF10" t="n">
        <v>5.325677705742598e-06</v>
      </c>
      <c r="AG10" t="n">
        <v>1.403333333333333</v>
      </c>
      <c r="AH10" t="n">
        <v>420619.0557956981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2.9982</v>
      </c>
      <c r="E11" t="n">
        <v>33.35</v>
      </c>
      <c r="F11" t="n">
        <v>30.14</v>
      </c>
      <c r="G11" t="n">
        <v>34.12</v>
      </c>
      <c r="H11" t="n">
        <v>0.52</v>
      </c>
      <c r="I11" t="n">
        <v>53</v>
      </c>
      <c r="J11" t="n">
        <v>110.27</v>
      </c>
      <c r="K11" t="n">
        <v>41.65</v>
      </c>
      <c r="L11" t="n">
        <v>3.25</v>
      </c>
      <c r="M11" t="n">
        <v>44</v>
      </c>
      <c r="N11" t="n">
        <v>15.37</v>
      </c>
      <c r="O11" t="n">
        <v>13834.5</v>
      </c>
      <c r="P11" t="n">
        <v>231.85</v>
      </c>
      <c r="Q11" t="n">
        <v>2238.44</v>
      </c>
      <c r="R11" t="n">
        <v>133.47</v>
      </c>
      <c r="S11" t="n">
        <v>80.06999999999999</v>
      </c>
      <c r="T11" t="n">
        <v>24433.6</v>
      </c>
      <c r="U11" t="n">
        <v>0.6</v>
      </c>
      <c r="V11" t="n">
        <v>0.85</v>
      </c>
      <c r="W11" t="n">
        <v>6.74</v>
      </c>
      <c r="X11" t="n">
        <v>1.51</v>
      </c>
      <c r="Y11" t="n">
        <v>1</v>
      </c>
      <c r="Z11" t="n">
        <v>10</v>
      </c>
      <c r="AA11" t="n">
        <v>329.5736692266167</v>
      </c>
      <c r="AB11" t="n">
        <v>450.9372339999794</v>
      </c>
      <c r="AC11" t="n">
        <v>407.9004172814035</v>
      </c>
      <c r="AD11" t="n">
        <v>329573.6692266167</v>
      </c>
      <c r="AE11" t="n">
        <v>450937.2339999793</v>
      </c>
      <c r="AF11" t="n">
        <v>5.377331076095326e-06</v>
      </c>
      <c r="AG11" t="n">
        <v>1.389583333333333</v>
      </c>
      <c r="AH11" t="n">
        <v>407900.4172814034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3.0157</v>
      </c>
      <c r="E12" t="n">
        <v>33.16</v>
      </c>
      <c r="F12" t="n">
        <v>30.03</v>
      </c>
      <c r="G12" t="n">
        <v>36.78</v>
      </c>
      <c r="H12" t="n">
        <v>0.5600000000000001</v>
      </c>
      <c r="I12" t="n">
        <v>49</v>
      </c>
      <c r="J12" t="n">
        <v>110.59</v>
      </c>
      <c r="K12" t="n">
        <v>41.65</v>
      </c>
      <c r="L12" t="n">
        <v>3.5</v>
      </c>
      <c r="M12" t="n">
        <v>27</v>
      </c>
      <c r="N12" t="n">
        <v>15.44</v>
      </c>
      <c r="O12" t="n">
        <v>13873.81</v>
      </c>
      <c r="P12" t="n">
        <v>227.3</v>
      </c>
      <c r="Q12" t="n">
        <v>2238.58</v>
      </c>
      <c r="R12" t="n">
        <v>129.71</v>
      </c>
      <c r="S12" t="n">
        <v>80.06999999999999</v>
      </c>
      <c r="T12" t="n">
        <v>22572.7</v>
      </c>
      <c r="U12" t="n">
        <v>0.62</v>
      </c>
      <c r="V12" t="n">
        <v>0.85</v>
      </c>
      <c r="W12" t="n">
        <v>6.74</v>
      </c>
      <c r="X12" t="n">
        <v>1.41</v>
      </c>
      <c r="Y12" t="n">
        <v>1</v>
      </c>
      <c r="Z12" t="n">
        <v>10</v>
      </c>
      <c r="AA12" t="n">
        <v>323.5545276099219</v>
      </c>
      <c r="AB12" t="n">
        <v>442.7015788942305</v>
      </c>
      <c r="AC12" t="n">
        <v>400.4507615401327</v>
      </c>
      <c r="AD12" t="n">
        <v>323554.5276099219</v>
      </c>
      <c r="AE12" t="n">
        <v>442701.5788942305</v>
      </c>
      <c r="AF12" t="n">
        <v>5.408717672663822e-06</v>
      </c>
      <c r="AG12" t="n">
        <v>1.381666666666667</v>
      </c>
      <c r="AH12" t="n">
        <v>400450.7615401327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3.0241</v>
      </c>
      <c r="E13" t="n">
        <v>33.07</v>
      </c>
      <c r="F13" t="n">
        <v>29.99</v>
      </c>
      <c r="G13" t="n">
        <v>38.28</v>
      </c>
      <c r="H13" t="n">
        <v>0.6</v>
      </c>
      <c r="I13" t="n">
        <v>47</v>
      </c>
      <c r="J13" t="n">
        <v>110.91</v>
      </c>
      <c r="K13" t="n">
        <v>41.65</v>
      </c>
      <c r="L13" t="n">
        <v>3.75</v>
      </c>
      <c r="M13" t="n">
        <v>10</v>
      </c>
      <c r="N13" t="n">
        <v>15.51</v>
      </c>
      <c r="O13" t="n">
        <v>13913.15</v>
      </c>
      <c r="P13" t="n">
        <v>226.03</v>
      </c>
      <c r="Q13" t="n">
        <v>2238.61</v>
      </c>
      <c r="R13" t="n">
        <v>127.17</v>
      </c>
      <c r="S13" t="n">
        <v>80.06999999999999</v>
      </c>
      <c r="T13" t="n">
        <v>21310.12</v>
      </c>
      <c r="U13" t="n">
        <v>0.63</v>
      </c>
      <c r="V13" t="n">
        <v>0.86</v>
      </c>
      <c r="W13" t="n">
        <v>6.77</v>
      </c>
      <c r="X13" t="n">
        <v>1.36</v>
      </c>
      <c r="Y13" t="n">
        <v>1</v>
      </c>
      <c r="Z13" t="n">
        <v>10</v>
      </c>
      <c r="AA13" t="n">
        <v>321.475290642542</v>
      </c>
      <c r="AB13" t="n">
        <v>439.8566751460004</v>
      </c>
      <c r="AC13" t="n">
        <v>397.8773714127861</v>
      </c>
      <c r="AD13" t="n">
        <v>321475.290642542</v>
      </c>
      <c r="AE13" t="n">
        <v>439856.6751460004</v>
      </c>
      <c r="AF13" t="n">
        <v>5.4237832390167e-06</v>
      </c>
      <c r="AG13" t="n">
        <v>1.377916666666667</v>
      </c>
      <c r="AH13" t="n">
        <v>397877.3714127861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3.0272</v>
      </c>
      <c r="E14" t="n">
        <v>33.03</v>
      </c>
      <c r="F14" t="n">
        <v>29.98</v>
      </c>
      <c r="G14" t="n">
        <v>39.1</v>
      </c>
      <c r="H14" t="n">
        <v>0.63</v>
      </c>
      <c r="I14" t="n">
        <v>46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224.18</v>
      </c>
      <c r="Q14" t="n">
        <v>2238.47</v>
      </c>
      <c r="R14" t="n">
        <v>126.61</v>
      </c>
      <c r="S14" t="n">
        <v>80.06999999999999</v>
      </c>
      <c r="T14" t="n">
        <v>21036.24</v>
      </c>
      <c r="U14" t="n">
        <v>0.63</v>
      </c>
      <c r="V14" t="n">
        <v>0.86</v>
      </c>
      <c r="W14" t="n">
        <v>6.78</v>
      </c>
      <c r="X14" t="n">
        <v>1.35</v>
      </c>
      <c r="Y14" t="n">
        <v>1</v>
      </c>
      <c r="Z14" t="n">
        <v>10</v>
      </c>
      <c r="AA14" t="n">
        <v>319.6246203013314</v>
      </c>
      <c r="AB14" t="n">
        <v>437.3245063393429</v>
      </c>
      <c r="AC14" t="n">
        <v>395.5868692431148</v>
      </c>
      <c r="AD14" t="n">
        <v>319624.6203013315</v>
      </c>
      <c r="AE14" t="n">
        <v>437324.5063393429</v>
      </c>
      <c r="AF14" t="n">
        <v>5.429343150408835e-06</v>
      </c>
      <c r="AG14" t="n">
        <v>1.37625</v>
      </c>
      <c r="AH14" t="n">
        <v>395586.8692431148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3.0266</v>
      </c>
      <c r="E15" t="n">
        <v>33.04</v>
      </c>
      <c r="F15" t="n">
        <v>29.98</v>
      </c>
      <c r="G15" t="n">
        <v>39.11</v>
      </c>
      <c r="H15" t="n">
        <v>0.67</v>
      </c>
      <c r="I15" t="n">
        <v>46</v>
      </c>
      <c r="J15" t="n">
        <v>111.55</v>
      </c>
      <c r="K15" t="n">
        <v>41.65</v>
      </c>
      <c r="L15" t="n">
        <v>4.25</v>
      </c>
      <c r="M15" t="n">
        <v>1</v>
      </c>
      <c r="N15" t="n">
        <v>15.65</v>
      </c>
      <c r="O15" t="n">
        <v>13991.91</v>
      </c>
      <c r="P15" t="n">
        <v>225.49</v>
      </c>
      <c r="Q15" t="n">
        <v>2238.72</v>
      </c>
      <c r="R15" t="n">
        <v>126.88</v>
      </c>
      <c r="S15" t="n">
        <v>80.06999999999999</v>
      </c>
      <c r="T15" t="n">
        <v>21171.12</v>
      </c>
      <c r="U15" t="n">
        <v>0.63</v>
      </c>
      <c r="V15" t="n">
        <v>0.86</v>
      </c>
      <c r="W15" t="n">
        <v>6.77</v>
      </c>
      <c r="X15" t="n">
        <v>1.35</v>
      </c>
      <c r="Y15" t="n">
        <v>1</v>
      </c>
      <c r="Z15" t="n">
        <v>10</v>
      </c>
      <c r="AA15" t="n">
        <v>320.7359606977078</v>
      </c>
      <c r="AB15" t="n">
        <v>438.845091298543</v>
      </c>
      <c r="AC15" t="n">
        <v>396.9623317079633</v>
      </c>
      <c r="AD15" t="n">
        <v>320735.9606977078</v>
      </c>
      <c r="AE15" t="n">
        <v>438845.091298543</v>
      </c>
      <c r="AF15" t="n">
        <v>5.428267038526486e-06</v>
      </c>
      <c r="AG15" t="n">
        <v>1.376666666666667</v>
      </c>
      <c r="AH15" t="n">
        <v>396962.3317079633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3.0266</v>
      </c>
      <c r="E16" t="n">
        <v>33.04</v>
      </c>
      <c r="F16" t="n">
        <v>29.98</v>
      </c>
      <c r="G16" t="n">
        <v>39.11</v>
      </c>
      <c r="H16" t="n">
        <v>0.71</v>
      </c>
      <c r="I16" t="n">
        <v>46</v>
      </c>
      <c r="J16" t="n">
        <v>111.87</v>
      </c>
      <c r="K16" t="n">
        <v>41.65</v>
      </c>
      <c r="L16" t="n">
        <v>4.5</v>
      </c>
      <c r="M16" t="n">
        <v>0</v>
      </c>
      <c r="N16" t="n">
        <v>15.72</v>
      </c>
      <c r="O16" t="n">
        <v>14031.33</v>
      </c>
      <c r="P16" t="n">
        <v>226.1</v>
      </c>
      <c r="Q16" t="n">
        <v>2238.66</v>
      </c>
      <c r="R16" t="n">
        <v>126.87</v>
      </c>
      <c r="S16" t="n">
        <v>80.06999999999999</v>
      </c>
      <c r="T16" t="n">
        <v>21168.52</v>
      </c>
      <c r="U16" t="n">
        <v>0.63</v>
      </c>
      <c r="V16" t="n">
        <v>0.86</v>
      </c>
      <c r="W16" t="n">
        <v>6.77</v>
      </c>
      <c r="X16" t="n">
        <v>1.35</v>
      </c>
      <c r="Y16" t="n">
        <v>1</v>
      </c>
      <c r="Z16" t="n">
        <v>10</v>
      </c>
      <c r="AA16" t="n">
        <v>321.2234302786596</v>
      </c>
      <c r="AB16" t="n">
        <v>439.5120686848414</v>
      </c>
      <c r="AC16" t="n">
        <v>397.565653708622</v>
      </c>
      <c r="AD16" t="n">
        <v>321223.4302786596</v>
      </c>
      <c r="AE16" t="n">
        <v>439512.0686848414</v>
      </c>
      <c r="AF16" t="n">
        <v>5.428267038526486e-06</v>
      </c>
      <c r="AG16" t="n">
        <v>1.376666666666667</v>
      </c>
      <c r="AH16" t="n">
        <v>397565.653708622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1.2542</v>
      </c>
      <c r="E2" t="n">
        <v>79.73</v>
      </c>
      <c r="F2" t="n">
        <v>46.38</v>
      </c>
      <c r="G2" t="n">
        <v>4.77</v>
      </c>
      <c r="H2" t="n">
        <v>0.06</v>
      </c>
      <c r="I2" t="n">
        <v>583</v>
      </c>
      <c r="J2" t="n">
        <v>274.09</v>
      </c>
      <c r="K2" t="n">
        <v>60.56</v>
      </c>
      <c r="L2" t="n">
        <v>1</v>
      </c>
      <c r="M2" t="n">
        <v>581</v>
      </c>
      <c r="N2" t="n">
        <v>72.53</v>
      </c>
      <c r="O2" t="n">
        <v>34038.11</v>
      </c>
      <c r="P2" t="n">
        <v>803.3</v>
      </c>
      <c r="Q2" t="n">
        <v>2240.41</v>
      </c>
      <c r="R2" t="n">
        <v>665.36</v>
      </c>
      <c r="S2" t="n">
        <v>80.06999999999999</v>
      </c>
      <c r="T2" t="n">
        <v>287727.26</v>
      </c>
      <c r="U2" t="n">
        <v>0.12</v>
      </c>
      <c r="V2" t="n">
        <v>0.55</v>
      </c>
      <c r="W2" t="n">
        <v>7.6</v>
      </c>
      <c r="X2" t="n">
        <v>17.74</v>
      </c>
      <c r="Y2" t="n">
        <v>1</v>
      </c>
      <c r="Z2" t="n">
        <v>10</v>
      </c>
      <c r="AA2" t="n">
        <v>2298.607087691506</v>
      </c>
      <c r="AB2" t="n">
        <v>3145.055624767434</v>
      </c>
      <c r="AC2" t="n">
        <v>2844.895930052803</v>
      </c>
      <c r="AD2" t="n">
        <v>2298607.087691506</v>
      </c>
      <c r="AE2" t="n">
        <v>3145055.624767434</v>
      </c>
      <c r="AF2" t="n">
        <v>1.484922293422734e-06</v>
      </c>
      <c r="AG2" t="n">
        <v>3.322083333333333</v>
      </c>
      <c r="AH2" t="n">
        <v>2844895.930052803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1.536</v>
      </c>
      <c r="E3" t="n">
        <v>65.09999999999999</v>
      </c>
      <c r="F3" t="n">
        <v>40.84</v>
      </c>
      <c r="G3" t="n">
        <v>5.99</v>
      </c>
      <c r="H3" t="n">
        <v>0.08</v>
      </c>
      <c r="I3" t="n">
        <v>409</v>
      </c>
      <c r="J3" t="n">
        <v>274.57</v>
      </c>
      <c r="K3" t="n">
        <v>60.56</v>
      </c>
      <c r="L3" t="n">
        <v>1.25</v>
      </c>
      <c r="M3" t="n">
        <v>407</v>
      </c>
      <c r="N3" t="n">
        <v>72.76000000000001</v>
      </c>
      <c r="O3" t="n">
        <v>34097.72</v>
      </c>
      <c r="P3" t="n">
        <v>705.71</v>
      </c>
      <c r="Q3" t="n">
        <v>2239.53</v>
      </c>
      <c r="R3" t="n">
        <v>483.21</v>
      </c>
      <c r="S3" t="n">
        <v>80.06999999999999</v>
      </c>
      <c r="T3" t="n">
        <v>197522.6</v>
      </c>
      <c r="U3" t="n">
        <v>0.17</v>
      </c>
      <c r="V3" t="n">
        <v>0.63</v>
      </c>
      <c r="W3" t="n">
        <v>7.31</v>
      </c>
      <c r="X3" t="n">
        <v>12.2</v>
      </c>
      <c r="Y3" t="n">
        <v>1</v>
      </c>
      <c r="Z3" t="n">
        <v>10</v>
      </c>
      <c r="AA3" t="n">
        <v>1653.665640610294</v>
      </c>
      <c r="AB3" t="n">
        <v>2262.618284062192</v>
      </c>
      <c r="AC3" t="n">
        <v>2046.677170636002</v>
      </c>
      <c r="AD3" t="n">
        <v>1653665.640610294</v>
      </c>
      <c r="AE3" t="n">
        <v>2262618.284062192</v>
      </c>
      <c r="AF3" t="n">
        <v>1.818562145349481e-06</v>
      </c>
      <c r="AG3" t="n">
        <v>2.7125</v>
      </c>
      <c r="AH3" t="n">
        <v>2046677.170636002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1.7425</v>
      </c>
      <c r="E4" t="n">
        <v>57.39</v>
      </c>
      <c r="F4" t="n">
        <v>37.99</v>
      </c>
      <c r="G4" t="n">
        <v>7.21</v>
      </c>
      <c r="H4" t="n">
        <v>0.1</v>
      </c>
      <c r="I4" t="n">
        <v>316</v>
      </c>
      <c r="J4" t="n">
        <v>275.05</v>
      </c>
      <c r="K4" t="n">
        <v>60.56</v>
      </c>
      <c r="L4" t="n">
        <v>1.5</v>
      </c>
      <c r="M4" t="n">
        <v>314</v>
      </c>
      <c r="N4" t="n">
        <v>73</v>
      </c>
      <c r="O4" t="n">
        <v>34157.42</v>
      </c>
      <c r="P4" t="n">
        <v>654.9299999999999</v>
      </c>
      <c r="Q4" t="n">
        <v>2239.46</v>
      </c>
      <c r="R4" t="n">
        <v>389.12</v>
      </c>
      <c r="S4" t="n">
        <v>80.06999999999999</v>
      </c>
      <c r="T4" t="n">
        <v>150944.4</v>
      </c>
      <c r="U4" t="n">
        <v>0.21</v>
      </c>
      <c r="V4" t="n">
        <v>0.68</v>
      </c>
      <c r="W4" t="n">
        <v>7.18</v>
      </c>
      <c r="X4" t="n">
        <v>9.34</v>
      </c>
      <c r="Y4" t="n">
        <v>1</v>
      </c>
      <c r="Z4" t="n">
        <v>10</v>
      </c>
      <c r="AA4" t="n">
        <v>1355.655159392433</v>
      </c>
      <c r="AB4" t="n">
        <v>1854.867196365373</v>
      </c>
      <c r="AC4" t="n">
        <v>1677.841274466722</v>
      </c>
      <c r="AD4" t="n">
        <v>1355655.159392433</v>
      </c>
      <c r="AE4" t="n">
        <v>1854867.196365373</v>
      </c>
      <c r="AF4" t="n">
        <v>2.063049829603822e-06</v>
      </c>
      <c r="AG4" t="n">
        <v>2.39125</v>
      </c>
      <c r="AH4" t="n">
        <v>1677841.274466722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1.9058</v>
      </c>
      <c r="E5" t="n">
        <v>52.47</v>
      </c>
      <c r="F5" t="n">
        <v>36.15</v>
      </c>
      <c r="G5" t="n">
        <v>8.44</v>
      </c>
      <c r="H5" t="n">
        <v>0.11</v>
      </c>
      <c r="I5" t="n">
        <v>257</v>
      </c>
      <c r="J5" t="n">
        <v>275.54</v>
      </c>
      <c r="K5" t="n">
        <v>60.56</v>
      </c>
      <c r="L5" t="n">
        <v>1.75</v>
      </c>
      <c r="M5" t="n">
        <v>255</v>
      </c>
      <c r="N5" t="n">
        <v>73.23</v>
      </c>
      <c r="O5" t="n">
        <v>34217.22</v>
      </c>
      <c r="P5" t="n">
        <v>621.6799999999999</v>
      </c>
      <c r="Q5" t="n">
        <v>2239.43</v>
      </c>
      <c r="R5" t="n">
        <v>329.84</v>
      </c>
      <c r="S5" t="n">
        <v>80.06999999999999</v>
      </c>
      <c r="T5" t="n">
        <v>121596.28</v>
      </c>
      <c r="U5" t="n">
        <v>0.24</v>
      </c>
      <c r="V5" t="n">
        <v>0.71</v>
      </c>
      <c r="W5" t="n">
        <v>7.06</v>
      </c>
      <c r="X5" t="n">
        <v>7.51</v>
      </c>
      <c r="Y5" t="n">
        <v>1</v>
      </c>
      <c r="Z5" t="n">
        <v>10</v>
      </c>
      <c r="AA5" t="n">
        <v>1178.74352647025</v>
      </c>
      <c r="AB5" t="n">
        <v>1612.808895410832</v>
      </c>
      <c r="AC5" t="n">
        <v>1458.884678024323</v>
      </c>
      <c r="AD5" t="n">
        <v>1178743.52647025</v>
      </c>
      <c r="AE5" t="n">
        <v>1612808.895410832</v>
      </c>
      <c r="AF5" t="n">
        <v>2.256390453520209e-06</v>
      </c>
      <c r="AG5" t="n">
        <v>2.18625</v>
      </c>
      <c r="AH5" t="n">
        <v>1458884.678024323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2.0332</v>
      </c>
      <c r="E6" t="n">
        <v>49.18</v>
      </c>
      <c r="F6" t="n">
        <v>34.95</v>
      </c>
      <c r="G6" t="n">
        <v>9.66</v>
      </c>
      <c r="H6" t="n">
        <v>0.13</v>
      </c>
      <c r="I6" t="n">
        <v>217</v>
      </c>
      <c r="J6" t="n">
        <v>276.02</v>
      </c>
      <c r="K6" t="n">
        <v>60.56</v>
      </c>
      <c r="L6" t="n">
        <v>2</v>
      </c>
      <c r="M6" t="n">
        <v>215</v>
      </c>
      <c r="N6" t="n">
        <v>73.47</v>
      </c>
      <c r="O6" t="n">
        <v>34277.1</v>
      </c>
      <c r="P6" t="n">
        <v>599.65</v>
      </c>
      <c r="Q6" t="n">
        <v>2239.43</v>
      </c>
      <c r="R6" t="n">
        <v>290.65</v>
      </c>
      <c r="S6" t="n">
        <v>80.06999999999999</v>
      </c>
      <c r="T6" t="n">
        <v>102200.57</v>
      </c>
      <c r="U6" t="n">
        <v>0.28</v>
      </c>
      <c r="V6" t="n">
        <v>0.73</v>
      </c>
      <c r="W6" t="n">
        <v>7</v>
      </c>
      <c r="X6" t="n">
        <v>6.31</v>
      </c>
      <c r="Y6" t="n">
        <v>1</v>
      </c>
      <c r="Z6" t="n">
        <v>10</v>
      </c>
      <c r="AA6" t="n">
        <v>1067.349075282379</v>
      </c>
      <c r="AB6" t="n">
        <v>1460.39409291924</v>
      </c>
      <c r="AC6" t="n">
        <v>1321.01613036701</v>
      </c>
      <c r="AD6" t="n">
        <v>1067349.075282379</v>
      </c>
      <c r="AE6" t="n">
        <v>1460394.09291924</v>
      </c>
      <c r="AF6" t="n">
        <v>2.407226923127972e-06</v>
      </c>
      <c r="AG6" t="n">
        <v>2.049166666666667</v>
      </c>
      <c r="AH6" t="n">
        <v>1321016.13036701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2.1357</v>
      </c>
      <c r="E7" t="n">
        <v>46.82</v>
      </c>
      <c r="F7" t="n">
        <v>34.1</v>
      </c>
      <c r="G7" t="n">
        <v>10.88</v>
      </c>
      <c r="H7" t="n">
        <v>0.14</v>
      </c>
      <c r="I7" t="n">
        <v>188</v>
      </c>
      <c r="J7" t="n">
        <v>276.51</v>
      </c>
      <c r="K7" t="n">
        <v>60.56</v>
      </c>
      <c r="L7" t="n">
        <v>2.25</v>
      </c>
      <c r="M7" t="n">
        <v>186</v>
      </c>
      <c r="N7" t="n">
        <v>73.70999999999999</v>
      </c>
      <c r="O7" t="n">
        <v>34337.08</v>
      </c>
      <c r="P7" t="n">
        <v>583.64</v>
      </c>
      <c r="Q7" t="n">
        <v>2238.95</v>
      </c>
      <c r="R7" t="n">
        <v>263.01</v>
      </c>
      <c r="S7" t="n">
        <v>80.06999999999999</v>
      </c>
      <c r="T7" t="n">
        <v>88525.73</v>
      </c>
      <c r="U7" t="n">
        <v>0.3</v>
      </c>
      <c r="V7" t="n">
        <v>0.75</v>
      </c>
      <c r="W7" t="n">
        <v>6.95</v>
      </c>
      <c r="X7" t="n">
        <v>5.47</v>
      </c>
      <c r="Y7" t="n">
        <v>1</v>
      </c>
      <c r="Z7" t="n">
        <v>10</v>
      </c>
      <c r="AA7" t="n">
        <v>990.2601870742835</v>
      </c>
      <c r="AB7" t="n">
        <v>1354.917675151201</v>
      </c>
      <c r="AC7" t="n">
        <v>1225.60623387367</v>
      </c>
      <c r="AD7" t="n">
        <v>990260.1870742835</v>
      </c>
      <c r="AE7" t="n">
        <v>1354917.675151201</v>
      </c>
      <c r="AF7" t="n">
        <v>2.528582795457609e-06</v>
      </c>
      <c r="AG7" t="n">
        <v>1.950833333333333</v>
      </c>
      <c r="AH7" t="n">
        <v>1225606.23387367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2.2266</v>
      </c>
      <c r="E8" t="n">
        <v>44.91</v>
      </c>
      <c r="F8" t="n">
        <v>33.39</v>
      </c>
      <c r="G8" t="n">
        <v>12.14</v>
      </c>
      <c r="H8" t="n">
        <v>0.16</v>
      </c>
      <c r="I8" t="n">
        <v>165</v>
      </c>
      <c r="J8" t="n">
        <v>277</v>
      </c>
      <c r="K8" t="n">
        <v>60.56</v>
      </c>
      <c r="L8" t="n">
        <v>2.5</v>
      </c>
      <c r="M8" t="n">
        <v>163</v>
      </c>
      <c r="N8" t="n">
        <v>73.94</v>
      </c>
      <c r="O8" t="n">
        <v>34397.15</v>
      </c>
      <c r="P8" t="n">
        <v>570.0700000000001</v>
      </c>
      <c r="Q8" t="n">
        <v>2238.86</v>
      </c>
      <c r="R8" t="n">
        <v>239.25</v>
      </c>
      <c r="S8" t="n">
        <v>80.06999999999999</v>
      </c>
      <c r="T8" t="n">
        <v>76762.45</v>
      </c>
      <c r="U8" t="n">
        <v>0.33</v>
      </c>
      <c r="V8" t="n">
        <v>0.77</v>
      </c>
      <c r="W8" t="n">
        <v>6.93</v>
      </c>
      <c r="X8" t="n">
        <v>4.76</v>
      </c>
      <c r="Y8" t="n">
        <v>1</v>
      </c>
      <c r="Z8" t="n">
        <v>10</v>
      </c>
      <c r="AA8" t="n">
        <v>928.978998676562</v>
      </c>
      <c r="AB8" t="n">
        <v>1271.070049650213</v>
      </c>
      <c r="AC8" t="n">
        <v>1149.760908069615</v>
      </c>
      <c r="AD8" t="n">
        <v>928978.998676562</v>
      </c>
      <c r="AE8" t="n">
        <v>1271070.049650213</v>
      </c>
      <c r="AF8" t="n">
        <v>2.636204734918721e-06</v>
      </c>
      <c r="AG8" t="n">
        <v>1.87125</v>
      </c>
      <c r="AH8" t="n">
        <v>1149760.908069615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2.3026</v>
      </c>
      <c r="E9" t="n">
        <v>43.43</v>
      </c>
      <c r="F9" t="n">
        <v>32.85</v>
      </c>
      <c r="G9" t="n">
        <v>13.41</v>
      </c>
      <c r="H9" t="n">
        <v>0.18</v>
      </c>
      <c r="I9" t="n">
        <v>147</v>
      </c>
      <c r="J9" t="n">
        <v>277.48</v>
      </c>
      <c r="K9" t="n">
        <v>60.56</v>
      </c>
      <c r="L9" t="n">
        <v>2.75</v>
      </c>
      <c r="M9" t="n">
        <v>145</v>
      </c>
      <c r="N9" t="n">
        <v>74.18000000000001</v>
      </c>
      <c r="O9" t="n">
        <v>34457.31</v>
      </c>
      <c r="P9" t="n">
        <v>559.22</v>
      </c>
      <c r="Q9" t="n">
        <v>2238.69</v>
      </c>
      <c r="R9" t="n">
        <v>222.2</v>
      </c>
      <c r="S9" t="n">
        <v>80.06999999999999</v>
      </c>
      <c r="T9" t="n">
        <v>68326.67999999999</v>
      </c>
      <c r="U9" t="n">
        <v>0.36</v>
      </c>
      <c r="V9" t="n">
        <v>0.78</v>
      </c>
      <c r="W9" t="n">
        <v>6.88</v>
      </c>
      <c r="X9" t="n">
        <v>4.22</v>
      </c>
      <c r="Y9" t="n">
        <v>1</v>
      </c>
      <c r="Z9" t="n">
        <v>10</v>
      </c>
      <c r="AA9" t="n">
        <v>882.4280070204256</v>
      </c>
      <c r="AB9" t="n">
        <v>1207.376929181477</v>
      </c>
      <c r="AC9" t="n">
        <v>1092.146569624559</v>
      </c>
      <c r="AD9" t="n">
        <v>882428.0070204256</v>
      </c>
      <c r="AE9" t="n">
        <v>1207376.929181477</v>
      </c>
      <c r="AF9" t="n">
        <v>2.726185674402159e-06</v>
      </c>
      <c r="AG9" t="n">
        <v>1.809583333333333</v>
      </c>
      <c r="AH9" t="n">
        <v>1092146.569624559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2.3661</v>
      </c>
      <c r="E10" t="n">
        <v>42.26</v>
      </c>
      <c r="F10" t="n">
        <v>32.42</v>
      </c>
      <c r="G10" t="n">
        <v>14.62</v>
      </c>
      <c r="H10" t="n">
        <v>0.19</v>
      </c>
      <c r="I10" t="n">
        <v>133</v>
      </c>
      <c r="J10" t="n">
        <v>277.97</v>
      </c>
      <c r="K10" t="n">
        <v>60.56</v>
      </c>
      <c r="L10" t="n">
        <v>3</v>
      </c>
      <c r="M10" t="n">
        <v>131</v>
      </c>
      <c r="N10" t="n">
        <v>74.42</v>
      </c>
      <c r="O10" t="n">
        <v>34517.57</v>
      </c>
      <c r="P10" t="n">
        <v>550.42</v>
      </c>
      <c r="Q10" t="n">
        <v>2238.66</v>
      </c>
      <c r="R10" t="n">
        <v>208.36</v>
      </c>
      <c r="S10" t="n">
        <v>80.06999999999999</v>
      </c>
      <c r="T10" t="n">
        <v>61479.22</v>
      </c>
      <c r="U10" t="n">
        <v>0.38</v>
      </c>
      <c r="V10" t="n">
        <v>0.79</v>
      </c>
      <c r="W10" t="n">
        <v>6.85</v>
      </c>
      <c r="X10" t="n">
        <v>3.79</v>
      </c>
      <c r="Y10" t="n">
        <v>1</v>
      </c>
      <c r="Z10" t="n">
        <v>10</v>
      </c>
      <c r="AA10" t="n">
        <v>846.2684616482353</v>
      </c>
      <c r="AB10" t="n">
        <v>1157.901843956691</v>
      </c>
      <c r="AC10" t="n">
        <v>1047.393317094909</v>
      </c>
      <c r="AD10" t="n">
        <v>846268.4616482353</v>
      </c>
      <c r="AE10" t="n">
        <v>1157901.843956691</v>
      </c>
      <c r="AF10" t="n">
        <v>2.801367117260031e-06</v>
      </c>
      <c r="AG10" t="n">
        <v>1.760833333333333</v>
      </c>
      <c r="AH10" t="n">
        <v>1047393.317094909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2.421</v>
      </c>
      <c r="E11" t="n">
        <v>41.3</v>
      </c>
      <c r="F11" t="n">
        <v>32.08</v>
      </c>
      <c r="G11" t="n">
        <v>15.91</v>
      </c>
      <c r="H11" t="n">
        <v>0.21</v>
      </c>
      <c r="I11" t="n">
        <v>121</v>
      </c>
      <c r="J11" t="n">
        <v>278.46</v>
      </c>
      <c r="K11" t="n">
        <v>60.56</v>
      </c>
      <c r="L11" t="n">
        <v>3.25</v>
      </c>
      <c r="M11" t="n">
        <v>119</v>
      </c>
      <c r="N11" t="n">
        <v>74.66</v>
      </c>
      <c r="O11" t="n">
        <v>34577.92</v>
      </c>
      <c r="P11" t="n">
        <v>543.47</v>
      </c>
      <c r="Q11" t="n">
        <v>2238.74</v>
      </c>
      <c r="R11" t="n">
        <v>196.87</v>
      </c>
      <c r="S11" t="n">
        <v>80.06999999999999</v>
      </c>
      <c r="T11" t="n">
        <v>55792.25</v>
      </c>
      <c r="U11" t="n">
        <v>0.41</v>
      </c>
      <c r="V11" t="n">
        <v>0.8</v>
      </c>
      <c r="W11" t="n">
        <v>6.84</v>
      </c>
      <c r="X11" t="n">
        <v>3.45</v>
      </c>
      <c r="Y11" t="n">
        <v>1</v>
      </c>
      <c r="Z11" t="n">
        <v>10</v>
      </c>
      <c r="AA11" t="n">
        <v>817.4471361672537</v>
      </c>
      <c r="AB11" t="n">
        <v>1118.467234926471</v>
      </c>
      <c r="AC11" t="n">
        <v>1011.722291803711</v>
      </c>
      <c r="AD11" t="n">
        <v>817447.1361672537</v>
      </c>
      <c r="AE11" t="n">
        <v>1118467.234926471</v>
      </c>
      <c r="AF11" t="n">
        <v>2.866366506439514e-06</v>
      </c>
      <c r="AG11" t="n">
        <v>1.720833333333333</v>
      </c>
      <c r="AH11" t="n">
        <v>1011722.291803711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2.4645</v>
      </c>
      <c r="E12" t="n">
        <v>40.58</v>
      </c>
      <c r="F12" t="n">
        <v>31.83</v>
      </c>
      <c r="G12" t="n">
        <v>17.05</v>
      </c>
      <c r="H12" t="n">
        <v>0.22</v>
      </c>
      <c r="I12" t="n">
        <v>112</v>
      </c>
      <c r="J12" t="n">
        <v>278.95</v>
      </c>
      <c r="K12" t="n">
        <v>60.56</v>
      </c>
      <c r="L12" t="n">
        <v>3.5</v>
      </c>
      <c r="M12" t="n">
        <v>110</v>
      </c>
      <c r="N12" t="n">
        <v>74.90000000000001</v>
      </c>
      <c r="O12" t="n">
        <v>34638.36</v>
      </c>
      <c r="P12" t="n">
        <v>537.79</v>
      </c>
      <c r="Q12" t="n">
        <v>2238.62</v>
      </c>
      <c r="R12" t="n">
        <v>188.55</v>
      </c>
      <c r="S12" t="n">
        <v>80.06999999999999</v>
      </c>
      <c r="T12" t="n">
        <v>51675.04</v>
      </c>
      <c r="U12" t="n">
        <v>0.42</v>
      </c>
      <c r="V12" t="n">
        <v>0.8100000000000001</v>
      </c>
      <c r="W12" t="n">
        <v>6.83</v>
      </c>
      <c r="X12" t="n">
        <v>3.2</v>
      </c>
      <c r="Y12" t="n">
        <v>1</v>
      </c>
      <c r="Z12" t="n">
        <v>10</v>
      </c>
      <c r="AA12" t="n">
        <v>795.5088619215285</v>
      </c>
      <c r="AB12" t="n">
        <v>1088.450320255117</v>
      </c>
      <c r="AC12" t="n">
        <v>984.5701493395867</v>
      </c>
      <c r="AD12" t="n">
        <v>795508.8619215285</v>
      </c>
      <c r="AE12" t="n">
        <v>1088450.320255117</v>
      </c>
      <c r="AF12" t="n">
        <v>2.917868754696482e-06</v>
      </c>
      <c r="AG12" t="n">
        <v>1.690833333333333</v>
      </c>
      <c r="AH12" t="n">
        <v>984570.1493395867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2.508</v>
      </c>
      <c r="E13" t="n">
        <v>39.87</v>
      </c>
      <c r="F13" t="n">
        <v>31.59</v>
      </c>
      <c r="G13" t="n">
        <v>18.4</v>
      </c>
      <c r="H13" t="n">
        <v>0.24</v>
      </c>
      <c r="I13" t="n">
        <v>103</v>
      </c>
      <c r="J13" t="n">
        <v>279.44</v>
      </c>
      <c r="K13" t="n">
        <v>60.56</v>
      </c>
      <c r="L13" t="n">
        <v>3.75</v>
      </c>
      <c r="M13" t="n">
        <v>101</v>
      </c>
      <c r="N13" t="n">
        <v>75.14</v>
      </c>
      <c r="O13" t="n">
        <v>34698.9</v>
      </c>
      <c r="P13" t="n">
        <v>532.22</v>
      </c>
      <c r="Q13" t="n">
        <v>2238.49</v>
      </c>
      <c r="R13" t="n">
        <v>181.4</v>
      </c>
      <c r="S13" t="n">
        <v>80.06999999999999</v>
      </c>
      <c r="T13" t="n">
        <v>48149.38</v>
      </c>
      <c r="U13" t="n">
        <v>0.44</v>
      </c>
      <c r="V13" t="n">
        <v>0.8100000000000001</v>
      </c>
      <c r="W13" t="n">
        <v>6.8</v>
      </c>
      <c r="X13" t="n">
        <v>2.96</v>
      </c>
      <c r="Y13" t="n">
        <v>1</v>
      </c>
      <c r="Z13" t="n">
        <v>10</v>
      </c>
      <c r="AA13" t="n">
        <v>774.508634294022</v>
      </c>
      <c r="AB13" t="n">
        <v>1059.716882350506</v>
      </c>
      <c r="AC13" t="n">
        <v>958.5789904209587</v>
      </c>
      <c r="AD13" t="n">
        <v>774508.634294022</v>
      </c>
      <c r="AE13" t="n">
        <v>1059716.882350506</v>
      </c>
      <c r="AF13" t="n">
        <v>2.96937100295345e-06</v>
      </c>
      <c r="AG13" t="n">
        <v>1.66125</v>
      </c>
      <c r="AH13" t="n">
        <v>958578.9904209587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2.5456</v>
      </c>
      <c r="E14" t="n">
        <v>39.28</v>
      </c>
      <c r="F14" t="n">
        <v>31.37</v>
      </c>
      <c r="G14" t="n">
        <v>19.61</v>
      </c>
      <c r="H14" t="n">
        <v>0.25</v>
      </c>
      <c r="I14" t="n">
        <v>96</v>
      </c>
      <c r="J14" t="n">
        <v>279.94</v>
      </c>
      <c r="K14" t="n">
        <v>60.56</v>
      </c>
      <c r="L14" t="n">
        <v>4</v>
      </c>
      <c r="M14" t="n">
        <v>94</v>
      </c>
      <c r="N14" t="n">
        <v>75.38</v>
      </c>
      <c r="O14" t="n">
        <v>34759.54</v>
      </c>
      <c r="P14" t="n">
        <v>527.0700000000001</v>
      </c>
      <c r="Q14" t="n">
        <v>2238.61</v>
      </c>
      <c r="R14" t="n">
        <v>173.83</v>
      </c>
      <c r="S14" t="n">
        <v>80.06999999999999</v>
      </c>
      <c r="T14" t="n">
        <v>44398.6</v>
      </c>
      <c r="U14" t="n">
        <v>0.46</v>
      </c>
      <c r="V14" t="n">
        <v>0.82</v>
      </c>
      <c r="W14" t="n">
        <v>6.8</v>
      </c>
      <c r="X14" t="n">
        <v>2.74</v>
      </c>
      <c r="Y14" t="n">
        <v>1</v>
      </c>
      <c r="Z14" t="n">
        <v>10</v>
      </c>
      <c r="AA14" t="n">
        <v>756.5226259417941</v>
      </c>
      <c r="AB14" t="n">
        <v>1035.107632236301</v>
      </c>
      <c r="AC14" t="n">
        <v>936.318412598354</v>
      </c>
      <c r="AD14" t="n">
        <v>756522.6259417941</v>
      </c>
      <c r="AE14" t="n">
        <v>1035107.632236301</v>
      </c>
      <c r="AF14" t="n">
        <v>3.01388788880315e-06</v>
      </c>
      <c r="AG14" t="n">
        <v>1.636666666666667</v>
      </c>
      <c r="AH14" t="n">
        <v>936318.412598354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2.5774</v>
      </c>
      <c r="E15" t="n">
        <v>38.8</v>
      </c>
      <c r="F15" t="n">
        <v>31.2</v>
      </c>
      <c r="G15" t="n">
        <v>20.8</v>
      </c>
      <c r="H15" t="n">
        <v>0.27</v>
      </c>
      <c r="I15" t="n">
        <v>90</v>
      </c>
      <c r="J15" t="n">
        <v>280.43</v>
      </c>
      <c r="K15" t="n">
        <v>60.56</v>
      </c>
      <c r="L15" t="n">
        <v>4.25</v>
      </c>
      <c r="M15" t="n">
        <v>88</v>
      </c>
      <c r="N15" t="n">
        <v>75.62</v>
      </c>
      <c r="O15" t="n">
        <v>34820.27</v>
      </c>
      <c r="P15" t="n">
        <v>522.75</v>
      </c>
      <c r="Q15" t="n">
        <v>2238.46</v>
      </c>
      <c r="R15" t="n">
        <v>168.1</v>
      </c>
      <c r="S15" t="n">
        <v>80.06999999999999</v>
      </c>
      <c r="T15" t="n">
        <v>41562.4</v>
      </c>
      <c r="U15" t="n">
        <v>0.48</v>
      </c>
      <c r="V15" t="n">
        <v>0.82</v>
      </c>
      <c r="W15" t="n">
        <v>6.79</v>
      </c>
      <c r="X15" t="n">
        <v>2.57</v>
      </c>
      <c r="Y15" t="n">
        <v>1</v>
      </c>
      <c r="Z15" t="n">
        <v>10</v>
      </c>
      <c r="AA15" t="n">
        <v>741.8768518212217</v>
      </c>
      <c r="AB15" t="n">
        <v>1015.068637958581</v>
      </c>
      <c r="AC15" t="n">
        <v>918.1919118095942</v>
      </c>
      <c r="AD15" t="n">
        <v>741876.8518212218</v>
      </c>
      <c r="AE15" t="n">
        <v>1015068.637958581</v>
      </c>
      <c r="AF15" t="n">
        <v>3.051537808218589e-06</v>
      </c>
      <c r="AG15" t="n">
        <v>1.616666666666666</v>
      </c>
      <c r="AH15" t="n">
        <v>918191.9118095943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2.6107</v>
      </c>
      <c r="E16" t="n">
        <v>38.3</v>
      </c>
      <c r="F16" t="n">
        <v>31.02</v>
      </c>
      <c r="G16" t="n">
        <v>22.15</v>
      </c>
      <c r="H16" t="n">
        <v>0.29</v>
      </c>
      <c r="I16" t="n">
        <v>84</v>
      </c>
      <c r="J16" t="n">
        <v>280.92</v>
      </c>
      <c r="K16" t="n">
        <v>60.56</v>
      </c>
      <c r="L16" t="n">
        <v>4.5</v>
      </c>
      <c r="M16" t="n">
        <v>82</v>
      </c>
      <c r="N16" t="n">
        <v>75.87</v>
      </c>
      <c r="O16" t="n">
        <v>34881.09</v>
      </c>
      <c r="P16" t="n">
        <v>518.17</v>
      </c>
      <c r="Q16" t="n">
        <v>2238.53</v>
      </c>
      <c r="R16" t="n">
        <v>162.48</v>
      </c>
      <c r="S16" t="n">
        <v>80.06999999999999</v>
      </c>
      <c r="T16" t="n">
        <v>38779.69</v>
      </c>
      <c r="U16" t="n">
        <v>0.49</v>
      </c>
      <c r="V16" t="n">
        <v>0.83</v>
      </c>
      <c r="W16" t="n">
        <v>6.77</v>
      </c>
      <c r="X16" t="n">
        <v>2.39</v>
      </c>
      <c r="Y16" t="n">
        <v>1</v>
      </c>
      <c r="Z16" t="n">
        <v>10</v>
      </c>
      <c r="AA16" t="n">
        <v>726.8518379474299</v>
      </c>
      <c r="AB16" t="n">
        <v>994.5107511196288</v>
      </c>
      <c r="AC16" t="n">
        <v>899.5960408373763</v>
      </c>
      <c r="AD16" t="n">
        <v>726851.8379474299</v>
      </c>
      <c r="AE16" t="n">
        <v>994510.7511196288</v>
      </c>
      <c r="AF16" t="n">
        <v>3.090963667229095e-06</v>
      </c>
      <c r="AG16" t="n">
        <v>1.595833333333333</v>
      </c>
      <c r="AH16" t="n">
        <v>899596.0408373764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2.6384</v>
      </c>
      <c r="E17" t="n">
        <v>37.9</v>
      </c>
      <c r="F17" t="n">
        <v>30.87</v>
      </c>
      <c r="G17" t="n">
        <v>23.45</v>
      </c>
      <c r="H17" t="n">
        <v>0.3</v>
      </c>
      <c r="I17" t="n">
        <v>79</v>
      </c>
      <c r="J17" t="n">
        <v>281.41</v>
      </c>
      <c r="K17" t="n">
        <v>60.56</v>
      </c>
      <c r="L17" t="n">
        <v>4.75</v>
      </c>
      <c r="M17" t="n">
        <v>77</v>
      </c>
      <c r="N17" t="n">
        <v>76.11</v>
      </c>
      <c r="O17" t="n">
        <v>34942.02</v>
      </c>
      <c r="P17" t="n">
        <v>514.76</v>
      </c>
      <c r="Q17" t="n">
        <v>2238.47</v>
      </c>
      <c r="R17" t="n">
        <v>157.78</v>
      </c>
      <c r="S17" t="n">
        <v>80.06999999999999</v>
      </c>
      <c r="T17" t="n">
        <v>36456.6</v>
      </c>
      <c r="U17" t="n">
        <v>0.51</v>
      </c>
      <c r="V17" t="n">
        <v>0.83</v>
      </c>
      <c r="W17" t="n">
        <v>6.77</v>
      </c>
      <c r="X17" t="n">
        <v>2.25</v>
      </c>
      <c r="Y17" t="n">
        <v>1</v>
      </c>
      <c r="Z17" t="n">
        <v>10</v>
      </c>
      <c r="AA17" t="n">
        <v>715.0096152150558</v>
      </c>
      <c r="AB17" t="n">
        <v>978.3076995351995</v>
      </c>
      <c r="AC17" t="n">
        <v>884.9393857550394</v>
      </c>
      <c r="AD17" t="n">
        <v>715009.6152150558</v>
      </c>
      <c r="AE17" t="n">
        <v>978307.6995351996</v>
      </c>
      <c r="AF17" t="n">
        <v>3.123759351751348e-06</v>
      </c>
      <c r="AG17" t="n">
        <v>1.579166666666667</v>
      </c>
      <c r="AH17" t="n">
        <v>884939.3857550394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30.75</v>
      </c>
      <c r="G18" t="n">
        <v>24.6</v>
      </c>
      <c r="H18" t="n">
        <v>0.32</v>
      </c>
      <c r="I18" t="n">
        <v>75</v>
      </c>
      <c r="J18" t="n">
        <v>281.91</v>
      </c>
      <c r="K18" t="n">
        <v>60.56</v>
      </c>
      <c r="L18" t="n">
        <v>5</v>
      </c>
      <c r="M18" t="n">
        <v>73</v>
      </c>
      <c r="N18" t="n">
        <v>76.34999999999999</v>
      </c>
      <c r="O18" t="n">
        <v>35003.04</v>
      </c>
      <c r="P18" t="n">
        <v>510.78</v>
      </c>
      <c r="Q18" t="n">
        <v>2238.47</v>
      </c>
      <c r="R18" t="n">
        <v>153.67</v>
      </c>
      <c r="S18" t="n">
        <v>80.06999999999999</v>
      </c>
      <c r="T18" t="n">
        <v>34422.53</v>
      </c>
      <c r="U18" t="n">
        <v>0.52</v>
      </c>
      <c r="V18" t="n">
        <v>0.83</v>
      </c>
      <c r="W18" t="n">
        <v>6.76</v>
      </c>
      <c r="X18" t="n">
        <v>2.12</v>
      </c>
      <c r="Y18" t="n">
        <v>1</v>
      </c>
      <c r="Z18" t="n">
        <v>10</v>
      </c>
      <c r="AA18" t="n">
        <v>704.140794097507</v>
      </c>
      <c r="AB18" t="n">
        <v>963.4364989836229</v>
      </c>
      <c r="AC18" t="n">
        <v>871.4874717122442</v>
      </c>
      <c r="AD18" t="n">
        <v>704140.7940975069</v>
      </c>
      <c r="AE18" t="n">
        <v>963436.4989836229</v>
      </c>
      <c r="AF18" t="n">
        <v>3.151937593326425e-06</v>
      </c>
      <c r="AG18" t="n">
        <v>1.565</v>
      </c>
      <c r="AH18" t="n">
        <v>871487.4717122442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2.6842</v>
      </c>
      <c r="E19" t="n">
        <v>37.26</v>
      </c>
      <c r="F19" t="n">
        <v>30.65</v>
      </c>
      <c r="G19" t="n">
        <v>25.9</v>
      </c>
      <c r="H19" t="n">
        <v>0.33</v>
      </c>
      <c r="I19" t="n">
        <v>71</v>
      </c>
      <c r="J19" t="n">
        <v>282.4</v>
      </c>
      <c r="K19" t="n">
        <v>60.56</v>
      </c>
      <c r="L19" t="n">
        <v>5.25</v>
      </c>
      <c r="M19" t="n">
        <v>69</v>
      </c>
      <c r="N19" t="n">
        <v>76.59999999999999</v>
      </c>
      <c r="O19" t="n">
        <v>35064.15</v>
      </c>
      <c r="P19" t="n">
        <v>508.26</v>
      </c>
      <c r="Q19" t="n">
        <v>2238.6</v>
      </c>
      <c r="R19" t="n">
        <v>150.58</v>
      </c>
      <c r="S19" t="n">
        <v>80.06999999999999</v>
      </c>
      <c r="T19" t="n">
        <v>32895.5</v>
      </c>
      <c r="U19" t="n">
        <v>0.53</v>
      </c>
      <c r="V19" t="n">
        <v>0.84</v>
      </c>
      <c r="W19" t="n">
        <v>6.75</v>
      </c>
      <c r="X19" t="n">
        <v>2.02</v>
      </c>
      <c r="Y19" t="n">
        <v>1</v>
      </c>
      <c r="Z19" t="n">
        <v>10</v>
      </c>
      <c r="AA19" t="n">
        <v>695.3921162509614</v>
      </c>
      <c r="AB19" t="n">
        <v>951.4661719895529</v>
      </c>
      <c r="AC19" t="n">
        <v>860.6595759260285</v>
      </c>
      <c r="AD19" t="n">
        <v>695392.1162509614</v>
      </c>
      <c r="AE19" t="n">
        <v>951466.1719895529</v>
      </c>
      <c r="AF19" t="n">
        <v>3.177984707387421e-06</v>
      </c>
      <c r="AG19" t="n">
        <v>1.5525</v>
      </c>
      <c r="AH19" t="n">
        <v>860659.5759260285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2.7077</v>
      </c>
      <c r="E20" t="n">
        <v>36.93</v>
      </c>
      <c r="F20" t="n">
        <v>30.53</v>
      </c>
      <c r="G20" t="n">
        <v>27.34</v>
      </c>
      <c r="H20" t="n">
        <v>0.35</v>
      </c>
      <c r="I20" t="n">
        <v>67</v>
      </c>
      <c r="J20" t="n">
        <v>282.9</v>
      </c>
      <c r="K20" t="n">
        <v>60.56</v>
      </c>
      <c r="L20" t="n">
        <v>5.5</v>
      </c>
      <c r="M20" t="n">
        <v>65</v>
      </c>
      <c r="N20" t="n">
        <v>76.84999999999999</v>
      </c>
      <c r="O20" t="n">
        <v>35125.37</v>
      </c>
      <c r="P20" t="n">
        <v>504.55</v>
      </c>
      <c r="Q20" t="n">
        <v>2238.87</v>
      </c>
      <c r="R20" t="n">
        <v>146.7</v>
      </c>
      <c r="S20" t="n">
        <v>80.06999999999999</v>
      </c>
      <c r="T20" t="n">
        <v>30978.23</v>
      </c>
      <c r="U20" t="n">
        <v>0.55</v>
      </c>
      <c r="V20" t="n">
        <v>0.84</v>
      </c>
      <c r="W20" t="n">
        <v>6.75</v>
      </c>
      <c r="X20" t="n">
        <v>1.9</v>
      </c>
      <c r="Y20" t="n">
        <v>1</v>
      </c>
      <c r="Z20" t="n">
        <v>10</v>
      </c>
      <c r="AA20" t="n">
        <v>685.1942007101005</v>
      </c>
      <c r="AB20" t="n">
        <v>937.5129340462655</v>
      </c>
      <c r="AC20" t="n">
        <v>848.0380154285564</v>
      </c>
      <c r="AD20" t="n">
        <v>685194.2007101005</v>
      </c>
      <c r="AE20" t="n">
        <v>937512.9340462656</v>
      </c>
      <c r="AF20" t="n">
        <v>3.205807761043483e-06</v>
      </c>
      <c r="AG20" t="n">
        <v>1.53875</v>
      </c>
      <c r="AH20" t="n">
        <v>848038.0154285564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2.7251</v>
      </c>
      <c r="E21" t="n">
        <v>36.7</v>
      </c>
      <c r="F21" t="n">
        <v>30.45</v>
      </c>
      <c r="G21" t="n">
        <v>28.55</v>
      </c>
      <c r="H21" t="n">
        <v>0.36</v>
      </c>
      <c r="I21" t="n">
        <v>64</v>
      </c>
      <c r="J21" t="n">
        <v>283.4</v>
      </c>
      <c r="K21" t="n">
        <v>60.56</v>
      </c>
      <c r="L21" t="n">
        <v>5.75</v>
      </c>
      <c r="M21" t="n">
        <v>62</v>
      </c>
      <c r="N21" t="n">
        <v>77.09</v>
      </c>
      <c r="O21" t="n">
        <v>35186.68</v>
      </c>
      <c r="P21" t="n">
        <v>501.64</v>
      </c>
      <c r="Q21" t="n">
        <v>2238.41</v>
      </c>
      <c r="R21" t="n">
        <v>144.19</v>
      </c>
      <c r="S21" t="n">
        <v>80.06999999999999</v>
      </c>
      <c r="T21" t="n">
        <v>29736.83</v>
      </c>
      <c r="U21" t="n">
        <v>0.5600000000000001</v>
      </c>
      <c r="V21" t="n">
        <v>0.84</v>
      </c>
      <c r="W21" t="n">
        <v>6.74</v>
      </c>
      <c r="X21" t="n">
        <v>1.82</v>
      </c>
      <c r="Y21" t="n">
        <v>1</v>
      </c>
      <c r="Z21" t="n">
        <v>10</v>
      </c>
      <c r="AA21" t="n">
        <v>677.6792412976536</v>
      </c>
      <c r="AB21" t="n">
        <v>927.2306350415452</v>
      </c>
      <c r="AC21" t="n">
        <v>838.737044609549</v>
      </c>
      <c r="AD21" t="n">
        <v>677679.2412976535</v>
      </c>
      <c r="AE21" t="n">
        <v>927230.6350415451</v>
      </c>
      <c r="AF21" t="n">
        <v>3.22640866034627e-06</v>
      </c>
      <c r="AG21" t="n">
        <v>1.529166666666667</v>
      </c>
      <c r="AH21" t="n">
        <v>838737.044609549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2.744</v>
      </c>
      <c r="E22" t="n">
        <v>36.44</v>
      </c>
      <c r="F22" t="n">
        <v>30.36</v>
      </c>
      <c r="G22" t="n">
        <v>29.86</v>
      </c>
      <c r="H22" t="n">
        <v>0.38</v>
      </c>
      <c r="I22" t="n">
        <v>61</v>
      </c>
      <c r="J22" t="n">
        <v>283.9</v>
      </c>
      <c r="K22" t="n">
        <v>60.56</v>
      </c>
      <c r="L22" t="n">
        <v>6</v>
      </c>
      <c r="M22" t="n">
        <v>59</v>
      </c>
      <c r="N22" t="n">
        <v>77.34</v>
      </c>
      <c r="O22" t="n">
        <v>35248.1</v>
      </c>
      <c r="P22" t="n">
        <v>498.6</v>
      </c>
      <c r="Q22" t="n">
        <v>2238.64</v>
      </c>
      <c r="R22" t="n">
        <v>140.37</v>
      </c>
      <c r="S22" t="n">
        <v>80.06999999999999</v>
      </c>
      <c r="T22" t="n">
        <v>27842.93</v>
      </c>
      <c r="U22" t="n">
        <v>0.57</v>
      </c>
      <c r="V22" t="n">
        <v>0.85</v>
      </c>
      <c r="W22" t="n">
        <v>6.75</v>
      </c>
      <c r="X22" t="n">
        <v>1.73</v>
      </c>
      <c r="Y22" t="n">
        <v>1</v>
      </c>
      <c r="Z22" t="n">
        <v>10</v>
      </c>
      <c r="AA22" t="n">
        <v>669.7035435418705</v>
      </c>
      <c r="AB22" t="n">
        <v>916.317933509131</v>
      </c>
      <c r="AC22" t="n">
        <v>828.8658359953158</v>
      </c>
      <c r="AD22" t="n">
        <v>669703.5435418705</v>
      </c>
      <c r="AE22" t="n">
        <v>916317.933509131</v>
      </c>
      <c r="AF22" t="n">
        <v>3.248785499244126e-06</v>
      </c>
      <c r="AG22" t="n">
        <v>1.518333333333333</v>
      </c>
      <c r="AH22" t="n">
        <v>828865.8359953158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2.7609</v>
      </c>
      <c r="E23" t="n">
        <v>36.22</v>
      </c>
      <c r="F23" t="n">
        <v>30.29</v>
      </c>
      <c r="G23" t="n">
        <v>31.33</v>
      </c>
      <c r="H23" t="n">
        <v>0.39</v>
      </c>
      <c r="I23" t="n">
        <v>58</v>
      </c>
      <c r="J23" t="n">
        <v>284.4</v>
      </c>
      <c r="K23" t="n">
        <v>60.56</v>
      </c>
      <c r="L23" t="n">
        <v>6.25</v>
      </c>
      <c r="M23" t="n">
        <v>56</v>
      </c>
      <c r="N23" t="n">
        <v>77.59</v>
      </c>
      <c r="O23" t="n">
        <v>35309.61</v>
      </c>
      <c r="P23" t="n">
        <v>496.35</v>
      </c>
      <c r="Q23" t="n">
        <v>2238.57</v>
      </c>
      <c r="R23" t="n">
        <v>138.55</v>
      </c>
      <c r="S23" t="n">
        <v>80.06999999999999</v>
      </c>
      <c r="T23" t="n">
        <v>26945.99</v>
      </c>
      <c r="U23" t="n">
        <v>0.58</v>
      </c>
      <c r="V23" t="n">
        <v>0.85</v>
      </c>
      <c r="W23" t="n">
        <v>6.74</v>
      </c>
      <c r="X23" t="n">
        <v>1.66</v>
      </c>
      <c r="Y23" t="n">
        <v>1</v>
      </c>
      <c r="Z23" t="n">
        <v>10</v>
      </c>
      <c r="AA23" t="n">
        <v>663.1518380005135</v>
      </c>
      <c r="AB23" t="n">
        <v>907.3536009465973</v>
      </c>
      <c r="AC23" t="n">
        <v>820.7570467510307</v>
      </c>
      <c r="AD23" t="n">
        <v>663151.8380005135</v>
      </c>
      <c r="AE23" t="n">
        <v>907353.6009465973</v>
      </c>
      <c r="AF23" t="n">
        <v>3.26879441868189e-06</v>
      </c>
      <c r="AG23" t="n">
        <v>1.509166666666667</v>
      </c>
      <c r="AH23" t="n">
        <v>820757.0467510306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2.7743</v>
      </c>
      <c r="E24" t="n">
        <v>36.04</v>
      </c>
      <c r="F24" t="n">
        <v>30.22</v>
      </c>
      <c r="G24" t="n">
        <v>32.38</v>
      </c>
      <c r="H24" t="n">
        <v>0.41</v>
      </c>
      <c r="I24" t="n">
        <v>56</v>
      </c>
      <c r="J24" t="n">
        <v>284.89</v>
      </c>
      <c r="K24" t="n">
        <v>60.56</v>
      </c>
      <c r="L24" t="n">
        <v>6.5</v>
      </c>
      <c r="M24" t="n">
        <v>54</v>
      </c>
      <c r="N24" t="n">
        <v>77.84</v>
      </c>
      <c r="O24" t="n">
        <v>35371.22</v>
      </c>
      <c r="P24" t="n">
        <v>493.95</v>
      </c>
      <c r="Q24" t="n">
        <v>2238.48</v>
      </c>
      <c r="R24" t="n">
        <v>135.99</v>
      </c>
      <c r="S24" t="n">
        <v>80.06999999999999</v>
      </c>
      <c r="T24" t="n">
        <v>25676.9</v>
      </c>
      <c r="U24" t="n">
        <v>0.59</v>
      </c>
      <c r="V24" t="n">
        <v>0.85</v>
      </c>
      <c r="W24" t="n">
        <v>6.75</v>
      </c>
      <c r="X24" t="n">
        <v>1.59</v>
      </c>
      <c r="Y24" t="n">
        <v>1</v>
      </c>
      <c r="Z24" t="n">
        <v>10</v>
      </c>
      <c r="AA24" t="n">
        <v>657.3725971292415</v>
      </c>
      <c r="AB24" t="n">
        <v>899.4461886244102</v>
      </c>
      <c r="AC24" t="n">
        <v>813.60430676275</v>
      </c>
      <c r="AD24" t="n">
        <v>657372.5971292416</v>
      </c>
      <c r="AE24" t="n">
        <v>899446.1886244102</v>
      </c>
      <c r="AF24" t="n">
        <v>3.284659479064496e-06</v>
      </c>
      <c r="AG24" t="n">
        <v>1.501666666666667</v>
      </c>
      <c r="AH24" t="n">
        <v>813604.3067627499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2.7883</v>
      </c>
      <c r="E25" t="n">
        <v>35.86</v>
      </c>
      <c r="F25" t="n">
        <v>30.14</v>
      </c>
      <c r="G25" t="n">
        <v>33.49</v>
      </c>
      <c r="H25" t="n">
        <v>0.42</v>
      </c>
      <c r="I25" t="n">
        <v>54</v>
      </c>
      <c r="J25" t="n">
        <v>285.39</v>
      </c>
      <c r="K25" t="n">
        <v>60.56</v>
      </c>
      <c r="L25" t="n">
        <v>6.75</v>
      </c>
      <c r="M25" t="n">
        <v>52</v>
      </c>
      <c r="N25" t="n">
        <v>78.09</v>
      </c>
      <c r="O25" t="n">
        <v>35432.93</v>
      </c>
      <c r="P25" t="n">
        <v>490.93</v>
      </c>
      <c r="Q25" t="n">
        <v>2238.52</v>
      </c>
      <c r="R25" t="n">
        <v>133.91</v>
      </c>
      <c r="S25" t="n">
        <v>80.06999999999999</v>
      </c>
      <c r="T25" t="n">
        <v>24645.65</v>
      </c>
      <c r="U25" t="n">
        <v>0.6</v>
      </c>
      <c r="V25" t="n">
        <v>0.85</v>
      </c>
      <c r="W25" t="n">
        <v>6.73</v>
      </c>
      <c r="X25" t="n">
        <v>1.52</v>
      </c>
      <c r="Y25" t="n">
        <v>1</v>
      </c>
      <c r="Z25" t="n">
        <v>10</v>
      </c>
      <c r="AA25" t="n">
        <v>650.8027812347749</v>
      </c>
      <c r="AB25" t="n">
        <v>890.4570766777796</v>
      </c>
      <c r="AC25" t="n">
        <v>805.4731030440079</v>
      </c>
      <c r="AD25" t="n">
        <v>650802.7812347749</v>
      </c>
      <c r="AE25" t="n">
        <v>890457.0766777796</v>
      </c>
      <c r="AF25" t="n">
        <v>3.301234915285129e-06</v>
      </c>
      <c r="AG25" t="n">
        <v>1.494166666666667</v>
      </c>
      <c r="AH25" t="n">
        <v>805473.1030440079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2.8074</v>
      </c>
      <c r="E26" t="n">
        <v>35.62</v>
      </c>
      <c r="F26" t="n">
        <v>30.06</v>
      </c>
      <c r="G26" t="n">
        <v>35.36</v>
      </c>
      <c r="H26" t="n">
        <v>0.44</v>
      </c>
      <c r="I26" t="n">
        <v>51</v>
      </c>
      <c r="J26" t="n">
        <v>285.9</v>
      </c>
      <c r="K26" t="n">
        <v>60.56</v>
      </c>
      <c r="L26" t="n">
        <v>7</v>
      </c>
      <c r="M26" t="n">
        <v>49</v>
      </c>
      <c r="N26" t="n">
        <v>78.34</v>
      </c>
      <c r="O26" t="n">
        <v>35494.74</v>
      </c>
      <c r="P26" t="n">
        <v>488.13</v>
      </c>
      <c r="Q26" t="n">
        <v>2238.4</v>
      </c>
      <c r="R26" t="n">
        <v>131.05</v>
      </c>
      <c r="S26" t="n">
        <v>80.06999999999999</v>
      </c>
      <c r="T26" t="n">
        <v>23229.71</v>
      </c>
      <c r="U26" t="n">
        <v>0.61</v>
      </c>
      <c r="V26" t="n">
        <v>0.85</v>
      </c>
      <c r="W26" t="n">
        <v>6.73</v>
      </c>
      <c r="X26" t="n">
        <v>1.43</v>
      </c>
      <c r="Y26" t="n">
        <v>1</v>
      </c>
      <c r="Z26" t="n">
        <v>10</v>
      </c>
      <c r="AA26" t="n">
        <v>643.4213593511338</v>
      </c>
      <c r="AB26" t="n">
        <v>880.3574896112311</v>
      </c>
      <c r="AC26" t="n">
        <v>796.3374063922314</v>
      </c>
      <c r="AD26" t="n">
        <v>643421.3593511338</v>
      </c>
      <c r="AE26" t="n">
        <v>880357.4896112311</v>
      </c>
      <c r="AF26" t="n">
        <v>3.323848546128993e-06</v>
      </c>
      <c r="AG26" t="n">
        <v>1.484166666666667</v>
      </c>
      <c r="AH26" t="n">
        <v>796337.4063922314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2.8201</v>
      </c>
      <c r="E27" t="n">
        <v>35.46</v>
      </c>
      <c r="F27" t="n">
        <v>30</v>
      </c>
      <c r="G27" t="n">
        <v>36.73</v>
      </c>
      <c r="H27" t="n">
        <v>0.45</v>
      </c>
      <c r="I27" t="n">
        <v>49</v>
      </c>
      <c r="J27" t="n">
        <v>286.4</v>
      </c>
      <c r="K27" t="n">
        <v>60.56</v>
      </c>
      <c r="L27" t="n">
        <v>7.25</v>
      </c>
      <c r="M27" t="n">
        <v>47</v>
      </c>
      <c r="N27" t="n">
        <v>78.59</v>
      </c>
      <c r="O27" t="n">
        <v>35556.78</v>
      </c>
      <c r="P27" t="n">
        <v>485.32</v>
      </c>
      <c r="Q27" t="n">
        <v>2238.46</v>
      </c>
      <c r="R27" t="n">
        <v>129.23</v>
      </c>
      <c r="S27" t="n">
        <v>80.06999999999999</v>
      </c>
      <c r="T27" t="n">
        <v>22330.4</v>
      </c>
      <c r="U27" t="n">
        <v>0.62</v>
      </c>
      <c r="V27" t="n">
        <v>0.86</v>
      </c>
      <c r="W27" t="n">
        <v>6.72</v>
      </c>
      <c r="X27" t="n">
        <v>1.37</v>
      </c>
      <c r="Y27" t="n">
        <v>1</v>
      </c>
      <c r="Z27" t="n">
        <v>10</v>
      </c>
      <c r="AA27" t="n">
        <v>637.7078154438705</v>
      </c>
      <c r="AB27" t="n">
        <v>872.539966773546</v>
      </c>
      <c r="AC27" t="n">
        <v>789.2659769622127</v>
      </c>
      <c r="AD27" t="n">
        <v>637707.8154438705</v>
      </c>
      <c r="AE27" t="n">
        <v>872539.966773546</v>
      </c>
      <c r="AF27" t="n">
        <v>3.338884834700568e-06</v>
      </c>
      <c r="AG27" t="n">
        <v>1.4775</v>
      </c>
      <c r="AH27" t="n">
        <v>789265.9769622127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2.8253</v>
      </c>
      <c r="E28" t="n">
        <v>35.39</v>
      </c>
      <c r="F28" t="n">
        <v>29.99</v>
      </c>
      <c r="G28" t="n">
        <v>37.48</v>
      </c>
      <c r="H28" t="n">
        <v>0.47</v>
      </c>
      <c r="I28" t="n">
        <v>48</v>
      </c>
      <c r="J28" t="n">
        <v>286.9</v>
      </c>
      <c r="K28" t="n">
        <v>60.56</v>
      </c>
      <c r="L28" t="n">
        <v>7.5</v>
      </c>
      <c r="M28" t="n">
        <v>46</v>
      </c>
      <c r="N28" t="n">
        <v>78.84999999999999</v>
      </c>
      <c r="O28" t="n">
        <v>35618.8</v>
      </c>
      <c r="P28" t="n">
        <v>484.25</v>
      </c>
      <c r="Q28" t="n">
        <v>2238.59</v>
      </c>
      <c r="R28" t="n">
        <v>128.87</v>
      </c>
      <c r="S28" t="n">
        <v>80.06999999999999</v>
      </c>
      <c r="T28" t="n">
        <v>22158.88</v>
      </c>
      <c r="U28" t="n">
        <v>0.62</v>
      </c>
      <c r="V28" t="n">
        <v>0.86</v>
      </c>
      <c r="W28" t="n">
        <v>6.72</v>
      </c>
      <c r="X28" t="n">
        <v>1.36</v>
      </c>
      <c r="Y28" t="n">
        <v>1</v>
      </c>
      <c r="Z28" t="n">
        <v>10</v>
      </c>
      <c r="AA28" t="n">
        <v>635.5498808166891</v>
      </c>
      <c r="AB28" t="n">
        <v>869.5873854152796</v>
      </c>
      <c r="AC28" t="n">
        <v>786.5951858248055</v>
      </c>
      <c r="AD28" t="n">
        <v>635549.8808166891</v>
      </c>
      <c r="AE28" t="n">
        <v>869587.3854152797</v>
      </c>
      <c r="AF28" t="n">
        <v>3.345041425296803e-06</v>
      </c>
      <c r="AG28" t="n">
        <v>1.474583333333333</v>
      </c>
      <c r="AH28" t="n">
        <v>786595.1858248055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2.8384</v>
      </c>
      <c r="E29" t="n">
        <v>35.23</v>
      </c>
      <c r="F29" t="n">
        <v>29.93</v>
      </c>
      <c r="G29" t="n">
        <v>39.04</v>
      </c>
      <c r="H29" t="n">
        <v>0.48</v>
      </c>
      <c r="I29" t="n">
        <v>46</v>
      </c>
      <c r="J29" t="n">
        <v>287.41</v>
      </c>
      <c r="K29" t="n">
        <v>60.56</v>
      </c>
      <c r="L29" t="n">
        <v>7.75</v>
      </c>
      <c r="M29" t="n">
        <v>44</v>
      </c>
      <c r="N29" t="n">
        <v>79.09999999999999</v>
      </c>
      <c r="O29" t="n">
        <v>35680.92</v>
      </c>
      <c r="P29" t="n">
        <v>481.75</v>
      </c>
      <c r="Q29" t="n">
        <v>2238.39</v>
      </c>
      <c r="R29" t="n">
        <v>126.84</v>
      </c>
      <c r="S29" t="n">
        <v>80.06999999999999</v>
      </c>
      <c r="T29" t="n">
        <v>21152.38</v>
      </c>
      <c r="U29" t="n">
        <v>0.63</v>
      </c>
      <c r="V29" t="n">
        <v>0.86</v>
      </c>
      <c r="W29" t="n">
        <v>6.72</v>
      </c>
      <c r="X29" t="n">
        <v>1.3</v>
      </c>
      <c r="Y29" t="n">
        <v>1</v>
      </c>
      <c r="Z29" t="n">
        <v>10</v>
      </c>
      <c r="AA29" t="n">
        <v>630.0843541218939</v>
      </c>
      <c r="AB29" t="n">
        <v>862.1092106694406</v>
      </c>
      <c r="AC29" t="n">
        <v>779.8307175810249</v>
      </c>
      <c r="AD29" t="n">
        <v>630084.3541218939</v>
      </c>
      <c r="AE29" t="n">
        <v>862109.2106694406</v>
      </c>
      <c r="AF29" t="n">
        <v>3.360551297760396e-06</v>
      </c>
      <c r="AG29" t="n">
        <v>1.467916666666667</v>
      </c>
      <c r="AH29" t="n">
        <v>779830.717581025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2.8527</v>
      </c>
      <c r="E30" t="n">
        <v>35.05</v>
      </c>
      <c r="F30" t="n">
        <v>29.86</v>
      </c>
      <c r="G30" t="n">
        <v>40.71</v>
      </c>
      <c r="H30" t="n">
        <v>0.49</v>
      </c>
      <c r="I30" t="n">
        <v>44</v>
      </c>
      <c r="J30" t="n">
        <v>287.91</v>
      </c>
      <c r="K30" t="n">
        <v>60.56</v>
      </c>
      <c r="L30" t="n">
        <v>8</v>
      </c>
      <c r="M30" t="n">
        <v>42</v>
      </c>
      <c r="N30" t="n">
        <v>79.36</v>
      </c>
      <c r="O30" t="n">
        <v>35743.15</v>
      </c>
      <c r="P30" t="n">
        <v>479.24</v>
      </c>
      <c r="Q30" t="n">
        <v>2238.45</v>
      </c>
      <c r="R30" t="n">
        <v>124.53</v>
      </c>
      <c r="S30" t="n">
        <v>80.06999999999999</v>
      </c>
      <c r="T30" t="n">
        <v>20004.83</v>
      </c>
      <c r="U30" t="n">
        <v>0.64</v>
      </c>
      <c r="V30" t="n">
        <v>0.86</v>
      </c>
      <c r="W30" t="n">
        <v>6.71</v>
      </c>
      <c r="X30" t="n">
        <v>1.23</v>
      </c>
      <c r="Y30" t="n">
        <v>1</v>
      </c>
      <c r="Z30" t="n">
        <v>10</v>
      </c>
      <c r="AA30" t="n">
        <v>624.3277397245457</v>
      </c>
      <c r="AB30" t="n">
        <v>854.2327568870857</v>
      </c>
      <c r="AC30" t="n">
        <v>772.7059814929859</v>
      </c>
      <c r="AD30" t="n">
        <v>624327.7397245457</v>
      </c>
      <c r="AE30" t="n">
        <v>854232.7568870856</v>
      </c>
      <c r="AF30" t="n">
        <v>3.377481921900043e-06</v>
      </c>
      <c r="AG30" t="n">
        <v>1.460416666666666</v>
      </c>
      <c r="AH30" t="n">
        <v>772705.9814929859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2.8584</v>
      </c>
      <c r="E31" t="n">
        <v>34.98</v>
      </c>
      <c r="F31" t="n">
        <v>29.84</v>
      </c>
      <c r="G31" t="n">
        <v>41.63</v>
      </c>
      <c r="H31" t="n">
        <v>0.51</v>
      </c>
      <c r="I31" t="n">
        <v>43</v>
      </c>
      <c r="J31" t="n">
        <v>288.42</v>
      </c>
      <c r="K31" t="n">
        <v>60.56</v>
      </c>
      <c r="L31" t="n">
        <v>8.25</v>
      </c>
      <c r="M31" t="n">
        <v>41</v>
      </c>
      <c r="N31" t="n">
        <v>79.61</v>
      </c>
      <c r="O31" t="n">
        <v>35805.48</v>
      </c>
      <c r="P31" t="n">
        <v>477.32</v>
      </c>
      <c r="Q31" t="n">
        <v>2238.43</v>
      </c>
      <c r="R31" t="n">
        <v>124.04</v>
      </c>
      <c r="S31" t="n">
        <v>80.06999999999999</v>
      </c>
      <c r="T31" t="n">
        <v>19764.69</v>
      </c>
      <c r="U31" t="n">
        <v>0.65</v>
      </c>
      <c r="V31" t="n">
        <v>0.86</v>
      </c>
      <c r="W31" t="n">
        <v>6.71</v>
      </c>
      <c r="X31" t="n">
        <v>1.21</v>
      </c>
      <c r="Y31" t="n">
        <v>1</v>
      </c>
      <c r="Z31" t="n">
        <v>10</v>
      </c>
      <c r="AA31" t="n">
        <v>621.3251259701375</v>
      </c>
      <c r="AB31" t="n">
        <v>850.1244482823342</v>
      </c>
      <c r="AC31" t="n">
        <v>768.9897640954246</v>
      </c>
      <c r="AD31" t="n">
        <v>621325.1259701375</v>
      </c>
      <c r="AE31" t="n">
        <v>850124.4482823343</v>
      </c>
      <c r="AF31" t="n">
        <v>3.3842304923613e-06</v>
      </c>
      <c r="AG31" t="n">
        <v>1.4575</v>
      </c>
      <c r="AH31" t="n">
        <v>768989.7640954246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2.8732</v>
      </c>
      <c r="E32" t="n">
        <v>34.8</v>
      </c>
      <c r="F32" t="n">
        <v>29.76</v>
      </c>
      <c r="G32" t="n">
        <v>43.56</v>
      </c>
      <c r="H32" t="n">
        <v>0.52</v>
      </c>
      <c r="I32" t="n">
        <v>41</v>
      </c>
      <c r="J32" t="n">
        <v>288.92</v>
      </c>
      <c r="K32" t="n">
        <v>60.56</v>
      </c>
      <c r="L32" t="n">
        <v>8.5</v>
      </c>
      <c r="M32" t="n">
        <v>39</v>
      </c>
      <c r="N32" t="n">
        <v>79.87</v>
      </c>
      <c r="O32" t="n">
        <v>35867.91</v>
      </c>
      <c r="P32" t="n">
        <v>474.3</v>
      </c>
      <c r="Q32" t="n">
        <v>2238.54</v>
      </c>
      <c r="R32" t="n">
        <v>121.79</v>
      </c>
      <c r="S32" t="n">
        <v>80.06999999999999</v>
      </c>
      <c r="T32" t="n">
        <v>18650.93</v>
      </c>
      <c r="U32" t="n">
        <v>0.66</v>
      </c>
      <c r="V32" t="n">
        <v>0.86</v>
      </c>
      <c r="W32" t="n">
        <v>6.7</v>
      </c>
      <c r="X32" t="n">
        <v>1.13</v>
      </c>
      <c r="Y32" t="n">
        <v>1</v>
      </c>
      <c r="Z32" t="n">
        <v>10</v>
      </c>
      <c r="AA32" t="n">
        <v>615.0501007916628</v>
      </c>
      <c r="AB32" t="n">
        <v>841.5386819985725</v>
      </c>
      <c r="AC32" t="n">
        <v>761.2234112955863</v>
      </c>
      <c r="AD32" t="n">
        <v>615050.1007916628</v>
      </c>
      <c r="AE32" t="n">
        <v>841538.6819985725</v>
      </c>
      <c r="AF32" t="n">
        <v>3.401753096365969e-06</v>
      </c>
      <c r="AG32" t="n">
        <v>1.45</v>
      </c>
      <c r="AH32" t="n">
        <v>761223.4112955863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2.8784</v>
      </c>
      <c r="E33" t="n">
        <v>34.74</v>
      </c>
      <c r="F33" t="n">
        <v>29.75</v>
      </c>
      <c r="G33" t="n">
        <v>44.63</v>
      </c>
      <c r="H33" t="n">
        <v>0.54</v>
      </c>
      <c r="I33" t="n">
        <v>40</v>
      </c>
      <c r="J33" t="n">
        <v>289.43</v>
      </c>
      <c r="K33" t="n">
        <v>60.56</v>
      </c>
      <c r="L33" t="n">
        <v>8.75</v>
      </c>
      <c r="M33" t="n">
        <v>38</v>
      </c>
      <c r="N33" t="n">
        <v>80.12</v>
      </c>
      <c r="O33" t="n">
        <v>35930.44</v>
      </c>
      <c r="P33" t="n">
        <v>472.78</v>
      </c>
      <c r="Q33" t="n">
        <v>2238.37</v>
      </c>
      <c r="R33" t="n">
        <v>121.32</v>
      </c>
      <c r="S33" t="n">
        <v>80.06999999999999</v>
      </c>
      <c r="T33" t="n">
        <v>18421.26</v>
      </c>
      <c r="U33" t="n">
        <v>0.66</v>
      </c>
      <c r="V33" t="n">
        <v>0.86</v>
      </c>
      <c r="W33" t="n">
        <v>6.7</v>
      </c>
      <c r="X33" t="n">
        <v>1.12</v>
      </c>
      <c r="Y33" t="n">
        <v>1</v>
      </c>
      <c r="Z33" t="n">
        <v>10</v>
      </c>
      <c r="AA33" t="n">
        <v>612.5978744227772</v>
      </c>
      <c r="AB33" t="n">
        <v>838.1834376960711</v>
      </c>
      <c r="AC33" t="n">
        <v>758.1883868002006</v>
      </c>
      <c r="AD33" t="n">
        <v>612597.8744227772</v>
      </c>
      <c r="AE33" t="n">
        <v>838183.4376960711</v>
      </c>
      <c r="AF33" t="n">
        <v>3.407909686962205e-06</v>
      </c>
      <c r="AG33" t="n">
        <v>1.4475</v>
      </c>
      <c r="AH33" t="n">
        <v>758188.3868002007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2.8842</v>
      </c>
      <c r="E34" t="n">
        <v>34.67</v>
      </c>
      <c r="F34" t="n">
        <v>29.73</v>
      </c>
      <c r="G34" t="n">
        <v>45.74</v>
      </c>
      <c r="H34" t="n">
        <v>0.55</v>
      </c>
      <c r="I34" t="n">
        <v>39</v>
      </c>
      <c r="J34" t="n">
        <v>289.94</v>
      </c>
      <c r="K34" t="n">
        <v>60.56</v>
      </c>
      <c r="L34" t="n">
        <v>9</v>
      </c>
      <c r="M34" t="n">
        <v>37</v>
      </c>
      <c r="N34" t="n">
        <v>80.38</v>
      </c>
      <c r="O34" t="n">
        <v>35993.08</v>
      </c>
      <c r="P34" t="n">
        <v>471.15</v>
      </c>
      <c r="Q34" t="n">
        <v>2238.49</v>
      </c>
      <c r="R34" t="n">
        <v>120.25</v>
      </c>
      <c r="S34" t="n">
        <v>80.06999999999999</v>
      </c>
      <c r="T34" t="n">
        <v>17892.61</v>
      </c>
      <c r="U34" t="n">
        <v>0.67</v>
      </c>
      <c r="V34" t="n">
        <v>0.86</v>
      </c>
      <c r="W34" t="n">
        <v>6.71</v>
      </c>
      <c r="X34" t="n">
        <v>1.11</v>
      </c>
      <c r="Y34" t="n">
        <v>1</v>
      </c>
      <c r="Z34" t="n">
        <v>10</v>
      </c>
      <c r="AA34" t="n">
        <v>609.8672780730632</v>
      </c>
      <c r="AB34" t="n">
        <v>834.4473153049834</v>
      </c>
      <c r="AC34" t="n">
        <v>754.8088346864376</v>
      </c>
      <c r="AD34" t="n">
        <v>609867.2780730631</v>
      </c>
      <c r="AE34" t="n">
        <v>834447.3153049834</v>
      </c>
      <c r="AF34" t="n">
        <v>3.414776653396467e-06</v>
      </c>
      <c r="AG34" t="n">
        <v>1.444583333333333</v>
      </c>
      <c r="AH34" t="n">
        <v>754808.8346864376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2.8929</v>
      </c>
      <c r="E35" t="n">
        <v>34.57</v>
      </c>
      <c r="F35" t="n">
        <v>29.68</v>
      </c>
      <c r="G35" t="n">
        <v>46.87</v>
      </c>
      <c r="H35" t="n">
        <v>0.57</v>
      </c>
      <c r="I35" t="n">
        <v>38</v>
      </c>
      <c r="J35" t="n">
        <v>290.45</v>
      </c>
      <c r="K35" t="n">
        <v>60.56</v>
      </c>
      <c r="L35" t="n">
        <v>9.25</v>
      </c>
      <c r="M35" t="n">
        <v>36</v>
      </c>
      <c r="N35" t="n">
        <v>80.64</v>
      </c>
      <c r="O35" t="n">
        <v>36055.83</v>
      </c>
      <c r="P35" t="n">
        <v>467.26</v>
      </c>
      <c r="Q35" t="n">
        <v>2238.37</v>
      </c>
      <c r="R35" t="n">
        <v>118.83</v>
      </c>
      <c r="S35" t="n">
        <v>80.06999999999999</v>
      </c>
      <c r="T35" t="n">
        <v>17186.7</v>
      </c>
      <c r="U35" t="n">
        <v>0.67</v>
      </c>
      <c r="V35" t="n">
        <v>0.86</v>
      </c>
      <c r="W35" t="n">
        <v>6.71</v>
      </c>
      <c r="X35" t="n">
        <v>1.06</v>
      </c>
      <c r="Y35" t="n">
        <v>1</v>
      </c>
      <c r="Z35" t="n">
        <v>10</v>
      </c>
      <c r="AA35" t="n">
        <v>604.4519455378655</v>
      </c>
      <c r="AB35" t="n">
        <v>827.0378184227155</v>
      </c>
      <c r="AC35" t="n">
        <v>748.1064897873193</v>
      </c>
      <c r="AD35" t="n">
        <v>604451.9455378655</v>
      </c>
      <c r="AE35" t="n">
        <v>827037.8184227155</v>
      </c>
      <c r="AF35" t="n">
        <v>3.425077103047861e-06</v>
      </c>
      <c r="AG35" t="n">
        <v>1.440416666666667</v>
      </c>
      <c r="AH35" t="n">
        <v>748106.4897873193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2.8993</v>
      </c>
      <c r="E36" t="n">
        <v>34.49</v>
      </c>
      <c r="F36" t="n">
        <v>29.66</v>
      </c>
      <c r="G36" t="n">
        <v>48.09</v>
      </c>
      <c r="H36" t="n">
        <v>0.58</v>
      </c>
      <c r="I36" t="n">
        <v>37</v>
      </c>
      <c r="J36" t="n">
        <v>290.96</v>
      </c>
      <c r="K36" t="n">
        <v>60.56</v>
      </c>
      <c r="L36" t="n">
        <v>9.5</v>
      </c>
      <c r="M36" t="n">
        <v>35</v>
      </c>
      <c r="N36" t="n">
        <v>80.90000000000001</v>
      </c>
      <c r="O36" t="n">
        <v>36118.68</v>
      </c>
      <c r="P36" t="n">
        <v>467.54</v>
      </c>
      <c r="Q36" t="n">
        <v>2238.33</v>
      </c>
      <c r="R36" t="n">
        <v>118.36</v>
      </c>
      <c r="S36" t="n">
        <v>80.06999999999999</v>
      </c>
      <c r="T36" t="n">
        <v>16958.26</v>
      </c>
      <c r="U36" t="n">
        <v>0.68</v>
      </c>
      <c r="V36" t="n">
        <v>0.87</v>
      </c>
      <c r="W36" t="n">
        <v>6.69</v>
      </c>
      <c r="X36" t="n">
        <v>1.03</v>
      </c>
      <c r="Y36" t="n">
        <v>1</v>
      </c>
      <c r="Z36" t="n">
        <v>10</v>
      </c>
      <c r="AA36" t="n">
        <v>603.2189166278474</v>
      </c>
      <c r="AB36" t="n">
        <v>825.3507338706326</v>
      </c>
      <c r="AC36" t="n">
        <v>746.580418217049</v>
      </c>
      <c r="AD36" t="n">
        <v>603218.9166278475</v>
      </c>
      <c r="AE36" t="n">
        <v>825350.7338706326</v>
      </c>
      <c r="AF36" t="n">
        <v>3.432654445320151e-06</v>
      </c>
      <c r="AG36" t="n">
        <v>1.437083333333333</v>
      </c>
      <c r="AH36" t="n">
        <v>746580.418217049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2.9066</v>
      </c>
      <c r="E37" t="n">
        <v>34.4</v>
      </c>
      <c r="F37" t="n">
        <v>29.62</v>
      </c>
      <c r="G37" t="n">
        <v>49.37</v>
      </c>
      <c r="H37" t="n">
        <v>0.6</v>
      </c>
      <c r="I37" t="n">
        <v>36</v>
      </c>
      <c r="J37" t="n">
        <v>291.47</v>
      </c>
      <c r="K37" t="n">
        <v>60.56</v>
      </c>
      <c r="L37" t="n">
        <v>9.75</v>
      </c>
      <c r="M37" t="n">
        <v>34</v>
      </c>
      <c r="N37" t="n">
        <v>81.16</v>
      </c>
      <c r="O37" t="n">
        <v>36181.64</v>
      </c>
      <c r="P37" t="n">
        <v>464.71</v>
      </c>
      <c r="Q37" t="n">
        <v>2238.42</v>
      </c>
      <c r="R37" t="n">
        <v>116.97</v>
      </c>
      <c r="S37" t="n">
        <v>80.06999999999999</v>
      </c>
      <c r="T37" t="n">
        <v>16268.67</v>
      </c>
      <c r="U37" t="n">
        <v>0.68</v>
      </c>
      <c r="V37" t="n">
        <v>0.87</v>
      </c>
      <c r="W37" t="n">
        <v>6.7</v>
      </c>
      <c r="X37" t="n">
        <v>1</v>
      </c>
      <c r="Y37" t="n">
        <v>1</v>
      </c>
      <c r="Z37" t="n">
        <v>10</v>
      </c>
      <c r="AA37" t="n">
        <v>599.0844393759784</v>
      </c>
      <c r="AB37" t="n">
        <v>819.6937596943623</v>
      </c>
      <c r="AC37" t="n">
        <v>741.4633377165491</v>
      </c>
      <c r="AD37" t="n">
        <v>599084.4393759784</v>
      </c>
      <c r="AE37" t="n">
        <v>819693.7596943623</v>
      </c>
      <c r="AF37" t="n">
        <v>3.441297351349481e-06</v>
      </c>
      <c r="AG37" t="n">
        <v>1.433333333333333</v>
      </c>
      <c r="AH37" t="n">
        <v>741463.3377165491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2.9096</v>
      </c>
      <c r="E38" t="n">
        <v>34.37</v>
      </c>
      <c r="F38" t="n">
        <v>29.64</v>
      </c>
      <c r="G38" t="n">
        <v>50.81</v>
      </c>
      <c r="H38" t="n">
        <v>0.61</v>
      </c>
      <c r="I38" t="n">
        <v>35</v>
      </c>
      <c r="J38" t="n">
        <v>291.98</v>
      </c>
      <c r="K38" t="n">
        <v>60.56</v>
      </c>
      <c r="L38" t="n">
        <v>10</v>
      </c>
      <c r="M38" t="n">
        <v>33</v>
      </c>
      <c r="N38" t="n">
        <v>81.42</v>
      </c>
      <c r="O38" t="n">
        <v>36244.71</v>
      </c>
      <c r="P38" t="n">
        <v>463.39</v>
      </c>
      <c r="Q38" t="n">
        <v>2238.4</v>
      </c>
      <c r="R38" t="n">
        <v>117.66</v>
      </c>
      <c r="S38" t="n">
        <v>80.06999999999999</v>
      </c>
      <c r="T38" t="n">
        <v>16619.36</v>
      </c>
      <c r="U38" t="n">
        <v>0.68</v>
      </c>
      <c r="V38" t="n">
        <v>0.87</v>
      </c>
      <c r="W38" t="n">
        <v>6.7</v>
      </c>
      <c r="X38" t="n">
        <v>1.01</v>
      </c>
      <c r="Y38" t="n">
        <v>1</v>
      </c>
      <c r="Z38" t="n">
        <v>10</v>
      </c>
      <c r="AA38" t="n">
        <v>597.50585956595</v>
      </c>
      <c r="AB38" t="n">
        <v>817.5338771562554</v>
      </c>
      <c r="AC38" t="n">
        <v>739.5095913364646</v>
      </c>
      <c r="AD38" t="n">
        <v>597505.85956595</v>
      </c>
      <c r="AE38" t="n">
        <v>817533.8771562553</v>
      </c>
      <c r="AF38" t="n">
        <v>3.444849230539616e-06</v>
      </c>
      <c r="AG38" t="n">
        <v>1.432083333333333</v>
      </c>
      <c r="AH38" t="n">
        <v>739509.5913364646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2.92</v>
      </c>
      <c r="E39" t="n">
        <v>34.25</v>
      </c>
      <c r="F39" t="n">
        <v>29.57</v>
      </c>
      <c r="G39" t="n">
        <v>52.18</v>
      </c>
      <c r="H39" t="n">
        <v>0.62</v>
      </c>
      <c r="I39" t="n">
        <v>34</v>
      </c>
      <c r="J39" t="n">
        <v>292.49</v>
      </c>
      <c r="K39" t="n">
        <v>60.56</v>
      </c>
      <c r="L39" t="n">
        <v>10.25</v>
      </c>
      <c r="M39" t="n">
        <v>32</v>
      </c>
      <c r="N39" t="n">
        <v>81.68000000000001</v>
      </c>
      <c r="O39" t="n">
        <v>36307.88</v>
      </c>
      <c r="P39" t="n">
        <v>460.25</v>
      </c>
      <c r="Q39" t="n">
        <v>2238.46</v>
      </c>
      <c r="R39" t="n">
        <v>115.4</v>
      </c>
      <c r="S39" t="n">
        <v>80.06999999999999</v>
      </c>
      <c r="T39" t="n">
        <v>15494.51</v>
      </c>
      <c r="U39" t="n">
        <v>0.6899999999999999</v>
      </c>
      <c r="V39" t="n">
        <v>0.87</v>
      </c>
      <c r="W39" t="n">
        <v>6.69</v>
      </c>
      <c r="X39" t="n">
        <v>0.9399999999999999</v>
      </c>
      <c r="Y39" t="n">
        <v>1</v>
      </c>
      <c r="Z39" t="n">
        <v>10</v>
      </c>
      <c r="AA39" t="n">
        <v>592.3184651793287</v>
      </c>
      <c r="AB39" t="n">
        <v>810.4362553047912</v>
      </c>
      <c r="AC39" t="n">
        <v>733.0893565529293</v>
      </c>
      <c r="AD39" t="n">
        <v>592318.4651793287</v>
      </c>
      <c r="AE39" t="n">
        <v>810436.2553047911</v>
      </c>
      <c r="AF39" t="n">
        <v>3.457162411732087e-06</v>
      </c>
      <c r="AG39" t="n">
        <v>1.427083333333333</v>
      </c>
      <c r="AH39" t="n">
        <v>733089.3565529293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2.9276</v>
      </c>
      <c r="E40" t="n">
        <v>34.16</v>
      </c>
      <c r="F40" t="n">
        <v>29.53</v>
      </c>
      <c r="G40" t="n">
        <v>53.7</v>
      </c>
      <c r="H40" t="n">
        <v>0.64</v>
      </c>
      <c r="I40" t="n">
        <v>33</v>
      </c>
      <c r="J40" t="n">
        <v>293</v>
      </c>
      <c r="K40" t="n">
        <v>60.56</v>
      </c>
      <c r="L40" t="n">
        <v>10.5</v>
      </c>
      <c r="M40" t="n">
        <v>31</v>
      </c>
      <c r="N40" t="n">
        <v>81.95</v>
      </c>
      <c r="O40" t="n">
        <v>36371.17</v>
      </c>
      <c r="P40" t="n">
        <v>458.91</v>
      </c>
      <c r="Q40" t="n">
        <v>2238.36</v>
      </c>
      <c r="R40" t="n">
        <v>114.25</v>
      </c>
      <c r="S40" t="n">
        <v>80.06999999999999</v>
      </c>
      <c r="T40" t="n">
        <v>14920.64</v>
      </c>
      <c r="U40" t="n">
        <v>0.7</v>
      </c>
      <c r="V40" t="n">
        <v>0.87</v>
      </c>
      <c r="W40" t="n">
        <v>6.69</v>
      </c>
      <c r="X40" t="n">
        <v>0.91</v>
      </c>
      <c r="Y40" t="n">
        <v>1</v>
      </c>
      <c r="Z40" t="n">
        <v>10</v>
      </c>
      <c r="AA40" t="n">
        <v>589.4121500198364</v>
      </c>
      <c r="AB40" t="n">
        <v>806.4597066859981</v>
      </c>
      <c r="AC40" t="n">
        <v>729.492324153193</v>
      </c>
      <c r="AD40" t="n">
        <v>589412.1500198364</v>
      </c>
      <c r="AE40" t="n">
        <v>806459.7066859981</v>
      </c>
      <c r="AF40" t="n">
        <v>3.466160505680431e-06</v>
      </c>
      <c r="AG40" t="n">
        <v>1.423333333333333</v>
      </c>
      <c r="AH40" t="n">
        <v>729492.3241531929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2.9344</v>
      </c>
      <c r="E41" t="n">
        <v>34.08</v>
      </c>
      <c r="F41" t="n">
        <v>29.51</v>
      </c>
      <c r="G41" t="n">
        <v>55.33</v>
      </c>
      <c r="H41" t="n">
        <v>0.65</v>
      </c>
      <c r="I41" t="n">
        <v>32</v>
      </c>
      <c r="J41" t="n">
        <v>293.52</v>
      </c>
      <c r="K41" t="n">
        <v>60.56</v>
      </c>
      <c r="L41" t="n">
        <v>10.75</v>
      </c>
      <c r="M41" t="n">
        <v>30</v>
      </c>
      <c r="N41" t="n">
        <v>82.20999999999999</v>
      </c>
      <c r="O41" t="n">
        <v>36434.56</v>
      </c>
      <c r="P41" t="n">
        <v>457.54</v>
      </c>
      <c r="Q41" t="n">
        <v>2238.35</v>
      </c>
      <c r="R41" t="n">
        <v>113.09</v>
      </c>
      <c r="S41" t="n">
        <v>80.06999999999999</v>
      </c>
      <c r="T41" t="n">
        <v>14347.76</v>
      </c>
      <c r="U41" t="n">
        <v>0.71</v>
      </c>
      <c r="V41" t="n">
        <v>0.87</v>
      </c>
      <c r="W41" t="n">
        <v>6.7</v>
      </c>
      <c r="X41" t="n">
        <v>0.88</v>
      </c>
      <c r="Y41" t="n">
        <v>1</v>
      </c>
      <c r="Z41" t="n">
        <v>10</v>
      </c>
      <c r="AA41" t="n">
        <v>586.7876455478065</v>
      </c>
      <c r="AB41" t="n">
        <v>802.8687438824013</v>
      </c>
      <c r="AC41" t="n">
        <v>726.2440777996235</v>
      </c>
      <c r="AD41" t="n">
        <v>586787.6455478065</v>
      </c>
      <c r="AE41" t="n">
        <v>802868.7438824013</v>
      </c>
      <c r="AF41" t="n">
        <v>3.474211431844738e-06</v>
      </c>
      <c r="AG41" t="n">
        <v>1.42</v>
      </c>
      <c r="AH41" t="n">
        <v>726244.0777996235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2.9395</v>
      </c>
      <c r="E42" t="n">
        <v>34.02</v>
      </c>
      <c r="F42" t="n">
        <v>29.5</v>
      </c>
      <c r="G42" t="n">
        <v>57.1</v>
      </c>
      <c r="H42" t="n">
        <v>0.67</v>
      </c>
      <c r="I42" t="n">
        <v>31</v>
      </c>
      <c r="J42" t="n">
        <v>294.03</v>
      </c>
      <c r="K42" t="n">
        <v>60.56</v>
      </c>
      <c r="L42" t="n">
        <v>11</v>
      </c>
      <c r="M42" t="n">
        <v>29</v>
      </c>
      <c r="N42" t="n">
        <v>82.48</v>
      </c>
      <c r="O42" t="n">
        <v>36498.06</v>
      </c>
      <c r="P42" t="n">
        <v>455.92</v>
      </c>
      <c r="Q42" t="n">
        <v>2238.38</v>
      </c>
      <c r="R42" t="n">
        <v>113.05</v>
      </c>
      <c r="S42" t="n">
        <v>80.06999999999999</v>
      </c>
      <c r="T42" t="n">
        <v>14329.7</v>
      </c>
      <c r="U42" t="n">
        <v>0.71</v>
      </c>
      <c r="V42" t="n">
        <v>0.87</v>
      </c>
      <c r="W42" t="n">
        <v>6.69</v>
      </c>
      <c r="X42" t="n">
        <v>0.87</v>
      </c>
      <c r="Y42" t="n">
        <v>1</v>
      </c>
      <c r="Z42" t="n">
        <v>10</v>
      </c>
      <c r="AA42" t="n">
        <v>584.3725153312191</v>
      </c>
      <c r="AB42" t="n">
        <v>799.5642561720408</v>
      </c>
      <c r="AC42" t="n">
        <v>723.2549657584622</v>
      </c>
      <c r="AD42" t="n">
        <v>584372.5153312191</v>
      </c>
      <c r="AE42" t="n">
        <v>799564.2561720408</v>
      </c>
      <c r="AF42" t="n">
        <v>3.480249626467969e-06</v>
      </c>
      <c r="AG42" t="n">
        <v>1.4175</v>
      </c>
      <c r="AH42" t="n">
        <v>723254.9657584622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2.9476</v>
      </c>
      <c r="E43" t="n">
        <v>33.93</v>
      </c>
      <c r="F43" t="n">
        <v>29.46</v>
      </c>
      <c r="G43" t="n">
        <v>58.92</v>
      </c>
      <c r="H43" t="n">
        <v>0.68</v>
      </c>
      <c r="I43" t="n">
        <v>30</v>
      </c>
      <c r="J43" t="n">
        <v>294.55</v>
      </c>
      <c r="K43" t="n">
        <v>60.56</v>
      </c>
      <c r="L43" t="n">
        <v>11.25</v>
      </c>
      <c r="M43" t="n">
        <v>28</v>
      </c>
      <c r="N43" t="n">
        <v>82.73999999999999</v>
      </c>
      <c r="O43" t="n">
        <v>36561.67</v>
      </c>
      <c r="P43" t="n">
        <v>453.15</v>
      </c>
      <c r="Q43" t="n">
        <v>2238.42</v>
      </c>
      <c r="R43" t="n">
        <v>111.8</v>
      </c>
      <c r="S43" t="n">
        <v>80.06999999999999</v>
      </c>
      <c r="T43" t="n">
        <v>13711.17</v>
      </c>
      <c r="U43" t="n">
        <v>0.72</v>
      </c>
      <c r="V43" t="n">
        <v>0.87</v>
      </c>
      <c r="W43" t="n">
        <v>6.69</v>
      </c>
      <c r="X43" t="n">
        <v>0.83</v>
      </c>
      <c r="Y43" t="n">
        <v>1</v>
      </c>
      <c r="Z43" t="n">
        <v>10</v>
      </c>
      <c r="AA43" t="n">
        <v>580.2359738040152</v>
      </c>
      <c r="AB43" t="n">
        <v>793.9044575631883</v>
      </c>
      <c r="AC43" t="n">
        <v>718.1353303852611</v>
      </c>
      <c r="AD43" t="n">
        <v>580235.9738040152</v>
      </c>
      <c r="AE43" t="n">
        <v>793904.4575631883</v>
      </c>
      <c r="AF43" t="n">
        <v>3.489839700281335e-06</v>
      </c>
      <c r="AG43" t="n">
        <v>1.41375</v>
      </c>
      <c r="AH43" t="n">
        <v>718135.3303852611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2.9477</v>
      </c>
      <c r="E44" t="n">
        <v>33.93</v>
      </c>
      <c r="F44" t="n">
        <v>29.46</v>
      </c>
      <c r="G44" t="n">
        <v>58.91</v>
      </c>
      <c r="H44" t="n">
        <v>0.6899999999999999</v>
      </c>
      <c r="I44" t="n">
        <v>30</v>
      </c>
      <c r="J44" t="n">
        <v>295.06</v>
      </c>
      <c r="K44" t="n">
        <v>60.56</v>
      </c>
      <c r="L44" t="n">
        <v>11.5</v>
      </c>
      <c r="M44" t="n">
        <v>28</v>
      </c>
      <c r="N44" t="n">
        <v>83.01000000000001</v>
      </c>
      <c r="O44" t="n">
        <v>36625.39</v>
      </c>
      <c r="P44" t="n">
        <v>451.24</v>
      </c>
      <c r="Q44" t="n">
        <v>2238.32</v>
      </c>
      <c r="R44" t="n">
        <v>111.75</v>
      </c>
      <c r="S44" t="n">
        <v>80.06999999999999</v>
      </c>
      <c r="T44" t="n">
        <v>13687.1</v>
      </c>
      <c r="U44" t="n">
        <v>0.72</v>
      </c>
      <c r="V44" t="n">
        <v>0.87</v>
      </c>
      <c r="W44" t="n">
        <v>6.69</v>
      </c>
      <c r="X44" t="n">
        <v>0.83</v>
      </c>
      <c r="Y44" t="n">
        <v>1</v>
      </c>
      <c r="Z44" t="n">
        <v>10</v>
      </c>
      <c r="AA44" t="n">
        <v>578.6496084392337</v>
      </c>
      <c r="AB44" t="n">
        <v>791.7339224855933</v>
      </c>
      <c r="AC44" t="n">
        <v>716.1719481291069</v>
      </c>
      <c r="AD44" t="n">
        <v>578649.6084392337</v>
      </c>
      <c r="AE44" t="n">
        <v>791733.9224855934</v>
      </c>
      <c r="AF44" t="n">
        <v>3.48995809625434e-06</v>
      </c>
      <c r="AG44" t="n">
        <v>1.41375</v>
      </c>
      <c r="AH44" t="n">
        <v>716171.9481291069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2.9548</v>
      </c>
      <c r="E45" t="n">
        <v>33.84</v>
      </c>
      <c r="F45" t="n">
        <v>29.43</v>
      </c>
      <c r="G45" t="n">
        <v>60.88</v>
      </c>
      <c r="H45" t="n">
        <v>0.71</v>
      </c>
      <c r="I45" t="n">
        <v>29</v>
      </c>
      <c r="J45" t="n">
        <v>295.58</v>
      </c>
      <c r="K45" t="n">
        <v>60.56</v>
      </c>
      <c r="L45" t="n">
        <v>11.75</v>
      </c>
      <c r="M45" t="n">
        <v>27</v>
      </c>
      <c r="N45" t="n">
        <v>83.28</v>
      </c>
      <c r="O45" t="n">
        <v>36689.22</v>
      </c>
      <c r="P45" t="n">
        <v>449.87</v>
      </c>
      <c r="Q45" t="n">
        <v>2238.39</v>
      </c>
      <c r="R45" t="n">
        <v>110.72</v>
      </c>
      <c r="S45" t="n">
        <v>80.06999999999999</v>
      </c>
      <c r="T45" t="n">
        <v>13178.88</v>
      </c>
      <c r="U45" t="n">
        <v>0.72</v>
      </c>
      <c r="V45" t="n">
        <v>0.87</v>
      </c>
      <c r="W45" t="n">
        <v>6.69</v>
      </c>
      <c r="X45" t="n">
        <v>0.8</v>
      </c>
      <c r="Y45" t="n">
        <v>1</v>
      </c>
      <c r="Z45" t="n">
        <v>10</v>
      </c>
      <c r="AA45" t="n">
        <v>575.9407735659739</v>
      </c>
      <c r="AB45" t="n">
        <v>788.027575106639</v>
      </c>
      <c r="AC45" t="n">
        <v>712.8193293421089</v>
      </c>
      <c r="AD45" t="n">
        <v>575940.773565974</v>
      </c>
      <c r="AE45" t="n">
        <v>788027.5751066389</v>
      </c>
      <c r="AF45" t="n">
        <v>3.498364210337661e-06</v>
      </c>
      <c r="AG45" t="n">
        <v>1.41</v>
      </c>
      <c r="AH45" t="n">
        <v>712819.3293421088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2.9613</v>
      </c>
      <c r="E46" t="n">
        <v>33.77</v>
      </c>
      <c r="F46" t="n">
        <v>29.41</v>
      </c>
      <c r="G46" t="n">
        <v>63.01</v>
      </c>
      <c r="H46" t="n">
        <v>0.72</v>
      </c>
      <c r="I46" t="n">
        <v>28</v>
      </c>
      <c r="J46" t="n">
        <v>296.1</v>
      </c>
      <c r="K46" t="n">
        <v>60.56</v>
      </c>
      <c r="L46" t="n">
        <v>12</v>
      </c>
      <c r="M46" t="n">
        <v>26</v>
      </c>
      <c r="N46" t="n">
        <v>83.54000000000001</v>
      </c>
      <c r="O46" t="n">
        <v>36753.16</v>
      </c>
      <c r="P46" t="n">
        <v>447.44</v>
      </c>
      <c r="Q46" t="n">
        <v>2238.4</v>
      </c>
      <c r="R46" t="n">
        <v>109.97</v>
      </c>
      <c r="S46" t="n">
        <v>80.06999999999999</v>
      </c>
      <c r="T46" t="n">
        <v>12808.07</v>
      </c>
      <c r="U46" t="n">
        <v>0.73</v>
      </c>
      <c r="V46" t="n">
        <v>0.87</v>
      </c>
      <c r="W46" t="n">
        <v>6.69</v>
      </c>
      <c r="X46" t="n">
        <v>0.78</v>
      </c>
      <c r="Y46" t="n">
        <v>1</v>
      </c>
      <c r="Z46" t="n">
        <v>10</v>
      </c>
      <c r="AA46" t="n">
        <v>572.5656155739598</v>
      </c>
      <c r="AB46" t="n">
        <v>783.4095350405036</v>
      </c>
      <c r="AC46" t="n">
        <v>708.6420285384254</v>
      </c>
      <c r="AD46" t="n">
        <v>572565.6155739598</v>
      </c>
      <c r="AE46" t="n">
        <v>783409.5350405036</v>
      </c>
      <c r="AF46" t="n">
        <v>3.506059948582955e-06</v>
      </c>
      <c r="AG46" t="n">
        <v>1.407083333333333</v>
      </c>
      <c r="AH46" t="n">
        <v>708642.0285384253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2.9697</v>
      </c>
      <c r="E47" t="n">
        <v>33.67</v>
      </c>
      <c r="F47" t="n">
        <v>29.36</v>
      </c>
      <c r="G47" t="n">
        <v>65.25</v>
      </c>
      <c r="H47" t="n">
        <v>0.74</v>
      </c>
      <c r="I47" t="n">
        <v>27</v>
      </c>
      <c r="J47" t="n">
        <v>296.62</v>
      </c>
      <c r="K47" t="n">
        <v>60.56</v>
      </c>
      <c r="L47" t="n">
        <v>12.25</v>
      </c>
      <c r="M47" t="n">
        <v>25</v>
      </c>
      <c r="N47" t="n">
        <v>83.81</v>
      </c>
      <c r="O47" t="n">
        <v>36817.22</v>
      </c>
      <c r="P47" t="n">
        <v>445.02</v>
      </c>
      <c r="Q47" t="n">
        <v>2238.35</v>
      </c>
      <c r="R47" t="n">
        <v>108.6</v>
      </c>
      <c r="S47" t="n">
        <v>80.06999999999999</v>
      </c>
      <c r="T47" t="n">
        <v>12127.08</v>
      </c>
      <c r="U47" t="n">
        <v>0.74</v>
      </c>
      <c r="V47" t="n">
        <v>0.87</v>
      </c>
      <c r="W47" t="n">
        <v>6.68</v>
      </c>
      <c r="X47" t="n">
        <v>0.73</v>
      </c>
      <c r="Y47" t="n">
        <v>1</v>
      </c>
      <c r="Z47" t="n">
        <v>10</v>
      </c>
      <c r="AA47" t="n">
        <v>568.6510101173138</v>
      </c>
      <c r="AB47" t="n">
        <v>778.0533991545165</v>
      </c>
      <c r="AC47" t="n">
        <v>703.7970747440127</v>
      </c>
      <c r="AD47" t="n">
        <v>568651.0101173138</v>
      </c>
      <c r="AE47" t="n">
        <v>778053.3991545164</v>
      </c>
      <c r="AF47" t="n">
        <v>3.516005210315335e-06</v>
      </c>
      <c r="AG47" t="n">
        <v>1.402916666666667</v>
      </c>
      <c r="AH47" t="n">
        <v>703797.0747440127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2.9698</v>
      </c>
      <c r="E48" t="n">
        <v>33.67</v>
      </c>
      <c r="F48" t="n">
        <v>29.36</v>
      </c>
      <c r="G48" t="n">
        <v>65.25</v>
      </c>
      <c r="H48" t="n">
        <v>0.75</v>
      </c>
      <c r="I48" t="n">
        <v>27</v>
      </c>
      <c r="J48" t="n">
        <v>297.14</v>
      </c>
      <c r="K48" t="n">
        <v>60.56</v>
      </c>
      <c r="L48" t="n">
        <v>12.5</v>
      </c>
      <c r="M48" t="n">
        <v>25</v>
      </c>
      <c r="N48" t="n">
        <v>84.08</v>
      </c>
      <c r="O48" t="n">
        <v>36881.39</v>
      </c>
      <c r="P48" t="n">
        <v>443.72</v>
      </c>
      <c r="Q48" t="n">
        <v>2238.41</v>
      </c>
      <c r="R48" t="n">
        <v>108.66</v>
      </c>
      <c r="S48" t="n">
        <v>80.06999999999999</v>
      </c>
      <c r="T48" t="n">
        <v>12155.3</v>
      </c>
      <c r="U48" t="n">
        <v>0.74</v>
      </c>
      <c r="V48" t="n">
        <v>0.87</v>
      </c>
      <c r="W48" t="n">
        <v>6.68</v>
      </c>
      <c r="X48" t="n">
        <v>0.73</v>
      </c>
      <c r="Y48" t="n">
        <v>1</v>
      </c>
      <c r="Z48" t="n">
        <v>10</v>
      </c>
      <c r="AA48" t="n">
        <v>567.5736291669411</v>
      </c>
      <c r="AB48" t="n">
        <v>776.5792790075236</v>
      </c>
      <c r="AC48" t="n">
        <v>702.4636425549083</v>
      </c>
      <c r="AD48" t="n">
        <v>567573.6291669412</v>
      </c>
      <c r="AE48" t="n">
        <v>776579.2790075236</v>
      </c>
      <c r="AF48" t="n">
        <v>3.51612360628834e-06</v>
      </c>
      <c r="AG48" t="n">
        <v>1.402916666666667</v>
      </c>
      <c r="AH48" t="n">
        <v>702463.6425549083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2.9776</v>
      </c>
      <c r="E49" t="n">
        <v>33.58</v>
      </c>
      <c r="F49" t="n">
        <v>29.33</v>
      </c>
      <c r="G49" t="n">
        <v>67.67</v>
      </c>
      <c r="H49" t="n">
        <v>0.76</v>
      </c>
      <c r="I49" t="n">
        <v>26</v>
      </c>
      <c r="J49" t="n">
        <v>297.66</v>
      </c>
      <c r="K49" t="n">
        <v>60.56</v>
      </c>
      <c r="L49" t="n">
        <v>12.75</v>
      </c>
      <c r="M49" t="n">
        <v>24</v>
      </c>
      <c r="N49" t="n">
        <v>84.36</v>
      </c>
      <c r="O49" t="n">
        <v>36945.67</v>
      </c>
      <c r="P49" t="n">
        <v>441.6</v>
      </c>
      <c r="Q49" t="n">
        <v>2238.44</v>
      </c>
      <c r="R49" t="n">
        <v>107.4</v>
      </c>
      <c r="S49" t="n">
        <v>80.06999999999999</v>
      </c>
      <c r="T49" t="n">
        <v>11532.82</v>
      </c>
      <c r="U49" t="n">
        <v>0.75</v>
      </c>
      <c r="V49" t="n">
        <v>0.87</v>
      </c>
      <c r="W49" t="n">
        <v>6.68</v>
      </c>
      <c r="X49" t="n">
        <v>0.7</v>
      </c>
      <c r="Y49" t="n">
        <v>1</v>
      </c>
      <c r="Z49" t="n">
        <v>10</v>
      </c>
      <c r="AA49" t="n">
        <v>564.1722981716068</v>
      </c>
      <c r="AB49" t="n">
        <v>771.9254278835741</v>
      </c>
      <c r="AC49" t="n">
        <v>698.2539484505074</v>
      </c>
      <c r="AD49" t="n">
        <v>564172.2981716068</v>
      </c>
      <c r="AE49" t="n">
        <v>771925.4278835742</v>
      </c>
      <c r="AF49" t="n">
        <v>3.525358492182692e-06</v>
      </c>
      <c r="AG49" t="n">
        <v>1.399166666666667</v>
      </c>
      <c r="AH49" t="n">
        <v>698253.9484505075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2.9771</v>
      </c>
      <c r="E50" t="n">
        <v>33.59</v>
      </c>
      <c r="F50" t="n">
        <v>29.33</v>
      </c>
      <c r="G50" t="n">
        <v>67.69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24</v>
      </c>
      <c r="N50" t="n">
        <v>84.63</v>
      </c>
      <c r="O50" t="n">
        <v>37010.06</v>
      </c>
      <c r="P50" t="n">
        <v>440.59</v>
      </c>
      <c r="Q50" t="n">
        <v>2238.43</v>
      </c>
      <c r="R50" t="n">
        <v>107.58</v>
      </c>
      <c r="S50" t="n">
        <v>80.06999999999999</v>
      </c>
      <c r="T50" t="n">
        <v>11623.34</v>
      </c>
      <c r="U50" t="n">
        <v>0.74</v>
      </c>
      <c r="V50" t="n">
        <v>0.87</v>
      </c>
      <c r="W50" t="n">
        <v>6.68</v>
      </c>
      <c r="X50" t="n">
        <v>0.7</v>
      </c>
      <c r="Y50" t="n">
        <v>1</v>
      </c>
      <c r="Z50" t="n">
        <v>10</v>
      </c>
      <c r="AA50" t="n">
        <v>563.4481040906441</v>
      </c>
      <c r="AB50" t="n">
        <v>770.9345535928129</v>
      </c>
      <c r="AC50" t="n">
        <v>697.3576418113557</v>
      </c>
      <c r="AD50" t="n">
        <v>563448.104090644</v>
      </c>
      <c r="AE50" t="n">
        <v>770934.5535928129</v>
      </c>
      <c r="AF50" t="n">
        <v>3.524766512317669e-06</v>
      </c>
      <c r="AG50" t="n">
        <v>1.399583333333333</v>
      </c>
      <c r="AH50" t="n">
        <v>697357.6418113557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2.9822</v>
      </c>
      <c r="E51" t="n">
        <v>33.53</v>
      </c>
      <c r="F51" t="n">
        <v>29.33</v>
      </c>
      <c r="G51" t="n">
        <v>70.38</v>
      </c>
      <c r="H51" t="n">
        <v>0.79</v>
      </c>
      <c r="I51" t="n">
        <v>25</v>
      </c>
      <c r="J51" t="n">
        <v>298.71</v>
      </c>
      <c r="K51" t="n">
        <v>60.56</v>
      </c>
      <c r="L51" t="n">
        <v>13.25</v>
      </c>
      <c r="M51" t="n">
        <v>23</v>
      </c>
      <c r="N51" t="n">
        <v>84.90000000000001</v>
      </c>
      <c r="O51" t="n">
        <v>37074.57</v>
      </c>
      <c r="P51" t="n">
        <v>437.75</v>
      </c>
      <c r="Q51" t="n">
        <v>2238.44</v>
      </c>
      <c r="R51" t="n">
        <v>107.44</v>
      </c>
      <c r="S51" t="n">
        <v>80.06999999999999</v>
      </c>
      <c r="T51" t="n">
        <v>11557.01</v>
      </c>
      <c r="U51" t="n">
        <v>0.75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560.1821622599389</v>
      </c>
      <c r="AB51" t="n">
        <v>766.4659478968574</v>
      </c>
      <c r="AC51" t="n">
        <v>693.3155135712948</v>
      </c>
      <c r="AD51" t="n">
        <v>560182.1622599389</v>
      </c>
      <c r="AE51" t="n">
        <v>766465.9478968574</v>
      </c>
      <c r="AF51" t="n">
        <v>3.530804706940901e-06</v>
      </c>
      <c r="AG51" t="n">
        <v>1.397083333333333</v>
      </c>
      <c r="AH51" t="n">
        <v>693315.5135712948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2.9822</v>
      </c>
      <c r="E52" t="n">
        <v>33.53</v>
      </c>
      <c r="F52" t="n">
        <v>29.33</v>
      </c>
      <c r="G52" t="n">
        <v>70.38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23</v>
      </c>
      <c r="N52" t="n">
        <v>85.18000000000001</v>
      </c>
      <c r="O52" t="n">
        <v>37139.2</v>
      </c>
      <c r="P52" t="n">
        <v>435.78</v>
      </c>
      <c r="Q52" t="n">
        <v>2238.33</v>
      </c>
      <c r="R52" t="n">
        <v>107.34</v>
      </c>
      <c r="S52" t="n">
        <v>80.06999999999999</v>
      </c>
      <c r="T52" t="n">
        <v>11507.86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558.5844367363645</v>
      </c>
      <c r="AB52" t="n">
        <v>764.2798693488274</v>
      </c>
      <c r="AC52" t="n">
        <v>691.3380712917083</v>
      </c>
      <c r="AD52" t="n">
        <v>558584.4367363645</v>
      </c>
      <c r="AE52" t="n">
        <v>764279.8693488274</v>
      </c>
      <c r="AF52" t="n">
        <v>3.530804706940901e-06</v>
      </c>
      <c r="AG52" t="n">
        <v>1.397083333333333</v>
      </c>
      <c r="AH52" t="n">
        <v>691338.0712917083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2.991</v>
      </c>
      <c r="E53" t="n">
        <v>33.43</v>
      </c>
      <c r="F53" t="n">
        <v>29.28</v>
      </c>
      <c r="G53" t="n">
        <v>73.2</v>
      </c>
      <c r="H53" t="n">
        <v>0.82</v>
      </c>
      <c r="I53" t="n">
        <v>24</v>
      </c>
      <c r="J53" t="n">
        <v>299.76</v>
      </c>
      <c r="K53" t="n">
        <v>60.56</v>
      </c>
      <c r="L53" t="n">
        <v>13.75</v>
      </c>
      <c r="M53" t="n">
        <v>22</v>
      </c>
      <c r="N53" t="n">
        <v>85.45</v>
      </c>
      <c r="O53" t="n">
        <v>37204.07</v>
      </c>
      <c r="P53" t="n">
        <v>434.41</v>
      </c>
      <c r="Q53" t="n">
        <v>2238.36</v>
      </c>
      <c r="R53" t="n">
        <v>105.79</v>
      </c>
      <c r="S53" t="n">
        <v>80.06999999999999</v>
      </c>
      <c r="T53" t="n">
        <v>10734.8</v>
      </c>
      <c r="U53" t="n">
        <v>0.76</v>
      </c>
      <c r="V53" t="n">
        <v>0.88</v>
      </c>
      <c r="W53" t="n">
        <v>6.68</v>
      </c>
      <c r="X53" t="n">
        <v>0.65</v>
      </c>
      <c r="Y53" t="n">
        <v>1</v>
      </c>
      <c r="Z53" t="n">
        <v>10</v>
      </c>
      <c r="AA53" t="n">
        <v>555.5127766595002</v>
      </c>
      <c r="AB53" t="n">
        <v>760.0770885195831</v>
      </c>
      <c r="AC53" t="n">
        <v>687.5363979661671</v>
      </c>
      <c r="AD53" t="n">
        <v>555512.7766595002</v>
      </c>
      <c r="AE53" t="n">
        <v>760077.0885195831</v>
      </c>
      <c r="AF53" t="n">
        <v>3.541223552565298e-06</v>
      </c>
      <c r="AG53" t="n">
        <v>1.392916666666667</v>
      </c>
      <c r="AH53" t="n">
        <v>687536.3979661671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2.9979</v>
      </c>
      <c r="E54" t="n">
        <v>33.36</v>
      </c>
      <c r="F54" t="n">
        <v>29.25</v>
      </c>
      <c r="G54" t="n">
        <v>76.31999999999999</v>
      </c>
      <c r="H54" t="n">
        <v>0.83</v>
      </c>
      <c r="I54" t="n">
        <v>23</v>
      </c>
      <c r="J54" t="n">
        <v>300.28</v>
      </c>
      <c r="K54" t="n">
        <v>60.56</v>
      </c>
      <c r="L54" t="n">
        <v>14</v>
      </c>
      <c r="M54" t="n">
        <v>21</v>
      </c>
      <c r="N54" t="n">
        <v>85.73</v>
      </c>
      <c r="O54" t="n">
        <v>37268.93</v>
      </c>
      <c r="P54" t="n">
        <v>429.95</v>
      </c>
      <c r="Q54" t="n">
        <v>2238.34</v>
      </c>
      <c r="R54" t="n">
        <v>105.11</v>
      </c>
      <c r="S54" t="n">
        <v>80.06999999999999</v>
      </c>
      <c r="T54" t="n">
        <v>10403.07</v>
      </c>
      <c r="U54" t="n">
        <v>0.76</v>
      </c>
      <c r="V54" t="n">
        <v>0.88</v>
      </c>
      <c r="W54" t="n">
        <v>6.68</v>
      </c>
      <c r="X54" t="n">
        <v>0.63</v>
      </c>
      <c r="Y54" t="n">
        <v>1</v>
      </c>
      <c r="Z54" t="n">
        <v>10</v>
      </c>
      <c r="AA54" t="n">
        <v>550.4479981886581</v>
      </c>
      <c r="AB54" t="n">
        <v>753.1472351735205</v>
      </c>
      <c r="AC54" t="n">
        <v>681.2679200973427</v>
      </c>
      <c r="AD54" t="n">
        <v>550447.998188658</v>
      </c>
      <c r="AE54" t="n">
        <v>753147.2351735205</v>
      </c>
      <c r="AF54" t="n">
        <v>3.54939287470261e-06</v>
      </c>
      <c r="AG54" t="n">
        <v>1.39</v>
      </c>
      <c r="AH54" t="n">
        <v>681267.9200973427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2.999</v>
      </c>
      <c r="E55" t="n">
        <v>33.34</v>
      </c>
      <c r="F55" t="n">
        <v>29.24</v>
      </c>
      <c r="G55" t="n">
        <v>76.28</v>
      </c>
      <c r="H55" t="n">
        <v>0.84</v>
      </c>
      <c r="I55" t="n">
        <v>23</v>
      </c>
      <c r="J55" t="n">
        <v>300.81</v>
      </c>
      <c r="K55" t="n">
        <v>60.56</v>
      </c>
      <c r="L55" t="n">
        <v>14.25</v>
      </c>
      <c r="M55" t="n">
        <v>21</v>
      </c>
      <c r="N55" t="n">
        <v>86</v>
      </c>
      <c r="O55" t="n">
        <v>37333.9</v>
      </c>
      <c r="P55" t="n">
        <v>429.94</v>
      </c>
      <c r="Q55" t="n">
        <v>2238.41</v>
      </c>
      <c r="R55" t="n">
        <v>104.8</v>
      </c>
      <c r="S55" t="n">
        <v>80.06999999999999</v>
      </c>
      <c r="T55" t="n">
        <v>10245.33</v>
      </c>
      <c r="U55" t="n">
        <v>0.76</v>
      </c>
      <c r="V55" t="n">
        <v>0.88</v>
      </c>
      <c r="W55" t="n">
        <v>6.67</v>
      </c>
      <c r="X55" t="n">
        <v>0.61</v>
      </c>
      <c r="Y55" t="n">
        <v>1</v>
      </c>
      <c r="Z55" t="n">
        <v>10</v>
      </c>
      <c r="AA55" t="n">
        <v>550.1707907134885</v>
      </c>
      <c r="AB55" t="n">
        <v>752.7679476764629</v>
      </c>
      <c r="AC55" t="n">
        <v>680.9248312666706</v>
      </c>
      <c r="AD55" t="n">
        <v>550170.7907134885</v>
      </c>
      <c r="AE55" t="n">
        <v>752767.9476764629</v>
      </c>
      <c r="AF55" t="n">
        <v>3.55069523040566e-06</v>
      </c>
      <c r="AG55" t="n">
        <v>1.389166666666667</v>
      </c>
      <c r="AH55" t="n">
        <v>680924.8312666706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2.9974</v>
      </c>
      <c r="E56" t="n">
        <v>33.36</v>
      </c>
      <c r="F56" t="n">
        <v>29.26</v>
      </c>
      <c r="G56" t="n">
        <v>76.33</v>
      </c>
      <c r="H56" t="n">
        <v>0.86</v>
      </c>
      <c r="I56" t="n">
        <v>23</v>
      </c>
      <c r="J56" t="n">
        <v>301.34</v>
      </c>
      <c r="K56" t="n">
        <v>60.56</v>
      </c>
      <c r="L56" t="n">
        <v>14.5</v>
      </c>
      <c r="M56" t="n">
        <v>21</v>
      </c>
      <c r="N56" t="n">
        <v>86.28</v>
      </c>
      <c r="O56" t="n">
        <v>37399</v>
      </c>
      <c r="P56" t="n">
        <v>429.26</v>
      </c>
      <c r="Q56" t="n">
        <v>2238.3</v>
      </c>
      <c r="R56" t="n">
        <v>105.28</v>
      </c>
      <c r="S56" t="n">
        <v>80.06999999999999</v>
      </c>
      <c r="T56" t="n">
        <v>10488.42</v>
      </c>
      <c r="U56" t="n">
        <v>0.76</v>
      </c>
      <c r="V56" t="n">
        <v>0.88</v>
      </c>
      <c r="W56" t="n">
        <v>6.68</v>
      </c>
      <c r="X56" t="n">
        <v>0.63</v>
      </c>
      <c r="Y56" t="n">
        <v>1</v>
      </c>
      <c r="Z56" t="n">
        <v>10</v>
      </c>
      <c r="AA56" t="n">
        <v>550.0450805830608</v>
      </c>
      <c r="AB56" t="n">
        <v>752.5959455300722</v>
      </c>
      <c r="AC56" t="n">
        <v>680.7692447637248</v>
      </c>
      <c r="AD56" t="n">
        <v>550045.0805830607</v>
      </c>
      <c r="AE56" t="n">
        <v>752595.9455300722</v>
      </c>
      <c r="AF56" t="n">
        <v>3.548800894837587e-06</v>
      </c>
      <c r="AG56" t="n">
        <v>1.39</v>
      </c>
      <c r="AH56" t="n">
        <v>680769.2447637249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3.0054</v>
      </c>
      <c r="E57" t="n">
        <v>33.27</v>
      </c>
      <c r="F57" t="n">
        <v>29.22</v>
      </c>
      <c r="G57" t="n">
        <v>79.7</v>
      </c>
      <c r="H57" t="n">
        <v>0.87</v>
      </c>
      <c r="I57" t="n">
        <v>22</v>
      </c>
      <c r="J57" t="n">
        <v>301.86</v>
      </c>
      <c r="K57" t="n">
        <v>60.56</v>
      </c>
      <c r="L57" t="n">
        <v>14.75</v>
      </c>
      <c r="M57" t="n">
        <v>20</v>
      </c>
      <c r="N57" t="n">
        <v>86.56</v>
      </c>
      <c r="O57" t="n">
        <v>37464.21</v>
      </c>
      <c r="P57" t="n">
        <v>426.19</v>
      </c>
      <c r="Q57" t="n">
        <v>2238.35</v>
      </c>
      <c r="R57" t="n">
        <v>104.12</v>
      </c>
      <c r="S57" t="n">
        <v>80.06999999999999</v>
      </c>
      <c r="T57" t="n">
        <v>9912.040000000001</v>
      </c>
      <c r="U57" t="n">
        <v>0.77</v>
      </c>
      <c r="V57" t="n">
        <v>0.88</v>
      </c>
      <c r="W57" t="n">
        <v>6.67</v>
      </c>
      <c r="X57" t="n">
        <v>0.6</v>
      </c>
      <c r="Y57" t="n">
        <v>1</v>
      </c>
      <c r="Z57" t="n">
        <v>10</v>
      </c>
      <c r="AA57" t="n">
        <v>545.855543804836</v>
      </c>
      <c r="AB57" t="n">
        <v>746.8636364807868</v>
      </c>
      <c r="AC57" t="n">
        <v>675.5840192447572</v>
      </c>
      <c r="AD57" t="n">
        <v>545855.543804836</v>
      </c>
      <c r="AE57" t="n">
        <v>746863.6364807868</v>
      </c>
      <c r="AF57" t="n">
        <v>3.558272572677949e-06</v>
      </c>
      <c r="AG57" t="n">
        <v>1.38625</v>
      </c>
      <c r="AH57" t="n">
        <v>675584.0192447572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3.0038</v>
      </c>
      <c r="E58" t="n">
        <v>33.29</v>
      </c>
      <c r="F58" t="n">
        <v>29.24</v>
      </c>
      <c r="G58" t="n">
        <v>79.75</v>
      </c>
      <c r="H58" t="n">
        <v>0.88</v>
      </c>
      <c r="I58" t="n">
        <v>22</v>
      </c>
      <c r="J58" t="n">
        <v>302.39</v>
      </c>
      <c r="K58" t="n">
        <v>60.56</v>
      </c>
      <c r="L58" t="n">
        <v>15</v>
      </c>
      <c r="M58" t="n">
        <v>20</v>
      </c>
      <c r="N58" t="n">
        <v>86.84</v>
      </c>
      <c r="O58" t="n">
        <v>37529.55</v>
      </c>
      <c r="P58" t="n">
        <v>424.42</v>
      </c>
      <c r="Q58" t="n">
        <v>2238.33</v>
      </c>
      <c r="R58" t="n">
        <v>104.66</v>
      </c>
      <c r="S58" t="n">
        <v>80.06999999999999</v>
      </c>
      <c r="T58" t="n">
        <v>10182.03</v>
      </c>
      <c r="U58" t="n">
        <v>0.77</v>
      </c>
      <c r="V58" t="n">
        <v>0.88</v>
      </c>
      <c r="W58" t="n">
        <v>6.68</v>
      </c>
      <c r="X58" t="n">
        <v>0.61</v>
      </c>
      <c r="Y58" t="n">
        <v>1</v>
      </c>
      <c r="Z58" t="n">
        <v>10</v>
      </c>
      <c r="AA58" t="n">
        <v>544.8501719921271</v>
      </c>
      <c r="AB58" t="n">
        <v>745.4880424127643</v>
      </c>
      <c r="AC58" t="n">
        <v>674.3397099439284</v>
      </c>
      <c r="AD58" t="n">
        <v>544850.1719921271</v>
      </c>
      <c r="AE58" t="n">
        <v>745488.0424127644</v>
      </c>
      <c r="AF58" t="n">
        <v>3.556378237109877e-06</v>
      </c>
      <c r="AG58" t="n">
        <v>1.387083333333333</v>
      </c>
      <c r="AH58" t="n">
        <v>674339.7099439284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3.0142</v>
      </c>
      <c r="E59" t="n">
        <v>33.18</v>
      </c>
      <c r="F59" t="n">
        <v>29.18</v>
      </c>
      <c r="G59" t="n">
        <v>83.37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422.31</v>
      </c>
      <c r="Q59" t="n">
        <v>2238.3</v>
      </c>
      <c r="R59" t="n">
        <v>102.68</v>
      </c>
      <c r="S59" t="n">
        <v>80.06999999999999</v>
      </c>
      <c r="T59" t="n">
        <v>9197.82</v>
      </c>
      <c r="U59" t="n">
        <v>0.78</v>
      </c>
      <c r="V59" t="n">
        <v>0.88</v>
      </c>
      <c r="W59" t="n">
        <v>6.67</v>
      </c>
      <c r="X59" t="n">
        <v>0.55</v>
      </c>
      <c r="Y59" t="n">
        <v>1</v>
      </c>
      <c r="Z59" t="n">
        <v>10</v>
      </c>
      <c r="AA59" t="n">
        <v>540.8982598535486</v>
      </c>
      <c r="AB59" t="n">
        <v>740.0808618787026</v>
      </c>
      <c r="AC59" t="n">
        <v>669.4485831310118</v>
      </c>
      <c r="AD59" t="n">
        <v>540898.2598535486</v>
      </c>
      <c r="AE59" t="n">
        <v>740080.8618787026</v>
      </c>
      <c r="AF59" t="n">
        <v>3.568691418302348e-06</v>
      </c>
      <c r="AG59" t="n">
        <v>1.3825</v>
      </c>
      <c r="AH59" t="n">
        <v>669448.5831310118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3.0133</v>
      </c>
      <c r="E60" t="n">
        <v>33.19</v>
      </c>
      <c r="F60" t="n">
        <v>29.19</v>
      </c>
      <c r="G60" t="n">
        <v>83.39</v>
      </c>
      <c r="H60" t="n">
        <v>0.91</v>
      </c>
      <c r="I60" t="n">
        <v>21</v>
      </c>
      <c r="J60" t="n">
        <v>303.46</v>
      </c>
      <c r="K60" t="n">
        <v>60.56</v>
      </c>
      <c r="L60" t="n">
        <v>15.5</v>
      </c>
      <c r="M60" t="n">
        <v>19</v>
      </c>
      <c r="N60" t="n">
        <v>87.40000000000001</v>
      </c>
      <c r="O60" t="n">
        <v>37660.57</v>
      </c>
      <c r="P60" t="n">
        <v>419.61</v>
      </c>
      <c r="Q60" t="n">
        <v>2238.41</v>
      </c>
      <c r="R60" t="n">
        <v>102.81</v>
      </c>
      <c r="S60" t="n">
        <v>80.06999999999999</v>
      </c>
      <c r="T60" t="n">
        <v>9261.6</v>
      </c>
      <c r="U60" t="n">
        <v>0.78</v>
      </c>
      <c r="V60" t="n">
        <v>0.88</v>
      </c>
      <c r="W60" t="n">
        <v>6.68</v>
      </c>
      <c r="X60" t="n">
        <v>0.5600000000000001</v>
      </c>
      <c r="Y60" t="n">
        <v>1</v>
      </c>
      <c r="Z60" t="n">
        <v>10</v>
      </c>
      <c r="AA60" t="n">
        <v>538.956500463205</v>
      </c>
      <c r="AB60" t="n">
        <v>737.424061016456</v>
      </c>
      <c r="AC60" t="n">
        <v>667.0453436142145</v>
      </c>
      <c r="AD60" t="n">
        <v>538956.5004632049</v>
      </c>
      <c r="AE60" t="n">
        <v>737424.061016456</v>
      </c>
      <c r="AF60" t="n">
        <v>3.567625854545307e-06</v>
      </c>
      <c r="AG60" t="n">
        <v>1.382916666666667</v>
      </c>
      <c r="AH60" t="n">
        <v>667045.3436142146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3.0198</v>
      </c>
      <c r="E61" t="n">
        <v>33.12</v>
      </c>
      <c r="F61" t="n">
        <v>29.17</v>
      </c>
      <c r="G61" t="n">
        <v>87.51000000000001</v>
      </c>
      <c r="H61" t="n">
        <v>0.92</v>
      </c>
      <c r="I61" t="n">
        <v>20</v>
      </c>
      <c r="J61" t="n">
        <v>303.99</v>
      </c>
      <c r="K61" t="n">
        <v>60.56</v>
      </c>
      <c r="L61" t="n">
        <v>15.75</v>
      </c>
      <c r="M61" t="n">
        <v>18</v>
      </c>
      <c r="N61" t="n">
        <v>87.68000000000001</v>
      </c>
      <c r="O61" t="n">
        <v>37726.27</v>
      </c>
      <c r="P61" t="n">
        <v>417.01</v>
      </c>
      <c r="Q61" t="n">
        <v>2238.32</v>
      </c>
      <c r="R61" t="n">
        <v>102.24</v>
      </c>
      <c r="S61" t="n">
        <v>80.06999999999999</v>
      </c>
      <c r="T61" t="n">
        <v>8981.74</v>
      </c>
      <c r="U61" t="n">
        <v>0.78</v>
      </c>
      <c r="V61" t="n">
        <v>0.88</v>
      </c>
      <c r="W61" t="n">
        <v>6.67</v>
      </c>
      <c r="X61" t="n">
        <v>0.54</v>
      </c>
      <c r="Y61" t="n">
        <v>1</v>
      </c>
      <c r="Z61" t="n">
        <v>10</v>
      </c>
      <c r="AA61" t="n">
        <v>535.5890427433708</v>
      </c>
      <c r="AB61" t="n">
        <v>732.8165568024294</v>
      </c>
      <c r="AC61" t="n">
        <v>662.8775731357019</v>
      </c>
      <c r="AD61" t="n">
        <v>535589.0427433708</v>
      </c>
      <c r="AE61" t="n">
        <v>732816.5568024294</v>
      </c>
      <c r="AF61" t="n">
        <v>3.575321592790601e-06</v>
      </c>
      <c r="AG61" t="n">
        <v>1.38</v>
      </c>
      <c r="AH61" t="n">
        <v>662877.5731357019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3.0198</v>
      </c>
      <c r="E62" t="n">
        <v>33.12</v>
      </c>
      <c r="F62" t="n">
        <v>29.17</v>
      </c>
      <c r="G62" t="n">
        <v>87.51000000000001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415.59</v>
      </c>
      <c r="Q62" t="n">
        <v>2238.34</v>
      </c>
      <c r="R62" t="n">
        <v>102.17</v>
      </c>
      <c r="S62" t="n">
        <v>80.06999999999999</v>
      </c>
      <c r="T62" t="n">
        <v>8948.719999999999</v>
      </c>
      <c r="U62" t="n">
        <v>0.78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534.4517222195567</v>
      </c>
      <c r="AB62" t="n">
        <v>731.2604246867065</v>
      </c>
      <c r="AC62" t="n">
        <v>661.4699560850585</v>
      </c>
      <c r="AD62" t="n">
        <v>534451.7222195567</v>
      </c>
      <c r="AE62" t="n">
        <v>731260.4246867065</v>
      </c>
      <c r="AF62" t="n">
        <v>3.575321592790601e-06</v>
      </c>
      <c r="AG62" t="n">
        <v>1.38</v>
      </c>
      <c r="AH62" t="n">
        <v>661469.9560850585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3.02</v>
      </c>
      <c r="E63" t="n">
        <v>33.11</v>
      </c>
      <c r="F63" t="n">
        <v>29.17</v>
      </c>
      <c r="G63" t="n">
        <v>87.5</v>
      </c>
      <c r="H63" t="n">
        <v>0.95</v>
      </c>
      <c r="I63" t="n">
        <v>20</v>
      </c>
      <c r="J63" t="n">
        <v>305.06</v>
      </c>
      <c r="K63" t="n">
        <v>60.56</v>
      </c>
      <c r="L63" t="n">
        <v>16.25</v>
      </c>
      <c r="M63" t="n">
        <v>18</v>
      </c>
      <c r="N63" t="n">
        <v>88.25</v>
      </c>
      <c r="O63" t="n">
        <v>37858.02</v>
      </c>
      <c r="P63" t="n">
        <v>415.23</v>
      </c>
      <c r="Q63" t="n">
        <v>2238.32</v>
      </c>
      <c r="R63" t="n">
        <v>102.2</v>
      </c>
      <c r="S63" t="n">
        <v>80.06999999999999</v>
      </c>
      <c r="T63" t="n">
        <v>8960.99</v>
      </c>
      <c r="U63" t="n">
        <v>0.78</v>
      </c>
      <c r="V63" t="n">
        <v>0.88</v>
      </c>
      <c r="W63" t="n">
        <v>6.67</v>
      </c>
      <c r="X63" t="n">
        <v>0.54</v>
      </c>
      <c r="Y63" t="n">
        <v>1</v>
      </c>
      <c r="Z63" t="n">
        <v>10</v>
      </c>
      <c r="AA63" t="n">
        <v>534.1248802088013</v>
      </c>
      <c r="AB63" t="n">
        <v>730.8132250283389</v>
      </c>
      <c r="AC63" t="n">
        <v>661.065436534437</v>
      </c>
      <c r="AD63" t="n">
        <v>534124.8802088012</v>
      </c>
      <c r="AE63" t="n">
        <v>730813.225028339</v>
      </c>
      <c r="AF63" t="n">
        <v>3.57555838473661e-06</v>
      </c>
      <c r="AG63" t="n">
        <v>1.379583333333333</v>
      </c>
      <c r="AH63" t="n">
        <v>661065.436534437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3.0252</v>
      </c>
      <c r="E64" t="n">
        <v>33.06</v>
      </c>
      <c r="F64" t="n">
        <v>29.16</v>
      </c>
      <c r="G64" t="n">
        <v>92.09</v>
      </c>
      <c r="H64" t="n">
        <v>0.96</v>
      </c>
      <c r="I64" t="n">
        <v>19</v>
      </c>
      <c r="J64" t="n">
        <v>305.59</v>
      </c>
      <c r="K64" t="n">
        <v>60.56</v>
      </c>
      <c r="L64" t="n">
        <v>16.5</v>
      </c>
      <c r="M64" t="n">
        <v>17</v>
      </c>
      <c r="N64" t="n">
        <v>88.54000000000001</v>
      </c>
      <c r="O64" t="n">
        <v>37924.08</v>
      </c>
      <c r="P64" t="n">
        <v>412.97</v>
      </c>
      <c r="Q64" t="n">
        <v>2238.52</v>
      </c>
      <c r="R64" t="n">
        <v>101.97</v>
      </c>
      <c r="S64" t="n">
        <v>80.06999999999999</v>
      </c>
      <c r="T64" t="n">
        <v>8852.66</v>
      </c>
      <c r="U64" t="n">
        <v>0.79</v>
      </c>
      <c r="V64" t="n">
        <v>0.88</v>
      </c>
      <c r="W64" t="n">
        <v>6.67</v>
      </c>
      <c r="X64" t="n">
        <v>0.53</v>
      </c>
      <c r="Y64" t="n">
        <v>1</v>
      </c>
      <c r="Z64" t="n">
        <v>10</v>
      </c>
      <c r="AA64" t="n">
        <v>531.3408417907701</v>
      </c>
      <c r="AB64" t="n">
        <v>727.0039808416823</v>
      </c>
      <c r="AC64" t="n">
        <v>657.6197412666469</v>
      </c>
      <c r="AD64" t="n">
        <v>531340.8417907702</v>
      </c>
      <c r="AE64" t="n">
        <v>727003.9808416823</v>
      </c>
      <c r="AF64" t="n">
        <v>3.581714975332845e-06</v>
      </c>
      <c r="AG64" t="n">
        <v>1.3775</v>
      </c>
      <c r="AH64" t="n">
        <v>657619.7412666469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3.0261</v>
      </c>
      <c r="E65" t="n">
        <v>33.05</v>
      </c>
      <c r="F65" t="n">
        <v>29.15</v>
      </c>
      <c r="G65" t="n">
        <v>92.06</v>
      </c>
      <c r="H65" t="n">
        <v>0.97</v>
      </c>
      <c r="I65" t="n">
        <v>19</v>
      </c>
      <c r="J65" t="n">
        <v>306.13</v>
      </c>
      <c r="K65" t="n">
        <v>60.56</v>
      </c>
      <c r="L65" t="n">
        <v>16.75</v>
      </c>
      <c r="M65" t="n">
        <v>15</v>
      </c>
      <c r="N65" t="n">
        <v>88.83</v>
      </c>
      <c r="O65" t="n">
        <v>37990.27</v>
      </c>
      <c r="P65" t="n">
        <v>413.86</v>
      </c>
      <c r="Q65" t="n">
        <v>2238.48</v>
      </c>
      <c r="R65" t="n">
        <v>101.79</v>
      </c>
      <c r="S65" t="n">
        <v>80.06999999999999</v>
      </c>
      <c r="T65" t="n">
        <v>8761.24</v>
      </c>
      <c r="U65" t="n">
        <v>0.79</v>
      </c>
      <c r="V65" t="n">
        <v>0.88</v>
      </c>
      <c r="W65" t="n">
        <v>6.67</v>
      </c>
      <c r="X65" t="n">
        <v>0.53</v>
      </c>
      <c r="Y65" t="n">
        <v>1</v>
      </c>
      <c r="Z65" t="n">
        <v>10</v>
      </c>
      <c r="AA65" t="n">
        <v>531.830533100435</v>
      </c>
      <c r="AB65" t="n">
        <v>727.6739980952216</v>
      </c>
      <c r="AC65" t="n">
        <v>658.2258130138836</v>
      </c>
      <c r="AD65" t="n">
        <v>531830.533100435</v>
      </c>
      <c r="AE65" t="n">
        <v>727673.9980952216</v>
      </c>
      <c r="AF65" t="n">
        <v>3.582780539089886e-06</v>
      </c>
      <c r="AG65" t="n">
        <v>1.377083333333333</v>
      </c>
      <c r="AH65" t="n">
        <v>658225.8130138835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3.0274</v>
      </c>
      <c r="E66" t="n">
        <v>33.03</v>
      </c>
      <c r="F66" t="n">
        <v>29.14</v>
      </c>
      <c r="G66" t="n">
        <v>92.02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410.27</v>
      </c>
      <c r="Q66" t="n">
        <v>2238.34</v>
      </c>
      <c r="R66" t="n">
        <v>101.31</v>
      </c>
      <c r="S66" t="n">
        <v>80.06999999999999</v>
      </c>
      <c r="T66" t="n">
        <v>8523.77</v>
      </c>
      <c r="U66" t="n">
        <v>0.79</v>
      </c>
      <c r="V66" t="n">
        <v>0.88</v>
      </c>
      <c r="W66" t="n">
        <v>6.67</v>
      </c>
      <c r="X66" t="n">
        <v>0.51</v>
      </c>
      <c r="Y66" t="n">
        <v>1</v>
      </c>
      <c r="Z66" t="n">
        <v>10</v>
      </c>
      <c r="AA66" t="n">
        <v>528.6682770914331</v>
      </c>
      <c r="AB66" t="n">
        <v>723.3472599148163</v>
      </c>
      <c r="AC66" t="n">
        <v>654.3120126528008</v>
      </c>
      <c r="AD66" t="n">
        <v>528668.2770914331</v>
      </c>
      <c r="AE66" t="n">
        <v>723347.2599148162</v>
      </c>
      <c r="AF66" t="n">
        <v>3.584319686738945e-06</v>
      </c>
      <c r="AG66" t="n">
        <v>1.37625</v>
      </c>
      <c r="AH66" t="n">
        <v>654312.0126528009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3.0338</v>
      </c>
      <c r="E67" t="n">
        <v>32.96</v>
      </c>
      <c r="F67" t="n">
        <v>29.12</v>
      </c>
      <c r="G67" t="n">
        <v>97.06999999999999</v>
      </c>
      <c r="H67" t="n">
        <v>1</v>
      </c>
      <c r="I67" t="n">
        <v>18</v>
      </c>
      <c r="J67" t="n">
        <v>307.21</v>
      </c>
      <c r="K67" t="n">
        <v>60.56</v>
      </c>
      <c r="L67" t="n">
        <v>17.25</v>
      </c>
      <c r="M67" t="n">
        <v>12</v>
      </c>
      <c r="N67" t="n">
        <v>89.40000000000001</v>
      </c>
      <c r="O67" t="n">
        <v>38123.01</v>
      </c>
      <c r="P67" t="n">
        <v>407.22</v>
      </c>
      <c r="Q67" t="n">
        <v>2238.42</v>
      </c>
      <c r="R67" t="n">
        <v>100.45</v>
      </c>
      <c r="S67" t="n">
        <v>80.06999999999999</v>
      </c>
      <c r="T67" t="n">
        <v>8097.31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524.9963124233677</v>
      </c>
      <c r="AB67" t="n">
        <v>718.3231158603211</v>
      </c>
      <c r="AC67" t="n">
        <v>649.7673658554362</v>
      </c>
      <c r="AD67" t="n">
        <v>524996.3124233678</v>
      </c>
      <c r="AE67" t="n">
        <v>718323.1158603211</v>
      </c>
      <c r="AF67" t="n">
        <v>3.591897029011234e-06</v>
      </c>
      <c r="AG67" t="n">
        <v>1.373333333333333</v>
      </c>
      <c r="AH67" t="n">
        <v>649767.3658554362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3.033</v>
      </c>
      <c r="E68" t="n">
        <v>32.97</v>
      </c>
      <c r="F68" t="n">
        <v>29.13</v>
      </c>
      <c r="G68" t="n">
        <v>97.09999999999999</v>
      </c>
      <c r="H68" t="n">
        <v>1.01</v>
      </c>
      <c r="I68" t="n">
        <v>18</v>
      </c>
      <c r="J68" t="n">
        <v>307.75</v>
      </c>
      <c r="K68" t="n">
        <v>60.56</v>
      </c>
      <c r="L68" t="n">
        <v>17.5</v>
      </c>
      <c r="M68" t="n">
        <v>10</v>
      </c>
      <c r="N68" t="n">
        <v>89.69</v>
      </c>
      <c r="O68" t="n">
        <v>38189.58</v>
      </c>
      <c r="P68" t="n">
        <v>407.31</v>
      </c>
      <c r="Q68" t="n">
        <v>2238.53</v>
      </c>
      <c r="R68" t="n">
        <v>100.96</v>
      </c>
      <c r="S68" t="n">
        <v>80.06999999999999</v>
      </c>
      <c r="T68" t="n">
        <v>8354.540000000001</v>
      </c>
      <c r="U68" t="n">
        <v>0.79</v>
      </c>
      <c r="V68" t="n">
        <v>0.88</v>
      </c>
      <c r="W68" t="n">
        <v>6.67</v>
      </c>
      <c r="X68" t="n">
        <v>0.5</v>
      </c>
      <c r="Y68" t="n">
        <v>1</v>
      </c>
      <c r="Z68" t="n">
        <v>10</v>
      </c>
      <c r="AA68" t="n">
        <v>525.27054545115</v>
      </c>
      <c r="AB68" t="n">
        <v>718.6983335872401</v>
      </c>
      <c r="AC68" t="n">
        <v>650.1067733291195</v>
      </c>
      <c r="AD68" t="n">
        <v>525270.54545115</v>
      </c>
      <c r="AE68" t="n">
        <v>718698.3335872401</v>
      </c>
      <c r="AF68" t="n">
        <v>3.590949861227198e-06</v>
      </c>
      <c r="AG68" t="n">
        <v>1.37375</v>
      </c>
      <c r="AH68" t="n">
        <v>650106.7733291195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3.033</v>
      </c>
      <c r="E69" t="n">
        <v>32.97</v>
      </c>
      <c r="F69" t="n">
        <v>29.13</v>
      </c>
      <c r="G69" t="n">
        <v>97.09999999999999</v>
      </c>
      <c r="H69" t="n">
        <v>1.03</v>
      </c>
      <c r="I69" t="n">
        <v>18</v>
      </c>
      <c r="J69" t="n">
        <v>308.29</v>
      </c>
      <c r="K69" t="n">
        <v>60.56</v>
      </c>
      <c r="L69" t="n">
        <v>17.75</v>
      </c>
      <c r="M69" t="n">
        <v>8</v>
      </c>
      <c r="N69" t="n">
        <v>89.98</v>
      </c>
      <c r="O69" t="n">
        <v>38256.26</v>
      </c>
      <c r="P69" t="n">
        <v>407.98</v>
      </c>
      <c r="Q69" t="n">
        <v>2238.38</v>
      </c>
      <c r="R69" t="n">
        <v>100.92</v>
      </c>
      <c r="S69" t="n">
        <v>80.06999999999999</v>
      </c>
      <c r="T69" t="n">
        <v>8332.459999999999</v>
      </c>
      <c r="U69" t="n">
        <v>0.79</v>
      </c>
      <c r="V69" t="n">
        <v>0.88</v>
      </c>
      <c r="W69" t="n">
        <v>6.67</v>
      </c>
      <c r="X69" t="n">
        <v>0.5</v>
      </c>
      <c r="Y69" t="n">
        <v>1</v>
      </c>
      <c r="Z69" t="n">
        <v>10</v>
      </c>
      <c r="AA69" t="n">
        <v>525.804833063688</v>
      </c>
      <c r="AB69" t="n">
        <v>719.4293694698204</v>
      </c>
      <c r="AC69" t="n">
        <v>650.7680401730818</v>
      </c>
      <c r="AD69" t="n">
        <v>525804.833063688</v>
      </c>
      <c r="AE69" t="n">
        <v>719429.3694698204</v>
      </c>
      <c r="AF69" t="n">
        <v>3.590949861227198e-06</v>
      </c>
      <c r="AG69" t="n">
        <v>1.37375</v>
      </c>
      <c r="AH69" t="n">
        <v>650768.0401730818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3.0325</v>
      </c>
      <c r="E70" t="n">
        <v>32.98</v>
      </c>
      <c r="F70" t="n">
        <v>29.14</v>
      </c>
      <c r="G70" t="n">
        <v>97.12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406.71</v>
      </c>
      <c r="Q70" t="n">
        <v>2238.41</v>
      </c>
      <c r="R70" t="n">
        <v>100.8</v>
      </c>
      <c r="S70" t="n">
        <v>80.06999999999999</v>
      </c>
      <c r="T70" t="n">
        <v>8274.24</v>
      </c>
      <c r="U70" t="n">
        <v>0.79</v>
      </c>
      <c r="V70" t="n">
        <v>0.88</v>
      </c>
      <c r="W70" t="n">
        <v>6.68</v>
      </c>
      <c r="X70" t="n">
        <v>0.51</v>
      </c>
      <c r="Y70" t="n">
        <v>1</v>
      </c>
      <c r="Z70" t="n">
        <v>10</v>
      </c>
      <c r="AA70" t="n">
        <v>524.9440602591122</v>
      </c>
      <c r="AB70" t="n">
        <v>718.2516221439838</v>
      </c>
      <c r="AC70" t="n">
        <v>649.7026953990443</v>
      </c>
      <c r="AD70" t="n">
        <v>524944.0602591123</v>
      </c>
      <c r="AE70" t="n">
        <v>718251.6221439838</v>
      </c>
      <c r="AF70" t="n">
        <v>3.590357881362176e-06</v>
      </c>
      <c r="AG70" t="n">
        <v>1.374166666666667</v>
      </c>
      <c r="AH70" t="n">
        <v>649702.6953990443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3.0317</v>
      </c>
      <c r="E71" t="n">
        <v>32.99</v>
      </c>
      <c r="F71" t="n">
        <v>29.14</v>
      </c>
      <c r="G71" t="n">
        <v>97.15000000000001</v>
      </c>
      <c r="H71" t="n">
        <v>1.05</v>
      </c>
      <c r="I71" t="n">
        <v>18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404.82</v>
      </c>
      <c r="Q71" t="n">
        <v>2238.38</v>
      </c>
      <c r="R71" t="n">
        <v>101.06</v>
      </c>
      <c r="S71" t="n">
        <v>80.06999999999999</v>
      </c>
      <c r="T71" t="n">
        <v>8404.6</v>
      </c>
      <c r="U71" t="n">
        <v>0.79</v>
      </c>
      <c r="V71" t="n">
        <v>0.88</v>
      </c>
      <c r="W71" t="n">
        <v>6.68</v>
      </c>
      <c r="X71" t="n">
        <v>0.52</v>
      </c>
      <c r="Y71" t="n">
        <v>1</v>
      </c>
      <c r="Z71" t="n">
        <v>10</v>
      </c>
      <c r="AA71" t="n">
        <v>523.5749893638761</v>
      </c>
      <c r="AB71" t="n">
        <v>716.3783989459765</v>
      </c>
      <c r="AC71" t="n">
        <v>648.0082499939696</v>
      </c>
      <c r="AD71" t="n">
        <v>523574.9893638761</v>
      </c>
      <c r="AE71" t="n">
        <v>716378.3989459765</v>
      </c>
      <c r="AF71" t="n">
        <v>3.589410713578139e-06</v>
      </c>
      <c r="AG71" t="n">
        <v>1.374583333333333</v>
      </c>
      <c r="AH71" t="n">
        <v>648008.2499939696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3.0324</v>
      </c>
      <c r="E72" t="n">
        <v>32.98</v>
      </c>
      <c r="F72" t="n">
        <v>29.14</v>
      </c>
      <c r="G72" t="n">
        <v>97.12</v>
      </c>
      <c r="H72" t="n">
        <v>1.06</v>
      </c>
      <c r="I72" t="n">
        <v>18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404.25</v>
      </c>
      <c r="Q72" t="n">
        <v>2238.5</v>
      </c>
      <c r="R72" t="n">
        <v>100.79</v>
      </c>
      <c r="S72" t="n">
        <v>80.06999999999999</v>
      </c>
      <c r="T72" t="n">
        <v>8266.610000000001</v>
      </c>
      <c r="U72" t="n">
        <v>0.79</v>
      </c>
      <c r="V72" t="n">
        <v>0.88</v>
      </c>
      <c r="W72" t="n">
        <v>6.68</v>
      </c>
      <c r="X72" t="n">
        <v>0.51</v>
      </c>
      <c r="Y72" t="n">
        <v>1</v>
      </c>
      <c r="Z72" t="n">
        <v>10</v>
      </c>
      <c r="AA72" t="n">
        <v>522.9987846343686</v>
      </c>
      <c r="AB72" t="n">
        <v>715.5900102147059</v>
      </c>
      <c r="AC72" t="n">
        <v>647.2951039767008</v>
      </c>
      <c r="AD72" t="n">
        <v>522998.7846343686</v>
      </c>
      <c r="AE72" t="n">
        <v>715590.010214706</v>
      </c>
      <c r="AF72" t="n">
        <v>3.590239485389171e-06</v>
      </c>
      <c r="AG72" t="n">
        <v>1.374166666666667</v>
      </c>
      <c r="AH72" t="n">
        <v>647295.1039767008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3.0337</v>
      </c>
      <c r="E73" t="n">
        <v>32.96</v>
      </c>
      <c r="F73" t="n">
        <v>29.12</v>
      </c>
      <c r="G73" t="n">
        <v>97.06999999999999</v>
      </c>
      <c r="H73" t="n">
        <v>1.08</v>
      </c>
      <c r="I73" t="n">
        <v>18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404.04</v>
      </c>
      <c r="Q73" t="n">
        <v>2238.4</v>
      </c>
      <c r="R73" t="n">
        <v>100.39</v>
      </c>
      <c r="S73" t="n">
        <v>80.06999999999999</v>
      </c>
      <c r="T73" t="n">
        <v>8068.21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522.477845040858</v>
      </c>
      <c r="AB73" t="n">
        <v>714.877237680632</v>
      </c>
      <c r="AC73" t="n">
        <v>646.6503574528964</v>
      </c>
      <c r="AD73" t="n">
        <v>522477.8450408581</v>
      </c>
      <c r="AE73" t="n">
        <v>714877.237680632</v>
      </c>
      <c r="AF73" t="n">
        <v>3.59177863303823e-06</v>
      </c>
      <c r="AG73" t="n">
        <v>1.373333333333333</v>
      </c>
      <c r="AH73" t="n">
        <v>646650.3574528964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3.0338</v>
      </c>
      <c r="E74" t="n">
        <v>32.96</v>
      </c>
      <c r="F74" t="n">
        <v>29.12</v>
      </c>
      <c r="G74" t="n">
        <v>97.06999999999999</v>
      </c>
      <c r="H74" t="n">
        <v>1.09</v>
      </c>
      <c r="I74" t="n">
        <v>18</v>
      </c>
      <c r="J74" t="n">
        <v>311.01</v>
      </c>
      <c r="K74" t="n">
        <v>60.56</v>
      </c>
      <c r="L74" t="n">
        <v>19</v>
      </c>
      <c r="M74" t="n">
        <v>1</v>
      </c>
      <c r="N74" t="n">
        <v>91.45</v>
      </c>
      <c r="O74" t="n">
        <v>38591.62</v>
      </c>
      <c r="P74" t="n">
        <v>404.02</v>
      </c>
      <c r="Q74" t="n">
        <v>2238.54</v>
      </c>
      <c r="R74" t="n">
        <v>100.31</v>
      </c>
      <c r="S74" t="n">
        <v>80.06999999999999</v>
      </c>
      <c r="T74" t="n">
        <v>8025.96</v>
      </c>
      <c r="U74" t="n">
        <v>0.8</v>
      </c>
      <c r="V74" t="n">
        <v>0.88</v>
      </c>
      <c r="W74" t="n">
        <v>6.68</v>
      </c>
      <c r="X74" t="n">
        <v>0.49</v>
      </c>
      <c r="Y74" t="n">
        <v>1</v>
      </c>
      <c r="Z74" t="n">
        <v>10</v>
      </c>
      <c r="AA74" t="n">
        <v>522.4451638946773</v>
      </c>
      <c r="AB74" t="n">
        <v>714.8325218946369</v>
      </c>
      <c r="AC74" t="n">
        <v>646.6099092787576</v>
      </c>
      <c r="AD74" t="n">
        <v>522445.1638946773</v>
      </c>
      <c r="AE74" t="n">
        <v>714832.5218946369</v>
      </c>
      <c r="AF74" t="n">
        <v>3.591897029011234e-06</v>
      </c>
      <c r="AG74" t="n">
        <v>1.373333333333333</v>
      </c>
      <c r="AH74" t="n">
        <v>646609.9092787576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3.033</v>
      </c>
      <c r="E75" t="n">
        <v>32.97</v>
      </c>
      <c r="F75" t="n">
        <v>29.13</v>
      </c>
      <c r="G75" t="n">
        <v>97.09999999999999</v>
      </c>
      <c r="H75" t="n">
        <v>1.1</v>
      </c>
      <c r="I75" t="n">
        <v>18</v>
      </c>
      <c r="J75" t="n">
        <v>311.55</v>
      </c>
      <c r="K75" t="n">
        <v>60.56</v>
      </c>
      <c r="L75" t="n">
        <v>19.25</v>
      </c>
      <c r="M75" t="n">
        <v>1</v>
      </c>
      <c r="N75" t="n">
        <v>91.75</v>
      </c>
      <c r="O75" t="n">
        <v>38659.08</v>
      </c>
      <c r="P75" t="n">
        <v>404.61</v>
      </c>
      <c r="Q75" t="n">
        <v>2238.52</v>
      </c>
      <c r="R75" t="n">
        <v>100.49</v>
      </c>
      <c r="S75" t="n">
        <v>80.06999999999999</v>
      </c>
      <c r="T75" t="n">
        <v>8116.44</v>
      </c>
      <c r="U75" t="n">
        <v>0.8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523.1174461170418</v>
      </c>
      <c r="AB75" t="n">
        <v>715.7523680902746</v>
      </c>
      <c r="AC75" t="n">
        <v>647.441966644496</v>
      </c>
      <c r="AD75" t="n">
        <v>523117.4461170418</v>
      </c>
      <c r="AE75" t="n">
        <v>715752.3680902745</v>
      </c>
      <c r="AF75" t="n">
        <v>3.590949861227198e-06</v>
      </c>
      <c r="AG75" t="n">
        <v>1.37375</v>
      </c>
      <c r="AH75" t="n">
        <v>647441.966644496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3.0333</v>
      </c>
      <c r="E76" t="n">
        <v>32.97</v>
      </c>
      <c r="F76" t="n">
        <v>29.13</v>
      </c>
      <c r="G76" t="n">
        <v>97.09</v>
      </c>
      <c r="H76" t="n">
        <v>1.11</v>
      </c>
      <c r="I76" t="n">
        <v>18</v>
      </c>
      <c r="J76" t="n">
        <v>312.1</v>
      </c>
      <c r="K76" t="n">
        <v>60.56</v>
      </c>
      <c r="L76" t="n">
        <v>19.5</v>
      </c>
      <c r="M76" t="n">
        <v>1</v>
      </c>
      <c r="N76" t="n">
        <v>92.05</v>
      </c>
      <c r="O76" t="n">
        <v>38726.8</v>
      </c>
      <c r="P76" t="n">
        <v>404.87</v>
      </c>
      <c r="Q76" t="n">
        <v>2238.46</v>
      </c>
      <c r="R76" t="n">
        <v>100.42</v>
      </c>
      <c r="S76" t="n">
        <v>80.06999999999999</v>
      </c>
      <c r="T76" t="n">
        <v>8080.46</v>
      </c>
      <c r="U76" t="n">
        <v>0.8</v>
      </c>
      <c r="V76" t="n">
        <v>0.88</v>
      </c>
      <c r="W76" t="n">
        <v>6.68</v>
      </c>
      <c r="X76" t="n">
        <v>0.5</v>
      </c>
      <c r="Y76" t="n">
        <v>1</v>
      </c>
      <c r="Z76" t="n">
        <v>10</v>
      </c>
      <c r="AA76" t="n">
        <v>523.2744805712684</v>
      </c>
      <c r="AB76" t="n">
        <v>715.9672295584186</v>
      </c>
      <c r="AC76" t="n">
        <v>647.6363220356802</v>
      </c>
      <c r="AD76" t="n">
        <v>523274.4805712684</v>
      </c>
      <c r="AE76" t="n">
        <v>715967.2295584186</v>
      </c>
      <c r="AF76" t="n">
        <v>3.591305049146212e-06</v>
      </c>
      <c r="AG76" t="n">
        <v>1.37375</v>
      </c>
      <c r="AH76" t="n">
        <v>647636.3220356802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3.0414</v>
      </c>
      <c r="E77" t="n">
        <v>32.88</v>
      </c>
      <c r="F77" t="n">
        <v>29.09</v>
      </c>
      <c r="G77" t="n">
        <v>102.67</v>
      </c>
      <c r="H77" t="n">
        <v>1.13</v>
      </c>
      <c r="I77" t="n">
        <v>17</v>
      </c>
      <c r="J77" t="n">
        <v>312.65</v>
      </c>
      <c r="K77" t="n">
        <v>60.56</v>
      </c>
      <c r="L77" t="n">
        <v>19.75</v>
      </c>
      <c r="M77" t="n">
        <v>0</v>
      </c>
      <c r="N77" t="n">
        <v>92.34999999999999</v>
      </c>
      <c r="O77" t="n">
        <v>38794.53</v>
      </c>
      <c r="P77" t="n">
        <v>405.15</v>
      </c>
      <c r="Q77" t="n">
        <v>2238.57</v>
      </c>
      <c r="R77" t="n">
        <v>99.23999999999999</v>
      </c>
      <c r="S77" t="n">
        <v>80.06999999999999</v>
      </c>
      <c r="T77" t="n">
        <v>7495.33</v>
      </c>
      <c r="U77" t="n">
        <v>0.8100000000000001</v>
      </c>
      <c r="V77" t="n">
        <v>0.88</v>
      </c>
      <c r="W77" t="n">
        <v>6.68</v>
      </c>
      <c r="X77" t="n">
        <v>0.46</v>
      </c>
      <c r="Y77" t="n">
        <v>1</v>
      </c>
      <c r="Z77" t="n">
        <v>10</v>
      </c>
      <c r="AA77" t="n">
        <v>521.8514297215996</v>
      </c>
      <c r="AB77" t="n">
        <v>714.0201486053292</v>
      </c>
      <c r="AC77" t="n">
        <v>645.8750677560084</v>
      </c>
      <c r="AD77" t="n">
        <v>521851.4297215997</v>
      </c>
      <c r="AE77" t="n">
        <v>714020.1486053291</v>
      </c>
      <c r="AF77" t="n">
        <v>3.600895122959578e-06</v>
      </c>
      <c r="AG77" t="n">
        <v>1.37</v>
      </c>
      <c r="AH77" t="n">
        <v>645875.0677560085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32.48</v>
      </c>
      <c r="G2" t="n">
        <v>14.55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184.97</v>
      </c>
      <c r="Q2" t="n">
        <v>2238.92</v>
      </c>
      <c r="R2" t="n">
        <v>210.39</v>
      </c>
      <c r="S2" t="n">
        <v>80.06999999999999</v>
      </c>
      <c r="T2" t="n">
        <v>62487.59</v>
      </c>
      <c r="U2" t="n">
        <v>0.38</v>
      </c>
      <c r="V2" t="n">
        <v>0.79</v>
      </c>
      <c r="W2" t="n">
        <v>6.85</v>
      </c>
      <c r="X2" t="n">
        <v>3.85</v>
      </c>
      <c r="Y2" t="n">
        <v>1</v>
      </c>
      <c r="Z2" t="n">
        <v>10</v>
      </c>
      <c r="AA2" t="n">
        <v>290.0458916459436</v>
      </c>
      <c r="AB2" t="n">
        <v>396.8535848716297</v>
      </c>
      <c r="AC2" t="n">
        <v>358.9784357189851</v>
      </c>
      <c r="AD2" t="n">
        <v>290045.8916459436</v>
      </c>
      <c r="AE2" t="n">
        <v>396853.5848716297</v>
      </c>
      <c r="AF2" t="n">
        <v>6.563349184647078e-06</v>
      </c>
      <c r="AG2" t="n">
        <v>1.505833333333333</v>
      </c>
      <c r="AH2" t="n">
        <v>358978.435718985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2.8772</v>
      </c>
      <c r="E3" t="n">
        <v>34.76</v>
      </c>
      <c r="F3" t="n">
        <v>31.56</v>
      </c>
      <c r="G3" t="n">
        <v>18.75</v>
      </c>
      <c r="H3" t="n">
        <v>0.35</v>
      </c>
      <c r="I3" t="n">
        <v>101</v>
      </c>
      <c r="J3" t="n">
        <v>62.05</v>
      </c>
      <c r="K3" t="n">
        <v>28.92</v>
      </c>
      <c r="L3" t="n">
        <v>1.25</v>
      </c>
      <c r="M3" t="n">
        <v>68</v>
      </c>
      <c r="N3" t="n">
        <v>6.88</v>
      </c>
      <c r="O3" t="n">
        <v>7887.12</v>
      </c>
      <c r="P3" t="n">
        <v>170.9</v>
      </c>
      <c r="Q3" t="n">
        <v>2238.8</v>
      </c>
      <c r="R3" t="n">
        <v>178.61</v>
      </c>
      <c r="S3" t="n">
        <v>80.06999999999999</v>
      </c>
      <c r="T3" t="n">
        <v>46763.69</v>
      </c>
      <c r="U3" t="n">
        <v>0.45</v>
      </c>
      <c r="V3" t="n">
        <v>0.8100000000000001</v>
      </c>
      <c r="W3" t="n">
        <v>6.85</v>
      </c>
      <c r="X3" t="n">
        <v>2.93</v>
      </c>
      <c r="Y3" t="n">
        <v>1</v>
      </c>
      <c r="Z3" t="n">
        <v>10</v>
      </c>
      <c r="AA3" t="n">
        <v>263.9622962797555</v>
      </c>
      <c r="AB3" t="n">
        <v>361.1648589645979</v>
      </c>
      <c r="AC3" t="n">
        <v>326.6957917230791</v>
      </c>
      <c r="AD3" t="n">
        <v>263962.2962797555</v>
      </c>
      <c r="AE3" t="n">
        <v>361164.8589645979</v>
      </c>
      <c r="AF3" t="n">
        <v>6.824991244376947e-06</v>
      </c>
      <c r="AG3" t="n">
        <v>1.448333333333333</v>
      </c>
      <c r="AH3" t="n">
        <v>326695.7917230791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31.35</v>
      </c>
      <c r="G4" t="n">
        <v>20.45</v>
      </c>
      <c r="H4" t="n">
        <v>0.42</v>
      </c>
      <c r="I4" t="n">
        <v>92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167.02</v>
      </c>
      <c r="Q4" t="n">
        <v>2238.94</v>
      </c>
      <c r="R4" t="n">
        <v>169.69</v>
      </c>
      <c r="S4" t="n">
        <v>80.06999999999999</v>
      </c>
      <c r="T4" t="n">
        <v>42347.86</v>
      </c>
      <c r="U4" t="n">
        <v>0.47</v>
      </c>
      <c r="V4" t="n">
        <v>0.82</v>
      </c>
      <c r="W4" t="n">
        <v>6.89</v>
      </c>
      <c r="X4" t="n">
        <v>2.72</v>
      </c>
      <c r="Y4" t="n">
        <v>1</v>
      </c>
      <c r="Z4" t="n">
        <v>10</v>
      </c>
      <c r="AA4" t="n">
        <v>257.5081537304849</v>
      </c>
      <c r="AB4" t="n">
        <v>352.3340163918456</v>
      </c>
      <c r="AC4" t="n">
        <v>318.7077523714109</v>
      </c>
      <c r="AD4" t="n">
        <v>257508.1537304849</v>
      </c>
      <c r="AE4" t="n">
        <v>352334.0163918457</v>
      </c>
      <c r="AF4" t="n">
        <v>6.891172690129107e-06</v>
      </c>
      <c r="AG4" t="n">
        <v>1.434166666666667</v>
      </c>
      <c r="AH4" t="n">
        <v>318707.752371411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2.9072</v>
      </c>
      <c r="E5" t="n">
        <v>34.4</v>
      </c>
      <c r="F5" t="n">
        <v>31.34</v>
      </c>
      <c r="G5" t="n">
        <v>20.66</v>
      </c>
      <c r="H5" t="n">
        <v>0.49</v>
      </c>
      <c r="I5" t="n">
        <v>91</v>
      </c>
      <c r="J5" t="n">
        <v>62.63</v>
      </c>
      <c r="K5" t="n">
        <v>28.92</v>
      </c>
      <c r="L5" t="n">
        <v>1.75</v>
      </c>
      <c r="M5" t="n">
        <v>1</v>
      </c>
      <c r="N5" t="n">
        <v>6.96</v>
      </c>
      <c r="O5" t="n">
        <v>7958.6</v>
      </c>
      <c r="P5" t="n">
        <v>167.56</v>
      </c>
      <c r="Q5" t="n">
        <v>2238.96</v>
      </c>
      <c r="R5" t="n">
        <v>168.82</v>
      </c>
      <c r="S5" t="n">
        <v>80.06999999999999</v>
      </c>
      <c r="T5" t="n">
        <v>41917.33</v>
      </c>
      <c r="U5" t="n">
        <v>0.47</v>
      </c>
      <c r="V5" t="n">
        <v>0.82</v>
      </c>
      <c r="W5" t="n">
        <v>6.91</v>
      </c>
      <c r="X5" t="n">
        <v>2.71</v>
      </c>
      <c r="Y5" t="n">
        <v>1</v>
      </c>
      <c r="Z5" t="n">
        <v>10</v>
      </c>
      <c r="AA5" t="n">
        <v>257.7408988891398</v>
      </c>
      <c r="AB5" t="n">
        <v>352.6524685859089</v>
      </c>
      <c r="AC5" t="n">
        <v>318.9958119350233</v>
      </c>
      <c r="AD5" t="n">
        <v>257740.8988891398</v>
      </c>
      <c r="AE5" t="n">
        <v>352652.4685859089</v>
      </c>
      <c r="AF5" t="n">
        <v>6.896154089271743e-06</v>
      </c>
      <c r="AG5" t="n">
        <v>1.433333333333333</v>
      </c>
      <c r="AH5" t="n">
        <v>318995.8119350232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2.9078</v>
      </c>
      <c r="E6" t="n">
        <v>34.39</v>
      </c>
      <c r="F6" t="n">
        <v>31.33</v>
      </c>
      <c r="G6" t="n">
        <v>20.66</v>
      </c>
      <c r="H6" t="n">
        <v>0.55</v>
      </c>
      <c r="I6" t="n">
        <v>91</v>
      </c>
      <c r="J6" t="n">
        <v>62.92</v>
      </c>
      <c r="K6" t="n">
        <v>28.92</v>
      </c>
      <c r="L6" t="n">
        <v>2</v>
      </c>
      <c r="M6" t="n">
        <v>0</v>
      </c>
      <c r="N6" t="n">
        <v>7</v>
      </c>
      <c r="O6" t="n">
        <v>7994.37</v>
      </c>
      <c r="P6" t="n">
        <v>168.2</v>
      </c>
      <c r="Q6" t="n">
        <v>2239.04</v>
      </c>
      <c r="R6" t="n">
        <v>168.73</v>
      </c>
      <c r="S6" t="n">
        <v>80.06999999999999</v>
      </c>
      <c r="T6" t="n">
        <v>41872.06</v>
      </c>
      <c r="U6" t="n">
        <v>0.47</v>
      </c>
      <c r="V6" t="n">
        <v>0.82</v>
      </c>
      <c r="W6" t="n">
        <v>6.9</v>
      </c>
      <c r="X6" t="n">
        <v>2.7</v>
      </c>
      <c r="Y6" t="n">
        <v>1</v>
      </c>
      <c r="Z6" t="n">
        <v>10</v>
      </c>
      <c r="AA6" t="n">
        <v>258.1859971486804</v>
      </c>
      <c r="AB6" t="n">
        <v>353.2614716611285</v>
      </c>
      <c r="AC6" t="n">
        <v>319.5466926113789</v>
      </c>
      <c r="AD6" t="n">
        <v>258185.9971486804</v>
      </c>
      <c r="AE6" t="n">
        <v>353261.4716611285</v>
      </c>
      <c r="AF6" t="n">
        <v>6.897577346169639e-06</v>
      </c>
      <c r="AG6" t="n">
        <v>1.432916666666667</v>
      </c>
      <c r="AH6" t="n">
        <v>319546.692611379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1.8597</v>
      </c>
      <c r="E2" t="n">
        <v>53.77</v>
      </c>
      <c r="F2" t="n">
        <v>39.27</v>
      </c>
      <c r="G2" t="n">
        <v>6.58</v>
      </c>
      <c r="H2" t="n">
        <v>0.11</v>
      </c>
      <c r="I2" t="n">
        <v>358</v>
      </c>
      <c r="J2" t="n">
        <v>167.88</v>
      </c>
      <c r="K2" t="n">
        <v>51.39</v>
      </c>
      <c r="L2" t="n">
        <v>1</v>
      </c>
      <c r="M2" t="n">
        <v>356</v>
      </c>
      <c r="N2" t="n">
        <v>30.49</v>
      </c>
      <c r="O2" t="n">
        <v>20939.59</v>
      </c>
      <c r="P2" t="n">
        <v>494.26</v>
      </c>
      <c r="Q2" t="n">
        <v>2239.46</v>
      </c>
      <c r="R2" t="n">
        <v>431.37</v>
      </c>
      <c r="S2" t="n">
        <v>80.06999999999999</v>
      </c>
      <c r="T2" t="n">
        <v>171857.56</v>
      </c>
      <c r="U2" t="n">
        <v>0.19</v>
      </c>
      <c r="V2" t="n">
        <v>0.65</v>
      </c>
      <c r="W2" t="n">
        <v>7.24</v>
      </c>
      <c r="X2" t="n">
        <v>10.63</v>
      </c>
      <c r="Y2" t="n">
        <v>1</v>
      </c>
      <c r="Z2" t="n">
        <v>10</v>
      </c>
      <c r="AA2" t="n">
        <v>999.6198227214849</v>
      </c>
      <c r="AB2" t="n">
        <v>1367.723941561685</v>
      </c>
      <c r="AC2" t="n">
        <v>1237.190288191645</v>
      </c>
      <c r="AD2" t="n">
        <v>999619.8227214848</v>
      </c>
      <c r="AE2" t="n">
        <v>1367723.941561685</v>
      </c>
      <c r="AF2" t="n">
        <v>2.692733321634435e-06</v>
      </c>
      <c r="AG2" t="n">
        <v>2.240416666666667</v>
      </c>
      <c r="AH2" t="n">
        <v>1237190.288191645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2.0992</v>
      </c>
      <c r="E3" t="n">
        <v>47.64</v>
      </c>
      <c r="F3" t="n">
        <v>36.35</v>
      </c>
      <c r="G3" t="n">
        <v>8.289999999999999</v>
      </c>
      <c r="H3" t="n">
        <v>0.13</v>
      </c>
      <c r="I3" t="n">
        <v>263</v>
      </c>
      <c r="J3" t="n">
        <v>168.25</v>
      </c>
      <c r="K3" t="n">
        <v>51.39</v>
      </c>
      <c r="L3" t="n">
        <v>1.25</v>
      </c>
      <c r="M3" t="n">
        <v>261</v>
      </c>
      <c r="N3" t="n">
        <v>30.6</v>
      </c>
      <c r="O3" t="n">
        <v>20984.25</v>
      </c>
      <c r="P3" t="n">
        <v>454.71</v>
      </c>
      <c r="Q3" t="n">
        <v>2239.45</v>
      </c>
      <c r="R3" t="n">
        <v>336.11</v>
      </c>
      <c r="S3" t="n">
        <v>80.06999999999999</v>
      </c>
      <c r="T3" t="n">
        <v>124700.99</v>
      </c>
      <c r="U3" t="n">
        <v>0.24</v>
      </c>
      <c r="V3" t="n">
        <v>0.71</v>
      </c>
      <c r="W3" t="n">
        <v>7.08</v>
      </c>
      <c r="X3" t="n">
        <v>7.71</v>
      </c>
      <c r="Y3" t="n">
        <v>1</v>
      </c>
      <c r="Z3" t="n">
        <v>10</v>
      </c>
      <c r="AA3" t="n">
        <v>818.0654890647628</v>
      </c>
      <c r="AB3" t="n">
        <v>1119.313292640647</v>
      </c>
      <c r="AC3" t="n">
        <v>1012.487602957096</v>
      </c>
      <c r="AD3" t="n">
        <v>818065.4890647628</v>
      </c>
      <c r="AE3" t="n">
        <v>1119313.292640647</v>
      </c>
      <c r="AF3" t="n">
        <v>3.039514861953544e-06</v>
      </c>
      <c r="AG3" t="n">
        <v>1.985</v>
      </c>
      <c r="AH3" t="n">
        <v>1012487.602957095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2.2681</v>
      </c>
      <c r="E4" t="n">
        <v>44.09</v>
      </c>
      <c r="F4" t="n">
        <v>34.67</v>
      </c>
      <c r="G4" t="n">
        <v>10</v>
      </c>
      <c r="H4" t="n">
        <v>0.16</v>
      </c>
      <c r="I4" t="n">
        <v>208</v>
      </c>
      <c r="J4" t="n">
        <v>168.61</v>
      </c>
      <c r="K4" t="n">
        <v>51.39</v>
      </c>
      <c r="L4" t="n">
        <v>1.5</v>
      </c>
      <c r="M4" t="n">
        <v>206</v>
      </c>
      <c r="N4" t="n">
        <v>30.71</v>
      </c>
      <c r="O4" t="n">
        <v>21028.94</v>
      </c>
      <c r="P4" t="n">
        <v>430.84</v>
      </c>
      <c r="Q4" t="n">
        <v>2238.98</v>
      </c>
      <c r="R4" t="n">
        <v>281.72</v>
      </c>
      <c r="S4" t="n">
        <v>80.06999999999999</v>
      </c>
      <c r="T4" t="n">
        <v>97782.78999999999</v>
      </c>
      <c r="U4" t="n">
        <v>0.28</v>
      </c>
      <c r="V4" t="n">
        <v>0.74</v>
      </c>
      <c r="W4" t="n">
        <v>6.97</v>
      </c>
      <c r="X4" t="n">
        <v>6.04</v>
      </c>
      <c r="Y4" t="n">
        <v>1</v>
      </c>
      <c r="Z4" t="n">
        <v>10</v>
      </c>
      <c r="AA4" t="n">
        <v>720.0731538013572</v>
      </c>
      <c r="AB4" t="n">
        <v>985.2358564165339</v>
      </c>
      <c r="AC4" t="n">
        <v>891.2063290673483</v>
      </c>
      <c r="AD4" t="n">
        <v>720073.1538013571</v>
      </c>
      <c r="AE4" t="n">
        <v>985235.8564165339</v>
      </c>
      <c r="AF4" t="n">
        <v>3.284071864708857e-06</v>
      </c>
      <c r="AG4" t="n">
        <v>1.837083333333333</v>
      </c>
      <c r="AH4" t="n">
        <v>891206.3290673483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2.3905</v>
      </c>
      <c r="E5" t="n">
        <v>41.83</v>
      </c>
      <c r="F5" t="n">
        <v>33.63</v>
      </c>
      <c r="G5" t="n">
        <v>11.73</v>
      </c>
      <c r="H5" t="n">
        <v>0.18</v>
      </c>
      <c r="I5" t="n">
        <v>172</v>
      </c>
      <c r="J5" t="n">
        <v>168.97</v>
      </c>
      <c r="K5" t="n">
        <v>51.39</v>
      </c>
      <c r="L5" t="n">
        <v>1.75</v>
      </c>
      <c r="M5" t="n">
        <v>170</v>
      </c>
      <c r="N5" t="n">
        <v>30.83</v>
      </c>
      <c r="O5" t="n">
        <v>21073.68</v>
      </c>
      <c r="P5" t="n">
        <v>415.18</v>
      </c>
      <c r="Q5" t="n">
        <v>2238.82</v>
      </c>
      <c r="R5" t="n">
        <v>246.85</v>
      </c>
      <c r="S5" t="n">
        <v>80.06999999999999</v>
      </c>
      <c r="T5" t="n">
        <v>80527.25</v>
      </c>
      <c r="U5" t="n">
        <v>0.32</v>
      </c>
      <c r="V5" t="n">
        <v>0.76</v>
      </c>
      <c r="W5" t="n">
        <v>6.94</v>
      </c>
      <c r="X5" t="n">
        <v>5</v>
      </c>
      <c r="Y5" t="n">
        <v>1</v>
      </c>
      <c r="Z5" t="n">
        <v>10</v>
      </c>
      <c r="AA5" t="n">
        <v>660.5440107447553</v>
      </c>
      <c r="AB5" t="n">
        <v>903.7854566460501</v>
      </c>
      <c r="AC5" t="n">
        <v>817.5294411346056</v>
      </c>
      <c r="AD5" t="n">
        <v>660544.0107447553</v>
      </c>
      <c r="AE5" t="n">
        <v>903785.4566460501</v>
      </c>
      <c r="AF5" t="n">
        <v>3.461299674876117e-06</v>
      </c>
      <c r="AG5" t="n">
        <v>1.742916666666667</v>
      </c>
      <c r="AH5" t="n">
        <v>817529.4411346056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2.4881</v>
      </c>
      <c r="E6" t="n">
        <v>40.19</v>
      </c>
      <c r="F6" t="n">
        <v>32.87</v>
      </c>
      <c r="G6" t="n">
        <v>13.51</v>
      </c>
      <c r="H6" t="n">
        <v>0.21</v>
      </c>
      <c r="I6" t="n">
        <v>146</v>
      </c>
      <c r="J6" t="n">
        <v>169.33</v>
      </c>
      <c r="K6" t="n">
        <v>51.39</v>
      </c>
      <c r="L6" t="n">
        <v>2</v>
      </c>
      <c r="M6" t="n">
        <v>144</v>
      </c>
      <c r="N6" t="n">
        <v>30.94</v>
      </c>
      <c r="O6" t="n">
        <v>21118.46</v>
      </c>
      <c r="P6" t="n">
        <v>403.14</v>
      </c>
      <c r="Q6" t="n">
        <v>2238.83</v>
      </c>
      <c r="R6" t="n">
        <v>221.94</v>
      </c>
      <c r="S6" t="n">
        <v>80.06999999999999</v>
      </c>
      <c r="T6" t="n">
        <v>68200.28999999999</v>
      </c>
      <c r="U6" t="n">
        <v>0.36</v>
      </c>
      <c r="V6" t="n">
        <v>0.78</v>
      </c>
      <c r="W6" t="n">
        <v>6.9</v>
      </c>
      <c r="X6" t="n">
        <v>4.24</v>
      </c>
      <c r="Y6" t="n">
        <v>1</v>
      </c>
      <c r="Z6" t="n">
        <v>10</v>
      </c>
      <c r="AA6" t="n">
        <v>618.1494470429681</v>
      </c>
      <c r="AB6" t="n">
        <v>845.7793442731146</v>
      </c>
      <c r="AC6" t="n">
        <v>765.0593507144531</v>
      </c>
      <c r="AD6" t="n">
        <v>618149.447042968</v>
      </c>
      <c r="AE6" t="n">
        <v>845779.3442731146</v>
      </c>
      <c r="AF6" t="n">
        <v>3.602618582329751e-06</v>
      </c>
      <c r="AG6" t="n">
        <v>1.674583333333333</v>
      </c>
      <c r="AH6" t="n">
        <v>765059.3507144531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2.5667</v>
      </c>
      <c r="E7" t="n">
        <v>38.96</v>
      </c>
      <c r="F7" t="n">
        <v>32.28</v>
      </c>
      <c r="G7" t="n">
        <v>15.25</v>
      </c>
      <c r="H7" t="n">
        <v>0.24</v>
      </c>
      <c r="I7" t="n">
        <v>127</v>
      </c>
      <c r="J7" t="n">
        <v>169.7</v>
      </c>
      <c r="K7" t="n">
        <v>51.39</v>
      </c>
      <c r="L7" t="n">
        <v>2.25</v>
      </c>
      <c r="M7" t="n">
        <v>125</v>
      </c>
      <c r="N7" t="n">
        <v>31.05</v>
      </c>
      <c r="O7" t="n">
        <v>21163.27</v>
      </c>
      <c r="P7" t="n">
        <v>393.12</v>
      </c>
      <c r="Q7" t="n">
        <v>2238.87</v>
      </c>
      <c r="R7" t="n">
        <v>203.7</v>
      </c>
      <c r="S7" t="n">
        <v>80.06999999999999</v>
      </c>
      <c r="T7" t="n">
        <v>59177.66</v>
      </c>
      <c r="U7" t="n">
        <v>0.39</v>
      </c>
      <c r="V7" t="n">
        <v>0.79</v>
      </c>
      <c r="W7" t="n">
        <v>6.85</v>
      </c>
      <c r="X7" t="n">
        <v>3.65</v>
      </c>
      <c r="Y7" t="n">
        <v>1</v>
      </c>
      <c r="Z7" t="n">
        <v>10</v>
      </c>
      <c r="AA7" t="n">
        <v>586.1823815513951</v>
      </c>
      <c r="AB7" t="n">
        <v>802.0405949801481</v>
      </c>
      <c r="AC7" t="n">
        <v>725.494966266287</v>
      </c>
      <c r="AD7" t="n">
        <v>586182.3815513951</v>
      </c>
      <c r="AE7" t="n">
        <v>802040.594980148</v>
      </c>
      <c r="AF7" t="n">
        <v>3.716426636897942e-06</v>
      </c>
      <c r="AG7" t="n">
        <v>1.623333333333333</v>
      </c>
      <c r="AH7" t="n">
        <v>725494.9662662869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2.632</v>
      </c>
      <c r="E8" t="n">
        <v>37.99</v>
      </c>
      <c r="F8" t="n">
        <v>31.83</v>
      </c>
      <c r="G8" t="n">
        <v>17.05</v>
      </c>
      <c r="H8" t="n">
        <v>0.26</v>
      </c>
      <c r="I8" t="n">
        <v>112</v>
      </c>
      <c r="J8" t="n">
        <v>170.06</v>
      </c>
      <c r="K8" t="n">
        <v>51.39</v>
      </c>
      <c r="L8" t="n">
        <v>2.5</v>
      </c>
      <c r="M8" t="n">
        <v>110</v>
      </c>
      <c r="N8" t="n">
        <v>31.17</v>
      </c>
      <c r="O8" t="n">
        <v>21208.12</v>
      </c>
      <c r="P8" t="n">
        <v>384.71</v>
      </c>
      <c r="Q8" t="n">
        <v>2238.56</v>
      </c>
      <c r="R8" t="n">
        <v>188.56</v>
      </c>
      <c r="S8" t="n">
        <v>80.06999999999999</v>
      </c>
      <c r="T8" t="n">
        <v>51680.45</v>
      </c>
      <c r="U8" t="n">
        <v>0.42</v>
      </c>
      <c r="V8" t="n">
        <v>0.8100000000000001</v>
      </c>
      <c r="W8" t="n">
        <v>6.83</v>
      </c>
      <c r="X8" t="n">
        <v>3.2</v>
      </c>
      <c r="Y8" t="n">
        <v>1</v>
      </c>
      <c r="Z8" t="n">
        <v>10</v>
      </c>
      <c r="AA8" t="n">
        <v>561.237649231819</v>
      </c>
      <c r="AB8" t="n">
        <v>767.9101117365824</v>
      </c>
      <c r="AC8" t="n">
        <v>694.6218484410532</v>
      </c>
      <c r="AD8" t="n">
        <v>561237.649231819</v>
      </c>
      <c r="AE8" t="n">
        <v>767910.1117365824</v>
      </c>
      <c r="AF8" t="n">
        <v>3.810977094446326e-06</v>
      </c>
      <c r="AG8" t="n">
        <v>1.582916666666667</v>
      </c>
      <c r="AH8" t="n">
        <v>694621.8484410532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2.6852</v>
      </c>
      <c r="E9" t="n">
        <v>37.24</v>
      </c>
      <c r="F9" t="n">
        <v>31.48</v>
      </c>
      <c r="G9" t="n">
        <v>18.89</v>
      </c>
      <c r="H9" t="n">
        <v>0.29</v>
      </c>
      <c r="I9" t="n">
        <v>100</v>
      </c>
      <c r="J9" t="n">
        <v>170.42</v>
      </c>
      <c r="K9" t="n">
        <v>51.39</v>
      </c>
      <c r="L9" t="n">
        <v>2.75</v>
      </c>
      <c r="M9" t="n">
        <v>98</v>
      </c>
      <c r="N9" t="n">
        <v>31.28</v>
      </c>
      <c r="O9" t="n">
        <v>21253.01</v>
      </c>
      <c r="P9" t="n">
        <v>377.65</v>
      </c>
      <c r="Q9" t="n">
        <v>2238.47</v>
      </c>
      <c r="R9" t="n">
        <v>177.77</v>
      </c>
      <c r="S9" t="n">
        <v>80.06999999999999</v>
      </c>
      <c r="T9" t="n">
        <v>46347.81</v>
      </c>
      <c r="U9" t="n">
        <v>0.45</v>
      </c>
      <c r="V9" t="n">
        <v>0.82</v>
      </c>
      <c r="W9" t="n">
        <v>6.8</v>
      </c>
      <c r="X9" t="n">
        <v>2.85</v>
      </c>
      <c r="Y9" t="n">
        <v>1</v>
      </c>
      <c r="Z9" t="n">
        <v>10</v>
      </c>
      <c r="AA9" t="n">
        <v>541.7243141695693</v>
      </c>
      <c r="AB9" t="n">
        <v>741.2111058368265</v>
      </c>
      <c r="AC9" t="n">
        <v>670.4709581920797</v>
      </c>
      <c r="AD9" t="n">
        <v>541724.3141695693</v>
      </c>
      <c r="AE9" t="n">
        <v>741211.1058368265</v>
      </c>
      <c r="AF9" t="n">
        <v>3.88800748252556e-06</v>
      </c>
      <c r="AG9" t="n">
        <v>1.551666666666667</v>
      </c>
      <c r="AH9" t="n">
        <v>670470.9581920797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2.7313</v>
      </c>
      <c r="E10" t="n">
        <v>36.61</v>
      </c>
      <c r="F10" t="n">
        <v>31.19</v>
      </c>
      <c r="G10" t="n">
        <v>20.79</v>
      </c>
      <c r="H10" t="n">
        <v>0.31</v>
      </c>
      <c r="I10" t="n">
        <v>90</v>
      </c>
      <c r="J10" t="n">
        <v>170.79</v>
      </c>
      <c r="K10" t="n">
        <v>51.39</v>
      </c>
      <c r="L10" t="n">
        <v>3</v>
      </c>
      <c r="M10" t="n">
        <v>88</v>
      </c>
      <c r="N10" t="n">
        <v>31.4</v>
      </c>
      <c r="O10" t="n">
        <v>21297.94</v>
      </c>
      <c r="P10" t="n">
        <v>371.41</v>
      </c>
      <c r="Q10" t="n">
        <v>2238.46</v>
      </c>
      <c r="R10" t="n">
        <v>168.2</v>
      </c>
      <c r="S10" t="n">
        <v>80.06999999999999</v>
      </c>
      <c r="T10" t="n">
        <v>41613.04</v>
      </c>
      <c r="U10" t="n">
        <v>0.48</v>
      </c>
      <c r="V10" t="n">
        <v>0.82</v>
      </c>
      <c r="W10" t="n">
        <v>6.78</v>
      </c>
      <c r="X10" t="n">
        <v>2.56</v>
      </c>
      <c r="Y10" t="n">
        <v>1</v>
      </c>
      <c r="Z10" t="n">
        <v>10</v>
      </c>
      <c r="AA10" t="n">
        <v>525.3971764454094</v>
      </c>
      <c r="AB10" t="n">
        <v>718.8715957001507</v>
      </c>
      <c r="AC10" t="n">
        <v>650.2634995491491</v>
      </c>
      <c r="AD10" t="n">
        <v>525397.1764454094</v>
      </c>
      <c r="AE10" t="n">
        <v>718871.5957001507</v>
      </c>
      <c r="AF10" t="n">
        <v>3.954757499263392e-06</v>
      </c>
      <c r="AG10" t="n">
        <v>1.525416666666667</v>
      </c>
      <c r="AH10" t="n">
        <v>650263.4995491491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2.7726</v>
      </c>
      <c r="E11" t="n">
        <v>36.07</v>
      </c>
      <c r="F11" t="n">
        <v>30.92</v>
      </c>
      <c r="G11" t="n">
        <v>22.62</v>
      </c>
      <c r="H11" t="n">
        <v>0.34</v>
      </c>
      <c r="I11" t="n">
        <v>82</v>
      </c>
      <c r="J11" t="n">
        <v>171.15</v>
      </c>
      <c r="K11" t="n">
        <v>51.39</v>
      </c>
      <c r="L11" t="n">
        <v>3.25</v>
      </c>
      <c r="M11" t="n">
        <v>80</v>
      </c>
      <c r="N11" t="n">
        <v>31.51</v>
      </c>
      <c r="O11" t="n">
        <v>21342.91</v>
      </c>
      <c r="P11" t="n">
        <v>365.29</v>
      </c>
      <c r="Q11" t="n">
        <v>2238.74</v>
      </c>
      <c r="R11" t="n">
        <v>159.63</v>
      </c>
      <c r="S11" t="n">
        <v>80.06999999999999</v>
      </c>
      <c r="T11" t="n">
        <v>37367.06</v>
      </c>
      <c r="U11" t="n">
        <v>0.5</v>
      </c>
      <c r="V11" t="n">
        <v>0.83</v>
      </c>
      <c r="W11" t="n">
        <v>6.76</v>
      </c>
      <c r="X11" t="n">
        <v>2.29</v>
      </c>
      <c r="Y11" t="n">
        <v>1</v>
      </c>
      <c r="Z11" t="n">
        <v>10</v>
      </c>
      <c r="AA11" t="n">
        <v>510.7135390761011</v>
      </c>
      <c r="AB11" t="n">
        <v>698.7807952551019</v>
      </c>
      <c r="AC11" t="n">
        <v>632.0901369009601</v>
      </c>
      <c r="AD11" t="n">
        <v>510713.5390761012</v>
      </c>
      <c r="AE11" t="n">
        <v>698780.7952551019</v>
      </c>
      <c r="AF11" t="n">
        <v>4.014557405798588e-06</v>
      </c>
      <c r="AG11" t="n">
        <v>1.502916666666667</v>
      </c>
      <c r="AH11" t="n">
        <v>632090.1369009601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2.8023</v>
      </c>
      <c r="E12" t="n">
        <v>35.68</v>
      </c>
      <c r="F12" t="n">
        <v>30.77</v>
      </c>
      <c r="G12" t="n">
        <v>24.62</v>
      </c>
      <c r="H12" t="n">
        <v>0.36</v>
      </c>
      <c r="I12" t="n">
        <v>75</v>
      </c>
      <c r="J12" t="n">
        <v>171.52</v>
      </c>
      <c r="K12" t="n">
        <v>51.39</v>
      </c>
      <c r="L12" t="n">
        <v>3.5</v>
      </c>
      <c r="M12" t="n">
        <v>73</v>
      </c>
      <c r="N12" t="n">
        <v>31.63</v>
      </c>
      <c r="O12" t="n">
        <v>21387.92</v>
      </c>
      <c r="P12" t="n">
        <v>360.54</v>
      </c>
      <c r="Q12" t="n">
        <v>2238.64</v>
      </c>
      <c r="R12" t="n">
        <v>154.52</v>
      </c>
      <c r="S12" t="n">
        <v>80.06999999999999</v>
      </c>
      <c r="T12" t="n">
        <v>34844.71</v>
      </c>
      <c r="U12" t="n">
        <v>0.52</v>
      </c>
      <c r="V12" t="n">
        <v>0.83</v>
      </c>
      <c r="W12" t="n">
        <v>6.76</v>
      </c>
      <c r="X12" t="n">
        <v>2.14</v>
      </c>
      <c r="Y12" t="n">
        <v>1</v>
      </c>
      <c r="Z12" t="n">
        <v>10</v>
      </c>
      <c r="AA12" t="n">
        <v>500.263611561011</v>
      </c>
      <c r="AB12" t="n">
        <v>684.4827434106905</v>
      </c>
      <c r="AC12" t="n">
        <v>619.1566710571374</v>
      </c>
      <c r="AD12" t="n">
        <v>500263.611561011</v>
      </c>
      <c r="AE12" t="n">
        <v>684482.7434106906</v>
      </c>
      <c r="AF12" t="n">
        <v>4.057561212677408e-06</v>
      </c>
      <c r="AG12" t="n">
        <v>1.486666666666667</v>
      </c>
      <c r="AH12" t="n">
        <v>619156.6710571374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2.8326</v>
      </c>
      <c r="E13" t="n">
        <v>35.3</v>
      </c>
      <c r="F13" t="n">
        <v>30.59</v>
      </c>
      <c r="G13" t="n">
        <v>26.6</v>
      </c>
      <c r="H13" t="n">
        <v>0.39</v>
      </c>
      <c r="I13" t="n">
        <v>69</v>
      </c>
      <c r="J13" t="n">
        <v>171.88</v>
      </c>
      <c r="K13" t="n">
        <v>51.39</v>
      </c>
      <c r="L13" t="n">
        <v>3.75</v>
      </c>
      <c r="M13" t="n">
        <v>67</v>
      </c>
      <c r="N13" t="n">
        <v>31.74</v>
      </c>
      <c r="O13" t="n">
        <v>21432.96</v>
      </c>
      <c r="P13" t="n">
        <v>355.92</v>
      </c>
      <c r="Q13" t="n">
        <v>2238.6</v>
      </c>
      <c r="R13" t="n">
        <v>148.53</v>
      </c>
      <c r="S13" t="n">
        <v>80.06999999999999</v>
      </c>
      <c r="T13" t="n">
        <v>31881.06</v>
      </c>
      <c r="U13" t="n">
        <v>0.54</v>
      </c>
      <c r="V13" t="n">
        <v>0.84</v>
      </c>
      <c r="W13" t="n">
        <v>6.75</v>
      </c>
      <c r="X13" t="n">
        <v>1.96</v>
      </c>
      <c r="Y13" t="n">
        <v>1</v>
      </c>
      <c r="Z13" t="n">
        <v>10</v>
      </c>
      <c r="AA13" t="n">
        <v>489.9759037414427</v>
      </c>
      <c r="AB13" t="n">
        <v>670.4066477103203</v>
      </c>
      <c r="AC13" t="n">
        <v>606.4239781744861</v>
      </c>
      <c r="AD13" t="n">
        <v>489975.9037414427</v>
      </c>
      <c r="AE13" t="n">
        <v>670406.6477103203</v>
      </c>
      <c r="AF13" t="n">
        <v>4.101433783331559e-06</v>
      </c>
      <c r="AG13" t="n">
        <v>1.470833333333333</v>
      </c>
      <c r="AH13" t="n">
        <v>606423.9781744861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2.8595</v>
      </c>
      <c r="E14" t="n">
        <v>34.97</v>
      </c>
      <c r="F14" t="n">
        <v>30.43</v>
      </c>
      <c r="G14" t="n">
        <v>28.53</v>
      </c>
      <c r="H14" t="n">
        <v>0.41</v>
      </c>
      <c r="I14" t="n">
        <v>64</v>
      </c>
      <c r="J14" t="n">
        <v>172.25</v>
      </c>
      <c r="K14" t="n">
        <v>51.39</v>
      </c>
      <c r="L14" t="n">
        <v>4</v>
      </c>
      <c r="M14" t="n">
        <v>62</v>
      </c>
      <c r="N14" t="n">
        <v>31.86</v>
      </c>
      <c r="O14" t="n">
        <v>21478.05</v>
      </c>
      <c r="P14" t="n">
        <v>350.92</v>
      </c>
      <c r="Q14" t="n">
        <v>2238.51</v>
      </c>
      <c r="R14" t="n">
        <v>143.5</v>
      </c>
      <c r="S14" t="n">
        <v>80.06999999999999</v>
      </c>
      <c r="T14" t="n">
        <v>29393.31</v>
      </c>
      <c r="U14" t="n">
        <v>0.5600000000000001</v>
      </c>
      <c r="V14" t="n">
        <v>0.84</v>
      </c>
      <c r="W14" t="n">
        <v>6.74</v>
      </c>
      <c r="X14" t="n">
        <v>1.8</v>
      </c>
      <c r="Y14" t="n">
        <v>1</v>
      </c>
      <c r="Z14" t="n">
        <v>10</v>
      </c>
      <c r="AA14" t="n">
        <v>480.2645337874366</v>
      </c>
      <c r="AB14" t="n">
        <v>657.1191229038442</v>
      </c>
      <c r="AC14" t="n">
        <v>594.4045960863818</v>
      </c>
      <c r="AD14" t="n">
        <v>480264.5337874366</v>
      </c>
      <c r="AE14" t="n">
        <v>657119.1229038442</v>
      </c>
      <c r="AF14" t="n">
        <v>4.14038335925884e-06</v>
      </c>
      <c r="AG14" t="n">
        <v>1.457083333333333</v>
      </c>
      <c r="AH14" t="n">
        <v>594404.5960863818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2.879</v>
      </c>
      <c r="E15" t="n">
        <v>34.73</v>
      </c>
      <c r="F15" t="n">
        <v>30.33</v>
      </c>
      <c r="G15" t="n">
        <v>30.33</v>
      </c>
      <c r="H15" t="n">
        <v>0.44</v>
      </c>
      <c r="I15" t="n">
        <v>60</v>
      </c>
      <c r="J15" t="n">
        <v>172.61</v>
      </c>
      <c r="K15" t="n">
        <v>51.39</v>
      </c>
      <c r="L15" t="n">
        <v>4.25</v>
      </c>
      <c r="M15" t="n">
        <v>58</v>
      </c>
      <c r="N15" t="n">
        <v>31.97</v>
      </c>
      <c r="O15" t="n">
        <v>21523.17</v>
      </c>
      <c r="P15" t="n">
        <v>346.27</v>
      </c>
      <c r="Q15" t="n">
        <v>2238.56</v>
      </c>
      <c r="R15" t="n">
        <v>139.94</v>
      </c>
      <c r="S15" t="n">
        <v>80.06999999999999</v>
      </c>
      <c r="T15" t="n">
        <v>27634.51</v>
      </c>
      <c r="U15" t="n">
        <v>0.57</v>
      </c>
      <c r="V15" t="n">
        <v>0.85</v>
      </c>
      <c r="W15" t="n">
        <v>6.74</v>
      </c>
      <c r="X15" t="n">
        <v>1.7</v>
      </c>
      <c r="Y15" t="n">
        <v>1</v>
      </c>
      <c r="Z15" t="n">
        <v>10</v>
      </c>
      <c r="AA15" t="n">
        <v>472.5626007342108</v>
      </c>
      <c r="AB15" t="n">
        <v>646.580998315115</v>
      </c>
      <c r="AC15" t="n">
        <v>584.8722153180504</v>
      </c>
      <c r="AD15" t="n">
        <v>472562.6007342107</v>
      </c>
      <c r="AE15" t="n">
        <v>646580.998315115</v>
      </c>
      <c r="AF15" t="n">
        <v>4.168618181957057e-06</v>
      </c>
      <c r="AG15" t="n">
        <v>1.447083333333333</v>
      </c>
      <c r="AH15" t="n">
        <v>584872.2153180504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2.9025</v>
      </c>
      <c r="E16" t="n">
        <v>34.45</v>
      </c>
      <c r="F16" t="n">
        <v>30.18</v>
      </c>
      <c r="G16" t="n">
        <v>32.34</v>
      </c>
      <c r="H16" t="n">
        <v>0.46</v>
      </c>
      <c r="I16" t="n">
        <v>56</v>
      </c>
      <c r="J16" t="n">
        <v>172.98</v>
      </c>
      <c r="K16" t="n">
        <v>51.39</v>
      </c>
      <c r="L16" t="n">
        <v>4.5</v>
      </c>
      <c r="M16" t="n">
        <v>54</v>
      </c>
      <c r="N16" t="n">
        <v>32.09</v>
      </c>
      <c r="O16" t="n">
        <v>21568.34</v>
      </c>
      <c r="P16" t="n">
        <v>342.17</v>
      </c>
      <c r="Q16" t="n">
        <v>2238.57</v>
      </c>
      <c r="R16" t="n">
        <v>135.54</v>
      </c>
      <c r="S16" t="n">
        <v>80.06999999999999</v>
      </c>
      <c r="T16" t="n">
        <v>25451.03</v>
      </c>
      <c r="U16" t="n">
        <v>0.59</v>
      </c>
      <c r="V16" t="n">
        <v>0.85</v>
      </c>
      <c r="W16" t="n">
        <v>6.72</v>
      </c>
      <c r="X16" t="n">
        <v>1.55</v>
      </c>
      <c r="Y16" t="n">
        <v>1</v>
      </c>
      <c r="Z16" t="n">
        <v>10</v>
      </c>
      <c r="AA16" t="n">
        <v>464.5127793734634</v>
      </c>
      <c r="AB16" t="n">
        <v>635.5668775962861</v>
      </c>
      <c r="AC16" t="n">
        <v>574.909266822211</v>
      </c>
      <c r="AD16" t="n">
        <v>464512.7793734634</v>
      </c>
      <c r="AE16" t="n">
        <v>635566.8775962861</v>
      </c>
      <c r="AF16" t="n">
        <v>4.202644763157469e-06</v>
      </c>
      <c r="AG16" t="n">
        <v>1.435416666666667</v>
      </c>
      <c r="AH16" t="n">
        <v>574909.266822211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2.9221</v>
      </c>
      <c r="E17" t="n">
        <v>34.22</v>
      </c>
      <c r="F17" t="n">
        <v>30.09</v>
      </c>
      <c r="G17" t="n">
        <v>34.72</v>
      </c>
      <c r="H17" t="n">
        <v>0.49</v>
      </c>
      <c r="I17" t="n">
        <v>52</v>
      </c>
      <c r="J17" t="n">
        <v>173.35</v>
      </c>
      <c r="K17" t="n">
        <v>51.39</v>
      </c>
      <c r="L17" t="n">
        <v>4.75</v>
      </c>
      <c r="M17" t="n">
        <v>50</v>
      </c>
      <c r="N17" t="n">
        <v>32.2</v>
      </c>
      <c r="O17" t="n">
        <v>21613.54</v>
      </c>
      <c r="P17" t="n">
        <v>337.87</v>
      </c>
      <c r="Q17" t="n">
        <v>2238.46</v>
      </c>
      <c r="R17" t="n">
        <v>132.29</v>
      </c>
      <c r="S17" t="n">
        <v>80.06999999999999</v>
      </c>
      <c r="T17" t="n">
        <v>23847.53</v>
      </c>
      <c r="U17" t="n">
        <v>0.61</v>
      </c>
      <c r="V17" t="n">
        <v>0.85</v>
      </c>
      <c r="W17" t="n">
        <v>6.72</v>
      </c>
      <c r="X17" t="n">
        <v>1.46</v>
      </c>
      <c r="Y17" t="n">
        <v>1</v>
      </c>
      <c r="Z17" t="n">
        <v>10</v>
      </c>
      <c r="AA17" t="n">
        <v>457.3591878489391</v>
      </c>
      <c r="AB17" t="n">
        <v>625.7790180782474</v>
      </c>
      <c r="AC17" t="n">
        <v>566.0555468792268</v>
      </c>
      <c r="AD17" t="n">
        <v>457359.1878489391</v>
      </c>
      <c r="AE17" t="n">
        <v>625779.0180782474</v>
      </c>
      <c r="AF17" t="n">
        <v>4.23102437981824e-06</v>
      </c>
      <c r="AG17" t="n">
        <v>1.425833333333333</v>
      </c>
      <c r="AH17" t="n">
        <v>566055.5468792268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2.9376</v>
      </c>
      <c r="E18" t="n">
        <v>34.04</v>
      </c>
      <c r="F18" t="n">
        <v>30.01</v>
      </c>
      <c r="G18" t="n">
        <v>36.74</v>
      </c>
      <c r="H18" t="n">
        <v>0.51</v>
      </c>
      <c r="I18" t="n">
        <v>49</v>
      </c>
      <c r="J18" t="n">
        <v>173.71</v>
      </c>
      <c r="K18" t="n">
        <v>51.39</v>
      </c>
      <c r="L18" t="n">
        <v>5</v>
      </c>
      <c r="M18" t="n">
        <v>47</v>
      </c>
      <c r="N18" t="n">
        <v>32.32</v>
      </c>
      <c r="O18" t="n">
        <v>21658.78</v>
      </c>
      <c r="P18" t="n">
        <v>332.91</v>
      </c>
      <c r="Q18" t="n">
        <v>2238.44</v>
      </c>
      <c r="R18" t="n">
        <v>129.56</v>
      </c>
      <c r="S18" t="n">
        <v>80.06999999999999</v>
      </c>
      <c r="T18" t="n">
        <v>22496.85</v>
      </c>
      <c r="U18" t="n">
        <v>0.62</v>
      </c>
      <c r="V18" t="n">
        <v>0.86</v>
      </c>
      <c r="W18" t="n">
        <v>6.72</v>
      </c>
      <c r="X18" t="n">
        <v>1.38</v>
      </c>
      <c r="Y18" t="n">
        <v>1</v>
      </c>
      <c r="Z18" t="n">
        <v>10</v>
      </c>
      <c r="AA18" t="n">
        <v>450.4379866715634</v>
      </c>
      <c r="AB18" t="n">
        <v>616.3091252855161</v>
      </c>
      <c r="AC18" t="n">
        <v>557.4894473635558</v>
      </c>
      <c r="AD18" t="n">
        <v>450437.9866715634</v>
      </c>
      <c r="AE18" t="n">
        <v>616309.125285516</v>
      </c>
      <c r="AF18" t="n">
        <v>4.253467444014258e-06</v>
      </c>
      <c r="AG18" t="n">
        <v>1.418333333333333</v>
      </c>
      <c r="AH18" t="n">
        <v>557489.4473635558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2.9527</v>
      </c>
      <c r="E19" t="n">
        <v>33.87</v>
      </c>
      <c r="F19" t="n">
        <v>29.94</v>
      </c>
      <c r="G19" t="n">
        <v>39.05</v>
      </c>
      <c r="H19" t="n">
        <v>0.53</v>
      </c>
      <c r="I19" t="n">
        <v>46</v>
      </c>
      <c r="J19" t="n">
        <v>174.08</v>
      </c>
      <c r="K19" t="n">
        <v>51.39</v>
      </c>
      <c r="L19" t="n">
        <v>5.25</v>
      </c>
      <c r="M19" t="n">
        <v>44</v>
      </c>
      <c r="N19" t="n">
        <v>32.44</v>
      </c>
      <c r="O19" t="n">
        <v>21704.07</v>
      </c>
      <c r="P19" t="n">
        <v>329.97</v>
      </c>
      <c r="Q19" t="n">
        <v>2238.39</v>
      </c>
      <c r="R19" t="n">
        <v>127.3</v>
      </c>
      <c r="S19" t="n">
        <v>80.06999999999999</v>
      </c>
      <c r="T19" t="n">
        <v>21379.82</v>
      </c>
      <c r="U19" t="n">
        <v>0.63</v>
      </c>
      <c r="V19" t="n">
        <v>0.86</v>
      </c>
      <c r="W19" t="n">
        <v>6.72</v>
      </c>
      <c r="X19" t="n">
        <v>1.31</v>
      </c>
      <c r="Y19" t="n">
        <v>1</v>
      </c>
      <c r="Z19" t="n">
        <v>10</v>
      </c>
      <c r="AA19" t="n">
        <v>445.3589824066631</v>
      </c>
      <c r="AB19" t="n">
        <v>609.3598075804254</v>
      </c>
      <c r="AC19" t="n">
        <v>551.2033627868102</v>
      </c>
      <c r="AD19" t="n">
        <v>445358.9824066631</v>
      </c>
      <c r="AE19" t="n">
        <v>609359.8075804254</v>
      </c>
      <c r="AF19" t="n">
        <v>4.275331332360055e-06</v>
      </c>
      <c r="AG19" t="n">
        <v>1.41125</v>
      </c>
      <c r="AH19" t="n">
        <v>551203.3627868101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2.9654</v>
      </c>
      <c r="E20" t="n">
        <v>33.72</v>
      </c>
      <c r="F20" t="n">
        <v>29.86</v>
      </c>
      <c r="G20" t="n">
        <v>40.72</v>
      </c>
      <c r="H20" t="n">
        <v>0.5600000000000001</v>
      </c>
      <c r="I20" t="n">
        <v>44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325.37</v>
      </c>
      <c r="Q20" t="n">
        <v>2238.56</v>
      </c>
      <c r="R20" t="n">
        <v>124.63</v>
      </c>
      <c r="S20" t="n">
        <v>80.06999999999999</v>
      </c>
      <c r="T20" t="n">
        <v>20057.81</v>
      </c>
      <c r="U20" t="n">
        <v>0.64</v>
      </c>
      <c r="V20" t="n">
        <v>0.86</v>
      </c>
      <c r="W20" t="n">
        <v>6.71</v>
      </c>
      <c r="X20" t="n">
        <v>1.23</v>
      </c>
      <c r="Y20" t="n">
        <v>1</v>
      </c>
      <c r="Z20" t="n">
        <v>10</v>
      </c>
      <c r="AA20" t="n">
        <v>439.2762237354236</v>
      </c>
      <c r="AB20" t="n">
        <v>601.0371088140622</v>
      </c>
      <c r="AC20" t="n">
        <v>543.6749707097276</v>
      </c>
      <c r="AD20" t="n">
        <v>439276.2237354236</v>
      </c>
      <c r="AE20" t="n">
        <v>601037.1088140622</v>
      </c>
      <c r="AF20" t="n">
        <v>4.293720165604534e-06</v>
      </c>
      <c r="AG20" t="n">
        <v>1.405</v>
      </c>
      <c r="AH20" t="n">
        <v>543674.9707097276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2.9833</v>
      </c>
      <c r="E21" t="n">
        <v>33.52</v>
      </c>
      <c r="F21" t="n">
        <v>29.76</v>
      </c>
      <c r="G21" t="n">
        <v>43.55</v>
      </c>
      <c r="H21" t="n">
        <v>0.58</v>
      </c>
      <c r="I21" t="n">
        <v>41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320.99</v>
      </c>
      <c r="Q21" t="n">
        <v>2238.46</v>
      </c>
      <c r="R21" t="n">
        <v>121.5</v>
      </c>
      <c r="S21" t="n">
        <v>80.06999999999999</v>
      </c>
      <c r="T21" t="n">
        <v>18509.39</v>
      </c>
      <c r="U21" t="n">
        <v>0.66</v>
      </c>
      <c r="V21" t="n">
        <v>0.86</v>
      </c>
      <c r="W21" t="n">
        <v>6.7</v>
      </c>
      <c r="X21" t="n">
        <v>1.13</v>
      </c>
      <c r="Y21" t="n">
        <v>1</v>
      </c>
      <c r="Z21" t="n">
        <v>10</v>
      </c>
      <c r="AA21" t="n">
        <v>432.5674778253133</v>
      </c>
      <c r="AB21" t="n">
        <v>591.8579066908684</v>
      </c>
      <c r="AC21" t="n">
        <v>535.3718187540803</v>
      </c>
      <c r="AD21" t="n">
        <v>432567.4778253133</v>
      </c>
      <c r="AE21" t="n">
        <v>591857.9066908684</v>
      </c>
      <c r="AF21" t="n">
        <v>4.31963828490187e-06</v>
      </c>
      <c r="AG21" t="n">
        <v>1.396666666666667</v>
      </c>
      <c r="AH21" t="n">
        <v>535371.8187540803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2.9941</v>
      </c>
      <c r="E22" t="n">
        <v>33.4</v>
      </c>
      <c r="F22" t="n">
        <v>29.71</v>
      </c>
      <c r="G22" t="n">
        <v>45.7</v>
      </c>
      <c r="H22" t="n">
        <v>0.61</v>
      </c>
      <c r="I22" t="n">
        <v>39</v>
      </c>
      <c r="J22" t="n">
        <v>175.18</v>
      </c>
      <c r="K22" t="n">
        <v>51.39</v>
      </c>
      <c r="L22" t="n">
        <v>6</v>
      </c>
      <c r="M22" t="n">
        <v>37</v>
      </c>
      <c r="N22" t="n">
        <v>32.79</v>
      </c>
      <c r="O22" t="n">
        <v>21840.16</v>
      </c>
      <c r="P22" t="n">
        <v>317.4</v>
      </c>
      <c r="Q22" t="n">
        <v>2238.41</v>
      </c>
      <c r="R22" t="n">
        <v>119.61</v>
      </c>
      <c r="S22" t="n">
        <v>80.06999999999999</v>
      </c>
      <c r="T22" t="n">
        <v>17570.54</v>
      </c>
      <c r="U22" t="n">
        <v>0.67</v>
      </c>
      <c r="V22" t="n">
        <v>0.86</v>
      </c>
      <c r="W22" t="n">
        <v>6.71</v>
      </c>
      <c r="X22" t="n">
        <v>1.08</v>
      </c>
      <c r="Y22" t="n">
        <v>1</v>
      </c>
      <c r="Z22" t="n">
        <v>10</v>
      </c>
      <c r="AA22" t="n">
        <v>427.8476826824445</v>
      </c>
      <c r="AB22" t="n">
        <v>585.4000747537292</v>
      </c>
      <c r="AC22" t="n">
        <v>529.5303132333976</v>
      </c>
      <c r="AD22" t="n">
        <v>427847.6826824445</v>
      </c>
      <c r="AE22" t="n">
        <v>585400.0747537292</v>
      </c>
      <c r="AF22" t="n">
        <v>4.335276032857806e-06</v>
      </c>
      <c r="AG22" t="n">
        <v>1.391666666666667</v>
      </c>
      <c r="AH22" t="n">
        <v>529530.3132333976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3.0023</v>
      </c>
      <c r="E23" t="n">
        <v>33.31</v>
      </c>
      <c r="F23" t="n">
        <v>29.68</v>
      </c>
      <c r="G23" t="n">
        <v>48.13</v>
      </c>
      <c r="H23" t="n">
        <v>0.63</v>
      </c>
      <c r="I23" t="n">
        <v>37</v>
      </c>
      <c r="J23" t="n">
        <v>175.55</v>
      </c>
      <c r="K23" t="n">
        <v>51.39</v>
      </c>
      <c r="L23" t="n">
        <v>6.25</v>
      </c>
      <c r="M23" t="n">
        <v>35</v>
      </c>
      <c r="N23" t="n">
        <v>32.91</v>
      </c>
      <c r="O23" t="n">
        <v>21885.6</v>
      </c>
      <c r="P23" t="n">
        <v>312.92</v>
      </c>
      <c r="Q23" t="n">
        <v>2238.46</v>
      </c>
      <c r="R23" t="n">
        <v>119</v>
      </c>
      <c r="S23" t="n">
        <v>80.06999999999999</v>
      </c>
      <c r="T23" t="n">
        <v>17277.4</v>
      </c>
      <c r="U23" t="n">
        <v>0.67</v>
      </c>
      <c r="V23" t="n">
        <v>0.86</v>
      </c>
      <c r="W23" t="n">
        <v>6.7</v>
      </c>
      <c r="X23" t="n">
        <v>1.05</v>
      </c>
      <c r="Y23" t="n">
        <v>1</v>
      </c>
      <c r="Z23" t="n">
        <v>10</v>
      </c>
      <c r="AA23" t="n">
        <v>422.9157381979466</v>
      </c>
      <c r="AB23" t="n">
        <v>578.6519707280046</v>
      </c>
      <c r="AC23" t="n">
        <v>523.4262387848647</v>
      </c>
      <c r="AD23" t="n">
        <v>422915.7381979466</v>
      </c>
      <c r="AE23" t="n">
        <v>578651.9707280046</v>
      </c>
      <c r="AF23" t="n">
        <v>4.347149137787311e-06</v>
      </c>
      <c r="AG23" t="n">
        <v>1.387916666666667</v>
      </c>
      <c r="AH23" t="n">
        <v>523426.2387848648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3.0092</v>
      </c>
      <c r="E24" t="n">
        <v>33.23</v>
      </c>
      <c r="F24" t="n">
        <v>29.64</v>
      </c>
      <c r="G24" t="n">
        <v>49.4</v>
      </c>
      <c r="H24" t="n">
        <v>0.66</v>
      </c>
      <c r="I24" t="n">
        <v>36</v>
      </c>
      <c r="J24" t="n">
        <v>175.92</v>
      </c>
      <c r="K24" t="n">
        <v>51.39</v>
      </c>
      <c r="L24" t="n">
        <v>6.5</v>
      </c>
      <c r="M24" t="n">
        <v>34</v>
      </c>
      <c r="N24" t="n">
        <v>33.03</v>
      </c>
      <c r="O24" t="n">
        <v>21931.08</v>
      </c>
      <c r="P24" t="n">
        <v>309.74</v>
      </c>
      <c r="Q24" t="n">
        <v>2238.4</v>
      </c>
      <c r="R24" t="n">
        <v>117.36</v>
      </c>
      <c r="S24" t="n">
        <v>80.06999999999999</v>
      </c>
      <c r="T24" t="n">
        <v>16464.44</v>
      </c>
      <c r="U24" t="n">
        <v>0.68</v>
      </c>
      <c r="V24" t="n">
        <v>0.87</v>
      </c>
      <c r="W24" t="n">
        <v>6.7</v>
      </c>
      <c r="X24" t="n">
        <v>1.01</v>
      </c>
      <c r="Y24" t="n">
        <v>1</v>
      </c>
      <c r="Z24" t="n">
        <v>10</v>
      </c>
      <c r="AA24" t="n">
        <v>419.1811285097289</v>
      </c>
      <c r="AB24" t="n">
        <v>573.5421129932338</v>
      </c>
      <c r="AC24" t="n">
        <v>518.8040587005701</v>
      </c>
      <c r="AD24" t="n">
        <v>419181.1285097289</v>
      </c>
      <c r="AE24" t="n">
        <v>573542.1129932338</v>
      </c>
      <c r="AF24" t="n">
        <v>4.357139921203603e-06</v>
      </c>
      <c r="AG24" t="n">
        <v>1.384583333333333</v>
      </c>
      <c r="AH24" t="n">
        <v>518804.0587005701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3.0231</v>
      </c>
      <c r="E25" t="n">
        <v>33.08</v>
      </c>
      <c r="F25" t="n">
        <v>29.55</v>
      </c>
      <c r="G25" t="n">
        <v>52.15</v>
      </c>
      <c r="H25" t="n">
        <v>0.68</v>
      </c>
      <c r="I25" t="n">
        <v>34</v>
      </c>
      <c r="J25" t="n">
        <v>176.29</v>
      </c>
      <c r="K25" t="n">
        <v>51.39</v>
      </c>
      <c r="L25" t="n">
        <v>6.75</v>
      </c>
      <c r="M25" t="n">
        <v>32</v>
      </c>
      <c r="N25" t="n">
        <v>33.15</v>
      </c>
      <c r="O25" t="n">
        <v>21976.61</v>
      </c>
      <c r="P25" t="n">
        <v>304.32</v>
      </c>
      <c r="Q25" t="n">
        <v>2238.53</v>
      </c>
      <c r="R25" t="n">
        <v>115.01</v>
      </c>
      <c r="S25" t="n">
        <v>80.06999999999999</v>
      </c>
      <c r="T25" t="n">
        <v>15294.88</v>
      </c>
      <c r="U25" t="n">
        <v>0.7</v>
      </c>
      <c r="V25" t="n">
        <v>0.87</v>
      </c>
      <c r="W25" t="n">
        <v>6.69</v>
      </c>
      <c r="X25" t="n">
        <v>0.93</v>
      </c>
      <c r="Y25" t="n">
        <v>1</v>
      </c>
      <c r="Z25" t="n">
        <v>10</v>
      </c>
      <c r="AA25" t="n">
        <v>412.4532209634947</v>
      </c>
      <c r="AB25" t="n">
        <v>564.3366930741432</v>
      </c>
      <c r="AC25" t="n">
        <v>510.4771911386696</v>
      </c>
      <c r="AD25" t="n">
        <v>412453.2209634947</v>
      </c>
      <c r="AE25" t="n">
        <v>564336.6930741433</v>
      </c>
      <c r="AF25" t="n">
        <v>4.37726628199874e-06</v>
      </c>
      <c r="AG25" t="n">
        <v>1.378333333333333</v>
      </c>
      <c r="AH25" t="n">
        <v>510477.1911386696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3.0323</v>
      </c>
      <c r="E26" t="n">
        <v>32.98</v>
      </c>
      <c r="F26" t="n">
        <v>29.52</v>
      </c>
      <c r="G26" t="n">
        <v>55.35</v>
      </c>
      <c r="H26" t="n">
        <v>0.7</v>
      </c>
      <c r="I26" t="n">
        <v>32</v>
      </c>
      <c r="J26" t="n">
        <v>176.66</v>
      </c>
      <c r="K26" t="n">
        <v>51.39</v>
      </c>
      <c r="L26" t="n">
        <v>7</v>
      </c>
      <c r="M26" t="n">
        <v>30</v>
      </c>
      <c r="N26" t="n">
        <v>33.27</v>
      </c>
      <c r="O26" t="n">
        <v>22022.17</v>
      </c>
      <c r="P26" t="n">
        <v>300.97</v>
      </c>
      <c r="Q26" t="n">
        <v>2238.43</v>
      </c>
      <c r="R26" t="n">
        <v>113.67</v>
      </c>
      <c r="S26" t="n">
        <v>80.06999999999999</v>
      </c>
      <c r="T26" t="n">
        <v>14636.12</v>
      </c>
      <c r="U26" t="n">
        <v>0.7</v>
      </c>
      <c r="V26" t="n">
        <v>0.87</v>
      </c>
      <c r="W26" t="n">
        <v>6.69</v>
      </c>
      <c r="X26" t="n">
        <v>0.89</v>
      </c>
      <c r="Y26" t="n">
        <v>1</v>
      </c>
      <c r="Z26" t="n">
        <v>10</v>
      </c>
      <c r="AA26" t="n">
        <v>408.3770490164935</v>
      </c>
      <c r="AB26" t="n">
        <v>558.7594947882417</v>
      </c>
      <c r="AC26" t="n">
        <v>505.4322728295274</v>
      </c>
      <c r="AD26" t="n">
        <v>408377.0490164935</v>
      </c>
      <c r="AE26" t="n">
        <v>558759.4947882417</v>
      </c>
      <c r="AF26" t="n">
        <v>4.390587326553797e-06</v>
      </c>
      <c r="AG26" t="n">
        <v>1.374166666666667</v>
      </c>
      <c r="AH26" t="n">
        <v>505432.2728295274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3.0369</v>
      </c>
      <c r="E27" t="n">
        <v>32.93</v>
      </c>
      <c r="F27" t="n">
        <v>29.51</v>
      </c>
      <c r="G27" t="n">
        <v>57.11</v>
      </c>
      <c r="H27" t="n">
        <v>0.73</v>
      </c>
      <c r="I27" t="n">
        <v>31</v>
      </c>
      <c r="J27" t="n">
        <v>177.03</v>
      </c>
      <c r="K27" t="n">
        <v>51.39</v>
      </c>
      <c r="L27" t="n">
        <v>7.25</v>
      </c>
      <c r="M27" t="n">
        <v>25</v>
      </c>
      <c r="N27" t="n">
        <v>33.39</v>
      </c>
      <c r="O27" t="n">
        <v>22067.77</v>
      </c>
      <c r="P27" t="n">
        <v>297.89</v>
      </c>
      <c r="Q27" t="n">
        <v>2238.33</v>
      </c>
      <c r="R27" t="n">
        <v>113.18</v>
      </c>
      <c r="S27" t="n">
        <v>80.06999999999999</v>
      </c>
      <c r="T27" t="n">
        <v>14395.33</v>
      </c>
      <c r="U27" t="n">
        <v>0.71</v>
      </c>
      <c r="V27" t="n">
        <v>0.87</v>
      </c>
      <c r="W27" t="n">
        <v>6.7</v>
      </c>
      <c r="X27" t="n">
        <v>0.88</v>
      </c>
      <c r="Y27" t="n">
        <v>1</v>
      </c>
      <c r="Z27" t="n">
        <v>10</v>
      </c>
      <c r="AA27" t="n">
        <v>405.2551974205039</v>
      </c>
      <c r="AB27" t="n">
        <v>554.4880397082364</v>
      </c>
      <c r="AC27" t="n">
        <v>501.5684794273331</v>
      </c>
      <c r="AD27" t="n">
        <v>405255.1974205039</v>
      </c>
      <c r="AE27" t="n">
        <v>554488.0397082365</v>
      </c>
      <c r="AF27" t="n">
        <v>4.397247848831325e-06</v>
      </c>
      <c r="AG27" t="n">
        <v>1.372083333333333</v>
      </c>
      <c r="AH27" t="n">
        <v>501568.4794273331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3.0427</v>
      </c>
      <c r="E28" t="n">
        <v>32.87</v>
      </c>
      <c r="F28" t="n">
        <v>29.48</v>
      </c>
      <c r="G28" t="n">
        <v>58.95</v>
      </c>
      <c r="H28" t="n">
        <v>0.75</v>
      </c>
      <c r="I28" t="n">
        <v>30</v>
      </c>
      <c r="J28" t="n">
        <v>177.4</v>
      </c>
      <c r="K28" t="n">
        <v>51.39</v>
      </c>
      <c r="L28" t="n">
        <v>7.5</v>
      </c>
      <c r="M28" t="n">
        <v>21</v>
      </c>
      <c r="N28" t="n">
        <v>33.51</v>
      </c>
      <c r="O28" t="n">
        <v>22113.42</v>
      </c>
      <c r="P28" t="n">
        <v>294.01</v>
      </c>
      <c r="Q28" t="n">
        <v>2238.51</v>
      </c>
      <c r="R28" t="n">
        <v>111.89</v>
      </c>
      <c r="S28" t="n">
        <v>80.06999999999999</v>
      </c>
      <c r="T28" t="n">
        <v>13755.45</v>
      </c>
      <c r="U28" t="n">
        <v>0.72</v>
      </c>
      <c r="V28" t="n">
        <v>0.87</v>
      </c>
      <c r="W28" t="n">
        <v>6.7</v>
      </c>
      <c r="X28" t="n">
        <v>0.85</v>
      </c>
      <c r="Y28" t="n">
        <v>1</v>
      </c>
      <c r="Z28" t="n">
        <v>10</v>
      </c>
      <c r="AA28" t="n">
        <v>401.2459192675869</v>
      </c>
      <c r="AB28" t="n">
        <v>549.0023684625468</v>
      </c>
      <c r="AC28" t="n">
        <v>496.6063529461441</v>
      </c>
      <c r="AD28" t="n">
        <v>401245.9192675869</v>
      </c>
      <c r="AE28" t="n">
        <v>549002.3684625467</v>
      </c>
      <c r="AF28" t="n">
        <v>4.405645898659512e-06</v>
      </c>
      <c r="AG28" t="n">
        <v>1.369583333333333</v>
      </c>
      <c r="AH28" t="n">
        <v>496606.3529461441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3.049</v>
      </c>
      <c r="E29" t="n">
        <v>32.8</v>
      </c>
      <c r="F29" t="n">
        <v>29.44</v>
      </c>
      <c r="G29" t="n">
        <v>60.91</v>
      </c>
      <c r="H29" t="n">
        <v>0.77</v>
      </c>
      <c r="I29" t="n">
        <v>29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292.02</v>
      </c>
      <c r="Q29" t="n">
        <v>2238.47</v>
      </c>
      <c r="R29" t="n">
        <v>110.77</v>
      </c>
      <c r="S29" t="n">
        <v>80.06999999999999</v>
      </c>
      <c r="T29" t="n">
        <v>13199.64</v>
      </c>
      <c r="U29" t="n">
        <v>0.72</v>
      </c>
      <c r="V29" t="n">
        <v>0.87</v>
      </c>
      <c r="W29" t="n">
        <v>6.7</v>
      </c>
      <c r="X29" t="n">
        <v>0.8100000000000001</v>
      </c>
      <c r="Y29" t="n">
        <v>1</v>
      </c>
      <c r="Z29" t="n">
        <v>10</v>
      </c>
      <c r="AA29" t="n">
        <v>398.6324030556392</v>
      </c>
      <c r="AB29" t="n">
        <v>545.4264402811621</v>
      </c>
      <c r="AC29" t="n">
        <v>493.371706331544</v>
      </c>
      <c r="AD29" t="n">
        <v>398632.4030556392</v>
      </c>
      <c r="AE29" t="n">
        <v>545426.440281162</v>
      </c>
      <c r="AF29" t="n">
        <v>4.414767918300473e-06</v>
      </c>
      <c r="AG29" t="n">
        <v>1.366666666666666</v>
      </c>
      <c r="AH29" t="n">
        <v>493371.706331544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3.053</v>
      </c>
      <c r="E30" t="n">
        <v>32.75</v>
      </c>
      <c r="F30" t="n">
        <v>29.43</v>
      </c>
      <c r="G30" t="n">
        <v>63.07</v>
      </c>
      <c r="H30" t="n">
        <v>0.8</v>
      </c>
      <c r="I30" t="n">
        <v>28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289.7</v>
      </c>
      <c r="Q30" t="n">
        <v>2238.63</v>
      </c>
      <c r="R30" t="n">
        <v>110.25</v>
      </c>
      <c r="S30" t="n">
        <v>80.06999999999999</v>
      </c>
      <c r="T30" t="n">
        <v>12947.29</v>
      </c>
      <c r="U30" t="n">
        <v>0.73</v>
      </c>
      <c r="V30" t="n">
        <v>0.87</v>
      </c>
      <c r="W30" t="n">
        <v>6.71</v>
      </c>
      <c r="X30" t="n">
        <v>0.8100000000000001</v>
      </c>
      <c r="Y30" t="n">
        <v>1</v>
      </c>
      <c r="Z30" t="n">
        <v>10</v>
      </c>
      <c r="AA30" t="n">
        <v>396.2191016678868</v>
      </c>
      <c r="AB30" t="n">
        <v>542.124454855096</v>
      </c>
      <c r="AC30" t="n">
        <v>490.3848577601762</v>
      </c>
      <c r="AD30" t="n">
        <v>396219.1016678868</v>
      </c>
      <c r="AE30" t="n">
        <v>542124.4548550961</v>
      </c>
      <c r="AF30" t="n">
        <v>4.420559676802672e-06</v>
      </c>
      <c r="AG30" t="n">
        <v>1.364583333333333</v>
      </c>
      <c r="AH30" t="n">
        <v>490384.8577601762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3.0523</v>
      </c>
      <c r="E31" t="n">
        <v>32.76</v>
      </c>
      <c r="F31" t="n">
        <v>29.44</v>
      </c>
      <c r="G31" t="n">
        <v>63.09</v>
      </c>
      <c r="H31" t="n">
        <v>0.82</v>
      </c>
      <c r="I31" t="n">
        <v>28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289.72</v>
      </c>
      <c r="Q31" t="n">
        <v>2238.47</v>
      </c>
      <c r="R31" t="n">
        <v>110.41</v>
      </c>
      <c r="S31" t="n">
        <v>80.06999999999999</v>
      </c>
      <c r="T31" t="n">
        <v>13028.92</v>
      </c>
      <c r="U31" t="n">
        <v>0.73</v>
      </c>
      <c r="V31" t="n">
        <v>0.87</v>
      </c>
      <c r="W31" t="n">
        <v>6.71</v>
      </c>
      <c r="X31" t="n">
        <v>0.8100000000000001</v>
      </c>
      <c r="Y31" t="n">
        <v>1</v>
      </c>
      <c r="Z31" t="n">
        <v>10</v>
      </c>
      <c r="AA31" t="n">
        <v>396.3783496741336</v>
      </c>
      <c r="AB31" t="n">
        <v>542.3423450027692</v>
      </c>
      <c r="AC31" t="n">
        <v>490.581952777966</v>
      </c>
      <c r="AD31" t="n">
        <v>396378.3496741336</v>
      </c>
      <c r="AE31" t="n">
        <v>542342.3450027693</v>
      </c>
      <c r="AF31" t="n">
        <v>4.419546119064787e-06</v>
      </c>
      <c r="AG31" t="n">
        <v>1.365</v>
      </c>
      <c r="AH31" t="n">
        <v>490581.952777966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3.052</v>
      </c>
      <c r="E32" t="n">
        <v>32.76</v>
      </c>
      <c r="F32" t="n">
        <v>29.44</v>
      </c>
      <c r="G32" t="n">
        <v>63.09</v>
      </c>
      <c r="H32" t="n">
        <v>0.84</v>
      </c>
      <c r="I32" t="n">
        <v>28</v>
      </c>
      <c r="J32" t="n">
        <v>178.88</v>
      </c>
      <c r="K32" t="n">
        <v>51.39</v>
      </c>
      <c r="L32" t="n">
        <v>8.5</v>
      </c>
      <c r="M32" t="n">
        <v>2</v>
      </c>
      <c r="N32" t="n">
        <v>33.99</v>
      </c>
      <c r="O32" t="n">
        <v>22296.41</v>
      </c>
      <c r="P32" t="n">
        <v>290.87</v>
      </c>
      <c r="Q32" t="n">
        <v>2238.57</v>
      </c>
      <c r="R32" t="n">
        <v>110.2</v>
      </c>
      <c r="S32" t="n">
        <v>80.06999999999999</v>
      </c>
      <c r="T32" t="n">
        <v>12922.96</v>
      </c>
      <c r="U32" t="n">
        <v>0.73</v>
      </c>
      <c r="V32" t="n">
        <v>0.87</v>
      </c>
      <c r="W32" t="n">
        <v>6.72</v>
      </c>
      <c r="X32" t="n">
        <v>0.82</v>
      </c>
      <c r="Y32" t="n">
        <v>1</v>
      </c>
      <c r="Z32" t="n">
        <v>10</v>
      </c>
      <c r="AA32" t="n">
        <v>397.3272595240291</v>
      </c>
      <c r="AB32" t="n">
        <v>543.6406853223443</v>
      </c>
      <c r="AC32" t="n">
        <v>491.7563813196729</v>
      </c>
      <c r="AD32" t="n">
        <v>397327.2595240291</v>
      </c>
      <c r="AE32" t="n">
        <v>543640.6853223443</v>
      </c>
      <c r="AF32" t="n">
        <v>4.419111737177123e-06</v>
      </c>
      <c r="AG32" t="n">
        <v>1.365</v>
      </c>
      <c r="AH32" t="n">
        <v>491756.3813196729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3.0527</v>
      </c>
      <c r="E33" t="n">
        <v>32.76</v>
      </c>
      <c r="F33" t="n">
        <v>29.44</v>
      </c>
      <c r="G33" t="n">
        <v>63.08</v>
      </c>
      <c r="H33" t="n">
        <v>0.87</v>
      </c>
      <c r="I33" t="n">
        <v>28</v>
      </c>
      <c r="J33" t="n">
        <v>179.26</v>
      </c>
      <c r="K33" t="n">
        <v>51.39</v>
      </c>
      <c r="L33" t="n">
        <v>8.75</v>
      </c>
      <c r="M33" t="n">
        <v>1</v>
      </c>
      <c r="N33" t="n">
        <v>34.11</v>
      </c>
      <c r="O33" t="n">
        <v>22342.26</v>
      </c>
      <c r="P33" t="n">
        <v>291</v>
      </c>
      <c r="Q33" t="n">
        <v>2238.57</v>
      </c>
      <c r="R33" t="n">
        <v>109.98</v>
      </c>
      <c r="S33" t="n">
        <v>80.06999999999999</v>
      </c>
      <c r="T33" t="n">
        <v>12812.53</v>
      </c>
      <c r="U33" t="n">
        <v>0.73</v>
      </c>
      <c r="V33" t="n">
        <v>0.87</v>
      </c>
      <c r="W33" t="n">
        <v>6.72</v>
      </c>
      <c r="X33" t="n">
        <v>0.8100000000000001</v>
      </c>
      <c r="Y33" t="n">
        <v>1</v>
      </c>
      <c r="Z33" t="n">
        <v>10</v>
      </c>
      <c r="AA33" t="n">
        <v>397.3424251700552</v>
      </c>
      <c r="AB33" t="n">
        <v>543.6614356282981</v>
      </c>
      <c r="AC33" t="n">
        <v>491.7751512455498</v>
      </c>
      <c r="AD33" t="n">
        <v>397342.4251700551</v>
      </c>
      <c r="AE33" t="n">
        <v>543661.4356282981</v>
      </c>
      <c r="AF33" t="n">
        <v>4.420125294915007e-06</v>
      </c>
      <c r="AG33" t="n">
        <v>1.365</v>
      </c>
      <c r="AH33" t="n">
        <v>491775.1512455498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3.0528</v>
      </c>
      <c r="E34" t="n">
        <v>32.76</v>
      </c>
      <c r="F34" t="n">
        <v>29.44</v>
      </c>
      <c r="G34" t="n">
        <v>63.08</v>
      </c>
      <c r="H34" t="n">
        <v>0.89</v>
      </c>
      <c r="I34" t="n">
        <v>28</v>
      </c>
      <c r="J34" t="n">
        <v>179.63</v>
      </c>
      <c r="K34" t="n">
        <v>51.39</v>
      </c>
      <c r="L34" t="n">
        <v>9</v>
      </c>
      <c r="M34" t="n">
        <v>0</v>
      </c>
      <c r="N34" t="n">
        <v>34.24</v>
      </c>
      <c r="O34" t="n">
        <v>22388.15</v>
      </c>
      <c r="P34" t="n">
        <v>291.44</v>
      </c>
      <c r="Q34" t="n">
        <v>2238.57</v>
      </c>
      <c r="R34" t="n">
        <v>109.93</v>
      </c>
      <c r="S34" t="n">
        <v>80.06999999999999</v>
      </c>
      <c r="T34" t="n">
        <v>12784.72</v>
      </c>
      <c r="U34" t="n">
        <v>0.73</v>
      </c>
      <c r="V34" t="n">
        <v>0.87</v>
      </c>
      <c r="W34" t="n">
        <v>6.72</v>
      </c>
      <c r="X34" t="n">
        <v>0.8100000000000001</v>
      </c>
      <c r="Y34" t="n">
        <v>1</v>
      </c>
      <c r="Z34" t="n">
        <v>10</v>
      </c>
      <c r="AA34" t="n">
        <v>397.6784772203985</v>
      </c>
      <c r="AB34" t="n">
        <v>544.1212368691482</v>
      </c>
      <c r="AC34" t="n">
        <v>492.191069701308</v>
      </c>
      <c r="AD34" t="n">
        <v>397678.4772203985</v>
      </c>
      <c r="AE34" t="n">
        <v>544121.2368691482</v>
      </c>
      <c r="AF34" t="n">
        <v>4.420270088877562e-06</v>
      </c>
      <c r="AG34" t="n">
        <v>1.365</v>
      </c>
      <c r="AH34" t="n">
        <v>492191.069701308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2.8326</v>
      </c>
      <c r="E2" t="n">
        <v>35.3</v>
      </c>
      <c r="F2" t="n">
        <v>32.11</v>
      </c>
      <c r="G2" t="n">
        <v>16.33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151.77</v>
      </c>
      <c r="Q2" t="n">
        <v>2238.97</v>
      </c>
      <c r="R2" t="n">
        <v>194.63</v>
      </c>
      <c r="S2" t="n">
        <v>80.06999999999999</v>
      </c>
      <c r="T2" t="n">
        <v>54685.52</v>
      </c>
      <c r="U2" t="n">
        <v>0.41</v>
      </c>
      <c r="V2" t="n">
        <v>0.8</v>
      </c>
      <c r="W2" t="n">
        <v>6.94</v>
      </c>
      <c r="X2" t="n">
        <v>3.48</v>
      </c>
      <c r="Y2" t="n">
        <v>1</v>
      </c>
      <c r="Z2" t="n">
        <v>10</v>
      </c>
      <c r="AA2" t="n">
        <v>244.1279747289429</v>
      </c>
      <c r="AB2" t="n">
        <v>334.0266651901082</v>
      </c>
      <c r="AC2" t="n">
        <v>302.1476290738327</v>
      </c>
      <c r="AD2" t="n">
        <v>244127.9747289429</v>
      </c>
      <c r="AE2" t="n">
        <v>334026.6651901082</v>
      </c>
      <c r="AF2" t="n">
        <v>7.352037217963929e-06</v>
      </c>
      <c r="AG2" t="n">
        <v>1.470833333333333</v>
      </c>
      <c r="AH2" t="n">
        <v>302147.6290738326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2.8492</v>
      </c>
      <c r="E3" t="n">
        <v>35.1</v>
      </c>
      <c r="F3" t="n">
        <v>31.97</v>
      </c>
      <c r="G3" t="n">
        <v>16.97</v>
      </c>
      <c r="H3" t="n">
        <v>0.42</v>
      </c>
      <c r="I3" t="n">
        <v>113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150.62</v>
      </c>
      <c r="Q3" t="n">
        <v>2239.4</v>
      </c>
      <c r="R3" t="n">
        <v>188.25</v>
      </c>
      <c r="S3" t="n">
        <v>80.06999999999999</v>
      </c>
      <c r="T3" t="n">
        <v>51523.3</v>
      </c>
      <c r="U3" t="n">
        <v>0.43</v>
      </c>
      <c r="V3" t="n">
        <v>0.8</v>
      </c>
      <c r="W3" t="n">
        <v>6.97</v>
      </c>
      <c r="X3" t="n">
        <v>3.34</v>
      </c>
      <c r="Y3" t="n">
        <v>1</v>
      </c>
      <c r="Z3" t="n">
        <v>10</v>
      </c>
      <c r="AA3" t="n">
        <v>241.3049534423242</v>
      </c>
      <c r="AB3" t="n">
        <v>330.164082922849</v>
      </c>
      <c r="AC3" t="n">
        <v>298.6536862369912</v>
      </c>
      <c r="AD3" t="n">
        <v>241304.9534423242</v>
      </c>
      <c r="AE3" t="n">
        <v>330164.082922849</v>
      </c>
      <c r="AF3" t="n">
        <v>7.395122658131338e-06</v>
      </c>
      <c r="AG3" t="n">
        <v>1.4625</v>
      </c>
      <c r="AH3" t="n">
        <v>298653.6862369913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1.46</v>
      </c>
      <c r="E2" t="n">
        <v>68.48999999999999</v>
      </c>
      <c r="F2" t="n">
        <v>43.41</v>
      </c>
      <c r="G2" t="n">
        <v>5.31</v>
      </c>
      <c r="H2" t="n">
        <v>0.08</v>
      </c>
      <c r="I2" t="n">
        <v>491</v>
      </c>
      <c r="J2" t="n">
        <v>232.68</v>
      </c>
      <c r="K2" t="n">
        <v>57.72</v>
      </c>
      <c r="L2" t="n">
        <v>1</v>
      </c>
      <c r="M2" t="n">
        <v>489</v>
      </c>
      <c r="N2" t="n">
        <v>53.95</v>
      </c>
      <c r="O2" t="n">
        <v>28931.02</v>
      </c>
      <c r="P2" t="n">
        <v>677.13</v>
      </c>
      <c r="Q2" t="n">
        <v>2240.15</v>
      </c>
      <c r="R2" t="n">
        <v>568.47</v>
      </c>
      <c r="S2" t="n">
        <v>80.06999999999999</v>
      </c>
      <c r="T2" t="n">
        <v>239740.24</v>
      </c>
      <c r="U2" t="n">
        <v>0.14</v>
      </c>
      <c r="V2" t="n">
        <v>0.59</v>
      </c>
      <c r="W2" t="n">
        <v>7.43</v>
      </c>
      <c r="X2" t="n">
        <v>14.77</v>
      </c>
      <c r="Y2" t="n">
        <v>1</v>
      </c>
      <c r="Z2" t="n">
        <v>10</v>
      </c>
      <c r="AA2" t="n">
        <v>1691.454752932148</v>
      </c>
      <c r="AB2" t="n">
        <v>2314.323014678928</v>
      </c>
      <c r="AC2" t="n">
        <v>2093.447274330722</v>
      </c>
      <c r="AD2" t="n">
        <v>1691454.752932148</v>
      </c>
      <c r="AE2" t="n">
        <v>2314323.014678928</v>
      </c>
      <c r="AF2" t="n">
        <v>1.839475382676996e-06</v>
      </c>
      <c r="AG2" t="n">
        <v>2.85375</v>
      </c>
      <c r="AH2" t="n">
        <v>2093447.274330722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1.7301</v>
      </c>
      <c r="E3" t="n">
        <v>57.8</v>
      </c>
      <c r="F3" t="n">
        <v>39.05</v>
      </c>
      <c r="G3" t="n">
        <v>6.66</v>
      </c>
      <c r="H3" t="n">
        <v>0.1</v>
      </c>
      <c r="I3" t="n">
        <v>352</v>
      </c>
      <c r="J3" t="n">
        <v>233.1</v>
      </c>
      <c r="K3" t="n">
        <v>57.72</v>
      </c>
      <c r="L3" t="n">
        <v>1.25</v>
      </c>
      <c r="M3" t="n">
        <v>350</v>
      </c>
      <c r="N3" t="n">
        <v>54.13</v>
      </c>
      <c r="O3" t="n">
        <v>28983.75</v>
      </c>
      <c r="P3" t="n">
        <v>607.23</v>
      </c>
      <c r="Q3" t="n">
        <v>2239.75</v>
      </c>
      <c r="R3" t="n">
        <v>424.87</v>
      </c>
      <c r="S3" t="n">
        <v>80.06999999999999</v>
      </c>
      <c r="T3" t="n">
        <v>168638.12</v>
      </c>
      <c r="U3" t="n">
        <v>0.19</v>
      </c>
      <c r="V3" t="n">
        <v>0.66</v>
      </c>
      <c r="W3" t="n">
        <v>7.22</v>
      </c>
      <c r="X3" t="n">
        <v>10.41</v>
      </c>
      <c r="Y3" t="n">
        <v>1</v>
      </c>
      <c r="Z3" t="n">
        <v>10</v>
      </c>
      <c r="AA3" t="n">
        <v>1284.003094275391</v>
      </c>
      <c r="AB3" t="n">
        <v>1756.82967980622</v>
      </c>
      <c r="AC3" t="n">
        <v>1589.160320891456</v>
      </c>
      <c r="AD3" t="n">
        <v>1284003.09427539</v>
      </c>
      <c r="AE3" t="n">
        <v>1756829.67980622</v>
      </c>
      <c r="AF3" t="n">
        <v>2.17977832847224e-06</v>
      </c>
      <c r="AG3" t="n">
        <v>2.408333333333333</v>
      </c>
      <c r="AH3" t="n">
        <v>1589160.320891456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1.928</v>
      </c>
      <c r="E4" t="n">
        <v>51.87</v>
      </c>
      <c r="F4" t="n">
        <v>36.67</v>
      </c>
      <c r="G4" t="n">
        <v>8.029999999999999</v>
      </c>
      <c r="H4" t="n">
        <v>0.11</v>
      </c>
      <c r="I4" t="n">
        <v>274</v>
      </c>
      <c r="J4" t="n">
        <v>233.53</v>
      </c>
      <c r="K4" t="n">
        <v>57.72</v>
      </c>
      <c r="L4" t="n">
        <v>1.5</v>
      </c>
      <c r="M4" t="n">
        <v>272</v>
      </c>
      <c r="N4" t="n">
        <v>54.31</v>
      </c>
      <c r="O4" t="n">
        <v>29036.54</v>
      </c>
      <c r="P4" t="n">
        <v>568.34</v>
      </c>
      <c r="Q4" t="n">
        <v>2239.13</v>
      </c>
      <c r="R4" t="n">
        <v>346.96</v>
      </c>
      <c r="S4" t="n">
        <v>80.06999999999999</v>
      </c>
      <c r="T4" t="n">
        <v>130072.08</v>
      </c>
      <c r="U4" t="n">
        <v>0.23</v>
      </c>
      <c r="V4" t="n">
        <v>0.7</v>
      </c>
      <c r="W4" t="n">
        <v>7.09</v>
      </c>
      <c r="X4" t="n">
        <v>8.039999999999999</v>
      </c>
      <c r="Y4" t="n">
        <v>1</v>
      </c>
      <c r="Z4" t="n">
        <v>10</v>
      </c>
      <c r="AA4" t="n">
        <v>1081.128997103836</v>
      </c>
      <c r="AB4" t="n">
        <v>1479.248389882604</v>
      </c>
      <c r="AC4" t="n">
        <v>1338.070999690362</v>
      </c>
      <c r="AD4" t="n">
        <v>1081128.997103836</v>
      </c>
      <c r="AE4" t="n">
        <v>1479248.389882604</v>
      </c>
      <c r="AF4" t="n">
        <v>2.429115436850169e-06</v>
      </c>
      <c r="AG4" t="n">
        <v>2.16125</v>
      </c>
      <c r="AH4" t="n">
        <v>1338070.999690362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2.0766</v>
      </c>
      <c r="E5" t="n">
        <v>48.16</v>
      </c>
      <c r="F5" t="n">
        <v>35.2</v>
      </c>
      <c r="G5" t="n">
        <v>9.390000000000001</v>
      </c>
      <c r="H5" t="n">
        <v>0.13</v>
      </c>
      <c r="I5" t="n">
        <v>225</v>
      </c>
      <c r="J5" t="n">
        <v>233.96</v>
      </c>
      <c r="K5" t="n">
        <v>57.72</v>
      </c>
      <c r="L5" t="n">
        <v>1.75</v>
      </c>
      <c r="M5" t="n">
        <v>223</v>
      </c>
      <c r="N5" t="n">
        <v>54.49</v>
      </c>
      <c r="O5" t="n">
        <v>29089.39</v>
      </c>
      <c r="P5" t="n">
        <v>543.45</v>
      </c>
      <c r="Q5" t="n">
        <v>2238.76</v>
      </c>
      <c r="R5" t="n">
        <v>298.75</v>
      </c>
      <c r="S5" t="n">
        <v>80.06999999999999</v>
      </c>
      <c r="T5" t="n">
        <v>106211.41</v>
      </c>
      <c r="U5" t="n">
        <v>0.27</v>
      </c>
      <c r="V5" t="n">
        <v>0.73</v>
      </c>
      <c r="W5" t="n">
        <v>7</v>
      </c>
      <c r="X5" t="n">
        <v>6.56</v>
      </c>
      <c r="Y5" t="n">
        <v>1</v>
      </c>
      <c r="Z5" t="n">
        <v>10</v>
      </c>
      <c r="AA5" t="n">
        <v>962.0095746073856</v>
      </c>
      <c r="AB5" t="n">
        <v>1316.263940844931</v>
      </c>
      <c r="AC5" t="n">
        <v>1190.641557718734</v>
      </c>
      <c r="AD5" t="n">
        <v>962009.5746073857</v>
      </c>
      <c r="AE5" t="n">
        <v>1316263.940844931</v>
      </c>
      <c r="AF5" t="n">
        <v>2.616338753196609e-06</v>
      </c>
      <c r="AG5" t="n">
        <v>2.006666666666666</v>
      </c>
      <c r="AH5" t="n">
        <v>1190641.557718734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2.1987</v>
      </c>
      <c r="E6" t="n">
        <v>45.48</v>
      </c>
      <c r="F6" t="n">
        <v>34.12</v>
      </c>
      <c r="G6" t="n">
        <v>10.77</v>
      </c>
      <c r="H6" t="n">
        <v>0.15</v>
      </c>
      <c r="I6" t="n">
        <v>190</v>
      </c>
      <c r="J6" t="n">
        <v>234.39</v>
      </c>
      <c r="K6" t="n">
        <v>57.72</v>
      </c>
      <c r="L6" t="n">
        <v>2</v>
      </c>
      <c r="M6" t="n">
        <v>188</v>
      </c>
      <c r="N6" t="n">
        <v>54.67</v>
      </c>
      <c r="O6" t="n">
        <v>29142.31</v>
      </c>
      <c r="P6" t="n">
        <v>525.15</v>
      </c>
      <c r="Q6" t="n">
        <v>2238.91</v>
      </c>
      <c r="R6" t="n">
        <v>263.8</v>
      </c>
      <c r="S6" t="n">
        <v>80.06999999999999</v>
      </c>
      <c r="T6" t="n">
        <v>88913.95</v>
      </c>
      <c r="U6" t="n">
        <v>0.3</v>
      </c>
      <c r="V6" t="n">
        <v>0.75</v>
      </c>
      <c r="W6" t="n">
        <v>6.93</v>
      </c>
      <c r="X6" t="n">
        <v>5.48</v>
      </c>
      <c r="Y6" t="n">
        <v>1</v>
      </c>
      <c r="Z6" t="n">
        <v>10</v>
      </c>
      <c r="AA6" t="n">
        <v>879.5022235581945</v>
      </c>
      <c r="AB6" t="n">
        <v>1203.373743171996</v>
      </c>
      <c r="AC6" t="n">
        <v>1088.525442069316</v>
      </c>
      <c r="AD6" t="n">
        <v>879502.2235581945</v>
      </c>
      <c r="AE6" t="n">
        <v>1203373.743171996</v>
      </c>
      <c r="AF6" t="n">
        <v>2.770174331432816e-06</v>
      </c>
      <c r="AG6" t="n">
        <v>1.895</v>
      </c>
      <c r="AH6" t="n">
        <v>1088525.442069316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2.2917</v>
      </c>
      <c r="E7" t="n">
        <v>43.64</v>
      </c>
      <c r="F7" t="n">
        <v>33.41</v>
      </c>
      <c r="G7" t="n">
        <v>12.15</v>
      </c>
      <c r="H7" t="n">
        <v>0.17</v>
      </c>
      <c r="I7" t="n">
        <v>165</v>
      </c>
      <c r="J7" t="n">
        <v>234.82</v>
      </c>
      <c r="K7" t="n">
        <v>57.72</v>
      </c>
      <c r="L7" t="n">
        <v>2.25</v>
      </c>
      <c r="M7" t="n">
        <v>163</v>
      </c>
      <c r="N7" t="n">
        <v>54.85</v>
      </c>
      <c r="O7" t="n">
        <v>29195.29</v>
      </c>
      <c r="P7" t="n">
        <v>512.36</v>
      </c>
      <c r="Q7" t="n">
        <v>2238.81</v>
      </c>
      <c r="R7" t="n">
        <v>240.8</v>
      </c>
      <c r="S7" t="n">
        <v>80.06999999999999</v>
      </c>
      <c r="T7" t="n">
        <v>77537.92999999999</v>
      </c>
      <c r="U7" t="n">
        <v>0.33</v>
      </c>
      <c r="V7" t="n">
        <v>0.77</v>
      </c>
      <c r="W7" t="n">
        <v>6.9</v>
      </c>
      <c r="X7" t="n">
        <v>4.78</v>
      </c>
      <c r="Y7" t="n">
        <v>1</v>
      </c>
      <c r="Z7" t="n">
        <v>10</v>
      </c>
      <c r="AA7" t="n">
        <v>824.7364113089877</v>
      </c>
      <c r="AB7" t="n">
        <v>1128.440742755514</v>
      </c>
      <c r="AC7" t="n">
        <v>1020.743942043457</v>
      </c>
      <c r="AD7" t="n">
        <v>824736.4113089878</v>
      </c>
      <c r="AE7" t="n">
        <v>1128440.742755514</v>
      </c>
      <c r="AF7" t="n">
        <v>2.887346393480049e-06</v>
      </c>
      <c r="AG7" t="n">
        <v>1.818333333333333</v>
      </c>
      <c r="AH7" t="n">
        <v>1020743.942043456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2.3736</v>
      </c>
      <c r="E8" t="n">
        <v>42.13</v>
      </c>
      <c r="F8" t="n">
        <v>32.82</v>
      </c>
      <c r="G8" t="n">
        <v>13.58</v>
      </c>
      <c r="H8" t="n">
        <v>0.19</v>
      </c>
      <c r="I8" t="n">
        <v>145</v>
      </c>
      <c r="J8" t="n">
        <v>235.25</v>
      </c>
      <c r="K8" t="n">
        <v>57.72</v>
      </c>
      <c r="L8" t="n">
        <v>2.5</v>
      </c>
      <c r="M8" t="n">
        <v>143</v>
      </c>
      <c r="N8" t="n">
        <v>55.03</v>
      </c>
      <c r="O8" t="n">
        <v>29248.33</v>
      </c>
      <c r="P8" t="n">
        <v>501.24</v>
      </c>
      <c r="Q8" t="n">
        <v>2238.75</v>
      </c>
      <c r="R8" t="n">
        <v>220.76</v>
      </c>
      <c r="S8" t="n">
        <v>80.06999999999999</v>
      </c>
      <c r="T8" t="n">
        <v>67619.42</v>
      </c>
      <c r="U8" t="n">
        <v>0.36</v>
      </c>
      <c r="V8" t="n">
        <v>0.78</v>
      </c>
      <c r="W8" t="n">
        <v>6.88</v>
      </c>
      <c r="X8" t="n">
        <v>4.18</v>
      </c>
      <c r="Y8" t="n">
        <v>1</v>
      </c>
      <c r="Z8" t="n">
        <v>10</v>
      </c>
      <c r="AA8" t="n">
        <v>780.4734027197509</v>
      </c>
      <c r="AB8" t="n">
        <v>1067.878141657599</v>
      </c>
      <c r="AC8" t="n">
        <v>965.9613505941822</v>
      </c>
      <c r="AD8" t="n">
        <v>780473.4027197509</v>
      </c>
      <c r="AE8" t="n">
        <v>1067878.141657599</v>
      </c>
      <c r="AF8" t="n">
        <v>2.990533402960354e-06</v>
      </c>
      <c r="AG8" t="n">
        <v>1.755416666666667</v>
      </c>
      <c r="AH8" t="n">
        <v>965961.3505941823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2.4388</v>
      </c>
      <c r="E9" t="n">
        <v>41</v>
      </c>
      <c r="F9" t="n">
        <v>32.37</v>
      </c>
      <c r="G9" t="n">
        <v>14.94</v>
      </c>
      <c r="H9" t="n">
        <v>0.21</v>
      </c>
      <c r="I9" t="n">
        <v>130</v>
      </c>
      <c r="J9" t="n">
        <v>235.68</v>
      </c>
      <c r="K9" t="n">
        <v>57.72</v>
      </c>
      <c r="L9" t="n">
        <v>2.75</v>
      </c>
      <c r="M9" t="n">
        <v>128</v>
      </c>
      <c r="N9" t="n">
        <v>55.21</v>
      </c>
      <c r="O9" t="n">
        <v>29301.44</v>
      </c>
      <c r="P9" t="n">
        <v>492.73</v>
      </c>
      <c r="Q9" t="n">
        <v>2238.62</v>
      </c>
      <c r="R9" t="n">
        <v>206.24</v>
      </c>
      <c r="S9" t="n">
        <v>80.06999999999999</v>
      </c>
      <c r="T9" t="n">
        <v>60432.82</v>
      </c>
      <c r="U9" t="n">
        <v>0.39</v>
      </c>
      <c r="V9" t="n">
        <v>0.79</v>
      </c>
      <c r="W9" t="n">
        <v>6.86</v>
      </c>
      <c r="X9" t="n">
        <v>3.74</v>
      </c>
      <c r="Y9" t="n">
        <v>1</v>
      </c>
      <c r="Z9" t="n">
        <v>10</v>
      </c>
      <c r="AA9" t="n">
        <v>747.8476523581039</v>
      </c>
      <c r="AB9" t="n">
        <v>1023.238150666272</v>
      </c>
      <c r="AC9" t="n">
        <v>925.5817376904463</v>
      </c>
      <c r="AD9" t="n">
        <v>747847.6523581039</v>
      </c>
      <c r="AE9" t="n">
        <v>1023238.150666272</v>
      </c>
      <c r="AF9" t="n">
        <v>3.072679837857985e-06</v>
      </c>
      <c r="AG9" t="n">
        <v>1.708333333333333</v>
      </c>
      <c r="AH9" t="n">
        <v>925581.7376904463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2.4975</v>
      </c>
      <c r="E10" t="n">
        <v>40.04</v>
      </c>
      <c r="F10" t="n">
        <v>32</v>
      </c>
      <c r="G10" t="n">
        <v>16.41</v>
      </c>
      <c r="H10" t="n">
        <v>0.23</v>
      </c>
      <c r="I10" t="n">
        <v>117</v>
      </c>
      <c r="J10" t="n">
        <v>236.11</v>
      </c>
      <c r="K10" t="n">
        <v>57.72</v>
      </c>
      <c r="L10" t="n">
        <v>3</v>
      </c>
      <c r="M10" t="n">
        <v>115</v>
      </c>
      <c r="N10" t="n">
        <v>55.39</v>
      </c>
      <c r="O10" t="n">
        <v>29354.61</v>
      </c>
      <c r="P10" t="n">
        <v>485.09</v>
      </c>
      <c r="Q10" t="n">
        <v>2238.65</v>
      </c>
      <c r="R10" t="n">
        <v>194.03</v>
      </c>
      <c r="S10" t="n">
        <v>80.06999999999999</v>
      </c>
      <c r="T10" t="n">
        <v>54391.79</v>
      </c>
      <c r="U10" t="n">
        <v>0.41</v>
      </c>
      <c r="V10" t="n">
        <v>0.8</v>
      </c>
      <c r="W10" t="n">
        <v>6.84</v>
      </c>
      <c r="X10" t="n">
        <v>3.37</v>
      </c>
      <c r="Y10" t="n">
        <v>1</v>
      </c>
      <c r="Z10" t="n">
        <v>10</v>
      </c>
      <c r="AA10" t="n">
        <v>720.2110667873782</v>
      </c>
      <c r="AB10" t="n">
        <v>985.4245550482993</v>
      </c>
      <c r="AC10" t="n">
        <v>891.3770185665384</v>
      </c>
      <c r="AD10" t="n">
        <v>720211.0667873782</v>
      </c>
      <c r="AE10" t="n">
        <v>985424.5550482994</v>
      </c>
      <c r="AF10" t="n">
        <v>3.146636827558765e-06</v>
      </c>
      <c r="AG10" t="n">
        <v>1.668333333333333</v>
      </c>
      <c r="AH10" t="n">
        <v>891377.0185665383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2.5473</v>
      </c>
      <c r="E11" t="n">
        <v>39.26</v>
      </c>
      <c r="F11" t="n">
        <v>31.67</v>
      </c>
      <c r="G11" t="n">
        <v>17.76</v>
      </c>
      <c r="H11" t="n">
        <v>0.24</v>
      </c>
      <c r="I11" t="n">
        <v>107</v>
      </c>
      <c r="J11" t="n">
        <v>236.54</v>
      </c>
      <c r="K11" t="n">
        <v>57.72</v>
      </c>
      <c r="L11" t="n">
        <v>3.25</v>
      </c>
      <c r="M11" t="n">
        <v>105</v>
      </c>
      <c r="N11" t="n">
        <v>55.57</v>
      </c>
      <c r="O11" t="n">
        <v>29407.85</v>
      </c>
      <c r="P11" t="n">
        <v>478.3</v>
      </c>
      <c r="Q11" t="n">
        <v>2238.55</v>
      </c>
      <c r="R11" t="n">
        <v>183.64</v>
      </c>
      <c r="S11" t="n">
        <v>80.06999999999999</v>
      </c>
      <c r="T11" t="n">
        <v>49248.32</v>
      </c>
      <c r="U11" t="n">
        <v>0.44</v>
      </c>
      <c r="V11" t="n">
        <v>0.8100000000000001</v>
      </c>
      <c r="W11" t="n">
        <v>6.82</v>
      </c>
      <c r="X11" t="n">
        <v>3.04</v>
      </c>
      <c r="Y11" t="n">
        <v>1</v>
      </c>
      <c r="Z11" t="n">
        <v>10</v>
      </c>
      <c r="AA11" t="n">
        <v>697.3556338704503</v>
      </c>
      <c r="AB11" t="n">
        <v>954.1527434208211</v>
      </c>
      <c r="AC11" t="n">
        <v>863.0897447505234</v>
      </c>
      <c r="AD11" t="n">
        <v>697355.6338704503</v>
      </c>
      <c r="AE11" t="n">
        <v>954152.7434208211</v>
      </c>
      <c r="AF11" t="n">
        <v>3.20938057691309e-06</v>
      </c>
      <c r="AG11" t="n">
        <v>1.635833333333333</v>
      </c>
      <c r="AH11" t="n">
        <v>863089.7447505235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2.5901</v>
      </c>
      <c r="E12" t="n">
        <v>38.61</v>
      </c>
      <c r="F12" t="n">
        <v>31.43</v>
      </c>
      <c r="G12" t="n">
        <v>19.25</v>
      </c>
      <c r="H12" t="n">
        <v>0.26</v>
      </c>
      <c r="I12" t="n">
        <v>98</v>
      </c>
      <c r="J12" t="n">
        <v>236.98</v>
      </c>
      <c r="K12" t="n">
        <v>57.72</v>
      </c>
      <c r="L12" t="n">
        <v>3.5</v>
      </c>
      <c r="M12" t="n">
        <v>96</v>
      </c>
      <c r="N12" t="n">
        <v>55.75</v>
      </c>
      <c r="O12" t="n">
        <v>29461.15</v>
      </c>
      <c r="P12" t="n">
        <v>473.05</v>
      </c>
      <c r="Q12" t="n">
        <v>2238.62</v>
      </c>
      <c r="R12" t="n">
        <v>175.6</v>
      </c>
      <c r="S12" t="n">
        <v>80.06999999999999</v>
      </c>
      <c r="T12" t="n">
        <v>45271.09</v>
      </c>
      <c r="U12" t="n">
        <v>0.46</v>
      </c>
      <c r="V12" t="n">
        <v>0.82</v>
      </c>
      <c r="W12" t="n">
        <v>6.81</v>
      </c>
      <c r="X12" t="n">
        <v>2.81</v>
      </c>
      <c r="Y12" t="n">
        <v>1</v>
      </c>
      <c r="Z12" t="n">
        <v>10</v>
      </c>
      <c r="AA12" t="n">
        <v>679.2664288837117</v>
      </c>
      <c r="AB12" t="n">
        <v>929.4022951185644</v>
      </c>
      <c r="AC12" t="n">
        <v>840.7014444967615</v>
      </c>
      <c r="AD12" t="n">
        <v>679266.4288837117</v>
      </c>
      <c r="AE12" t="n">
        <v>929402.2951185644</v>
      </c>
      <c r="AF12" t="n">
        <v>3.263304923747731e-06</v>
      </c>
      <c r="AG12" t="n">
        <v>1.60875</v>
      </c>
      <c r="AH12" t="n">
        <v>840701.4444967615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2.628</v>
      </c>
      <c r="E13" t="n">
        <v>38.05</v>
      </c>
      <c r="F13" t="n">
        <v>31.2</v>
      </c>
      <c r="G13" t="n">
        <v>20.57</v>
      </c>
      <c r="H13" t="n">
        <v>0.28</v>
      </c>
      <c r="I13" t="n">
        <v>91</v>
      </c>
      <c r="J13" t="n">
        <v>237.41</v>
      </c>
      <c r="K13" t="n">
        <v>57.72</v>
      </c>
      <c r="L13" t="n">
        <v>3.75</v>
      </c>
      <c r="M13" t="n">
        <v>89</v>
      </c>
      <c r="N13" t="n">
        <v>55.93</v>
      </c>
      <c r="O13" t="n">
        <v>29514.51</v>
      </c>
      <c r="P13" t="n">
        <v>467.61</v>
      </c>
      <c r="Q13" t="n">
        <v>2238.55</v>
      </c>
      <c r="R13" t="n">
        <v>168.35</v>
      </c>
      <c r="S13" t="n">
        <v>80.06999999999999</v>
      </c>
      <c r="T13" t="n">
        <v>41684.15</v>
      </c>
      <c r="U13" t="n">
        <v>0.48</v>
      </c>
      <c r="V13" t="n">
        <v>0.82</v>
      </c>
      <c r="W13" t="n">
        <v>6.78</v>
      </c>
      <c r="X13" t="n">
        <v>2.57</v>
      </c>
      <c r="Y13" t="n">
        <v>1</v>
      </c>
      <c r="Z13" t="n">
        <v>10</v>
      </c>
      <c r="AA13" t="n">
        <v>662.8903314834494</v>
      </c>
      <c r="AB13" t="n">
        <v>906.995796193097</v>
      </c>
      <c r="AC13" t="n">
        <v>820.4333903810223</v>
      </c>
      <c r="AD13" t="n">
        <v>662890.3314834493</v>
      </c>
      <c r="AE13" t="n">
        <v>906995.796193097</v>
      </c>
      <c r="AF13" t="n">
        <v>3.311055688818593e-06</v>
      </c>
      <c r="AG13" t="n">
        <v>1.585416666666666</v>
      </c>
      <c r="AH13" t="n">
        <v>820433.3903810222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2.6631</v>
      </c>
      <c r="E14" t="n">
        <v>37.55</v>
      </c>
      <c r="F14" t="n">
        <v>31.02</v>
      </c>
      <c r="G14" t="n">
        <v>22.15</v>
      </c>
      <c r="H14" t="n">
        <v>0.3</v>
      </c>
      <c r="I14" t="n">
        <v>84</v>
      </c>
      <c r="J14" t="n">
        <v>237.84</v>
      </c>
      <c r="K14" t="n">
        <v>57.72</v>
      </c>
      <c r="L14" t="n">
        <v>4</v>
      </c>
      <c r="M14" t="n">
        <v>82</v>
      </c>
      <c r="N14" t="n">
        <v>56.12</v>
      </c>
      <c r="O14" t="n">
        <v>29567.95</v>
      </c>
      <c r="P14" t="n">
        <v>462.68</v>
      </c>
      <c r="Q14" t="n">
        <v>2238.61</v>
      </c>
      <c r="R14" t="n">
        <v>162.15</v>
      </c>
      <c r="S14" t="n">
        <v>80.06999999999999</v>
      </c>
      <c r="T14" t="n">
        <v>38615.35</v>
      </c>
      <c r="U14" t="n">
        <v>0.49</v>
      </c>
      <c r="V14" t="n">
        <v>0.83</v>
      </c>
      <c r="W14" t="n">
        <v>6.78</v>
      </c>
      <c r="X14" t="n">
        <v>2.39</v>
      </c>
      <c r="Y14" t="n">
        <v>1</v>
      </c>
      <c r="Z14" t="n">
        <v>10</v>
      </c>
      <c r="AA14" t="n">
        <v>648.4650259007949</v>
      </c>
      <c r="AB14" t="n">
        <v>887.2584566953414</v>
      </c>
      <c r="AC14" t="n">
        <v>802.5797548634023</v>
      </c>
      <c r="AD14" t="n">
        <v>648465.0259007949</v>
      </c>
      <c r="AE14" t="n">
        <v>887258.4566953414</v>
      </c>
      <c r="AF14" t="n">
        <v>3.355278692881581e-06</v>
      </c>
      <c r="AG14" t="n">
        <v>1.564583333333333</v>
      </c>
      <c r="AH14" t="n">
        <v>802579.7548634023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2.6883</v>
      </c>
      <c r="E15" t="n">
        <v>37.2</v>
      </c>
      <c r="F15" t="n">
        <v>30.89</v>
      </c>
      <c r="G15" t="n">
        <v>23.46</v>
      </c>
      <c r="H15" t="n">
        <v>0.32</v>
      </c>
      <c r="I15" t="n">
        <v>79</v>
      </c>
      <c r="J15" t="n">
        <v>238.28</v>
      </c>
      <c r="K15" t="n">
        <v>57.72</v>
      </c>
      <c r="L15" t="n">
        <v>4.25</v>
      </c>
      <c r="M15" t="n">
        <v>77</v>
      </c>
      <c r="N15" t="n">
        <v>56.3</v>
      </c>
      <c r="O15" t="n">
        <v>29621.44</v>
      </c>
      <c r="P15" t="n">
        <v>459.69</v>
      </c>
      <c r="Q15" t="n">
        <v>2238.65</v>
      </c>
      <c r="R15" t="n">
        <v>158.38</v>
      </c>
      <c r="S15" t="n">
        <v>80.06999999999999</v>
      </c>
      <c r="T15" t="n">
        <v>36758.71</v>
      </c>
      <c r="U15" t="n">
        <v>0.51</v>
      </c>
      <c r="V15" t="n">
        <v>0.83</v>
      </c>
      <c r="W15" t="n">
        <v>6.77</v>
      </c>
      <c r="X15" t="n">
        <v>2.26</v>
      </c>
      <c r="Y15" t="n">
        <v>1</v>
      </c>
      <c r="Z15" t="n">
        <v>10</v>
      </c>
      <c r="AA15" t="n">
        <v>638.8302475023322</v>
      </c>
      <c r="AB15" t="n">
        <v>874.0757278341409</v>
      </c>
      <c r="AC15" t="n">
        <v>790.6551671426386</v>
      </c>
      <c r="AD15" t="n">
        <v>638830.2475023322</v>
      </c>
      <c r="AE15" t="n">
        <v>874075.7278341409</v>
      </c>
      <c r="AF15" t="n">
        <v>3.387028541952444e-06</v>
      </c>
      <c r="AG15" t="n">
        <v>1.55</v>
      </c>
      <c r="AH15" t="n">
        <v>790655.1671426386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2.7157</v>
      </c>
      <c r="E16" t="n">
        <v>36.82</v>
      </c>
      <c r="F16" t="n">
        <v>30.74</v>
      </c>
      <c r="G16" t="n">
        <v>24.93</v>
      </c>
      <c r="H16" t="n">
        <v>0.34</v>
      </c>
      <c r="I16" t="n">
        <v>74</v>
      </c>
      <c r="J16" t="n">
        <v>238.71</v>
      </c>
      <c r="K16" t="n">
        <v>57.72</v>
      </c>
      <c r="L16" t="n">
        <v>4.5</v>
      </c>
      <c r="M16" t="n">
        <v>72</v>
      </c>
      <c r="N16" t="n">
        <v>56.49</v>
      </c>
      <c r="O16" t="n">
        <v>29675.01</v>
      </c>
      <c r="P16" t="n">
        <v>455.3</v>
      </c>
      <c r="Q16" t="n">
        <v>2238.48</v>
      </c>
      <c r="R16" t="n">
        <v>153.3</v>
      </c>
      <c r="S16" t="n">
        <v>80.06999999999999</v>
      </c>
      <c r="T16" t="n">
        <v>34242.99</v>
      </c>
      <c r="U16" t="n">
        <v>0.52</v>
      </c>
      <c r="V16" t="n">
        <v>0.83</v>
      </c>
      <c r="W16" t="n">
        <v>6.77</v>
      </c>
      <c r="X16" t="n">
        <v>2.12</v>
      </c>
      <c r="Y16" t="n">
        <v>1</v>
      </c>
      <c r="Z16" t="n">
        <v>10</v>
      </c>
      <c r="AA16" t="n">
        <v>627.4821937434905</v>
      </c>
      <c r="AB16" t="n">
        <v>858.5488200404952</v>
      </c>
      <c r="AC16" t="n">
        <v>776.6101256366667</v>
      </c>
      <c r="AD16" t="n">
        <v>627482.1937434905</v>
      </c>
      <c r="AE16" t="n">
        <v>858548.8200404953</v>
      </c>
      <c r="AF16" t="n">
        <v>3.421550203243779e-06</v>
      </c>
      <c r="AG16" t="n">
        <v>1.534166666666667</v>
      </c>
      <c r="AH16" t="n">
        <v>776610.1256366667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2.7376</v>
      </c>
      <c r="E17" t="n">
        <v>36.53</v>
      </c>
      <c r="F17" t="n">
        <v>30.63</v>
      </c>
      <c r="G17" t="n">
        <v>26.25</v>
      </c>
      <c r="H17" t="n">
        <v>0.35</v>
      </c>
      <c r="I17" t="n">
        <v>70</v>
      </c>
      <c r="J17" t="n">
        <v>239.14</v>
      </c>
      <c r="K17" t="n">
        <v>57.72</v>
      </c>
      <c r="L17" t="n">
        <v>4.75</v>
      </c>
      <c r="M17" t="n">
        <v>68</v>
      </c>
      <c r="N17" t="n">
        <v>56.67</v>
      </c>
      <c r="O17" t="n">
        <v>29728.63</v>
      </c>
      <c r="P17" t="n">
        <v>452</v>
      </c>
      <c r="Q17" t="n">
        <v>2238.33</v>
      </c>
      <c r="R17" t="n">
        <v>150.03</v>
      </c>
      <c r="S17" t="n">
        <v>80.06999999999999</v>
      </c>
      <c r="T17" t="n">
        <v>32628.23</v>
      </c>
      <c r="U17" t="n">
        <v>0.53</v>
      </c>
      <c r="V17" t="n">
        <v>0.84</v>
      </c>
      <c r="W17" t="n">
        <v>6.75</v>
      </c>
      <c r="X17" t="n">
        <v>2</v>
      </c>
      <c r="Y17" t="n">
        <v>1</v>
      </c>
      <c r="Z17" t="n">
        <v>10</v>
      </c>
      <c r="AA17" t="n">
        <v>618.8288612502516</v>
      </c>
      <c r="AB17" t="n">
        <v>846.7089487651597</v>
      </c>
      <c r="AC17" t="n">
        <v>765.9002350584855</v>
      </c>
      <c r="AD17" t="n">
        <v>618828.8612502516</v>
      </c>
      <c r="AE17" t="n">
        <v>846708.9487651597</v>
      </c>
      <c r="AF17" t="n">
        <v>3.449142333983934e-06</v>
      </c>
      <c r="AG17" t="n">
        <v>1.522083333333333</v>
      </c>
      <c r="AH17" t="n">
        <v>765900.2350584854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2.7614</v>
      </c>
      <c r="E18" t="n">
        <v>36.21</v>
      </c>
      <c r="F18" t="n">
        <v>30.5</v>
      </c>
      <c r="G18" t="n">
        <v>27.73</v>
      </c>
      <c r="H18" t="n">
        <v>0.37</v>
      </c>
      <c r="I18" t="n">
        <v>66</v>
      </c>
      <c r="J18" t="n">
        <v>239.58</v>
      </c>
      <c r="K18" t="n">
        <v>57.72</v>
      </c>
      <c r="L18" t="n">
        <v>5</v>
      </c>
      <c r="M18" t="n">
        <v>64</v>
      </c>
      <c r="N18" t="n">
        <v>56.86</v>
      </c>
      <c r="O18" t="n">
        <v>29782.33</v>
      </c>
      <c r="P18" t="n">
        <v>448.37</v>
      </c>
      <c r="Q18" t="n">
        <v>2238.61</v>
      </c>
      <c r="R18" t="n">
        <v>145.5</v>
      </c>
      <c r="S18" t="n">
        <v>80.06999999999999</v>
      </c>
      <c r="T18" t="n">
        <v>30381.52</v>
      </c>
      <c r="U18" t="n">
        <v>0.55</v>
      </c>
      <c r="V18" t="n">
        <v>0.84</v>
      </c>
      <c r="W18" t="n">
        <v>6.75</v>
      </c>
      <c r="X18" t="n">
        <v>1.87</v>
      </c>
      <c r="Y18" t="n">
        <v>1</v>
      </c>
      <c r="Z18" t="n">
        <v>10</v>
      </c>
      <c r="AA18" t="n">
        <v>609.4692291861348</v>
      </c>
      <c r="AB18" t="n">
        <v>833.9026872572106</v>
      </c>
      <c r="AC18" t="n">
        <v>754.316185175154</v>
      </c>
      <c r="AD18" t="n">
        <v>609469.2291861349</v>
      </c>
      <c r="AE18" t="n">
        <v>833902.6872572106</v>
      </c>
      <c r="AF18" t="n">
        <v>3.47912830255086e-06</v>
      </c>
      <c r="AG18" t="n">
        <v>1.50875</v>
      </c>
      <c r="AH18" t="n">
        <v>754316.185175154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2.7842</v>
      </c>
      <c r="E19" t="n">
        <v>35.92</v>
      </c>
      <c r="F19" t="n">
        <v>30.38</v>
      </c>
      <c r="G19" t="n">
        <v>29.4</v>
      </c>
      <c r="H19" t="n">
        <v>0.39</v>
      </c>
      <c r="I19" t="n">
        <v>62</v>
      </c>
      <c r="J19" t="n">
        <v>240.02</v>
      </c>
      <c r="K19" t="n">
        <v>57.72</v>
      </c>
      <c r="L19" t="n">
        <v>5.25</v>
      </c>
      <c r="M19" t="n">
        <v>60</v>
      </c>
      <c r="N19" t="n">
        <v>57.04</v>
      </c>
      <c r="O19" t="n">
        <v>29836.09</v>
      </c>
      <c r="P19" t="n">
        <v>444.4</v>
      </c>
      <c r="Q19" t="n">
        <v>2238.45</v>
      </c>
      <c r="R19" t="n">
        <v>142.01</v>
      </c>
      <c r="S19" t="n">
        <v>80.06999999999999</v>
      </c>
      <c r="T19" t="n">
        <v>28656.23</v>
      </c>
      <c r="U19" t="n">
        <v>0.5600000000000001</v>
      </c>
      <c r="V19" t="n">
        <v>0.84</v>
      </c>
      <c r="W19" t="n">
        <v>6.73</v>
      </c>
      <c r="X19" t="n">
        <v>1.76</v>
      </c>
      <c r="Y19" t="n">
        <v>1</v>
      </c>
      <c r="Z19" t="n">
        <v>10</v>
      </c>
      <c r="AA19" t="n">
        <v>600.1578656176276</v>
      </c>
      <c r="AB19" t="n">
        <v>821.1624688344101</v>
      </c>
      <c r="AC19" t="n">
        <v>742.7918753176168</v>
      </c>
      <c r="AD19" t="n">
        <v>600157.8656176276</v>
      </c>
      <c r="AE19" t="n">
        <v>821162.4688344101</v>
      </c>
      <c r="AF19" t="n">
        <v>3.507854356472117e-06</v>
      </c>
      <c r="AG19" t="n">
        <v>1.496666666666667</v>
      </c>
      <c r="AH19" t="n">
        <v>742791.8753176169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2.8014</v>
      </c>
      <c r="E20" t="n">
        <v>35.7</v>
      </c>
      <c r="F20" t="n">
        <v>30.3</v>
      </c>
      <c r="G20" t="n">
        <v>30.81</v>
      </c>
      <c r="H20" t="n">
        <v>0.41</v>
      </c>
      <c r="I20" t="n">
        <v>59</v>
      </c>
      <c r="J20" t="n">
        <v>240.45</v>
      </c>
      <c r="K20" t="n">
        <v>57.72</v>
      </c>
      <c r="L20" t="n">
        <v>5.5</v>
      </c>
      <c r="M20" t="n">
        <v>57</v>
      </c>
      <c r="N20" t="n">
        <v>57.23</v>
      </c>
      <c r="O20" t="n">
        <v>29890.04</v>
      </c>
      <c r="P20" t="n">
        <v>441.44</v>
      </c>
      <c r="Q20" t="n">
        <v>2238.39</v>
      </c>
      <c r="R20" t="n">
        <v>139.07</v>
      </c>
      <c r="S20" t="n">
        <v>80.06999999999999</v>
      </c>
      <c r="T20" t="n">
        <v>27203.27</v>
      </c>
      <c r="U20" t="n">
        <v>0.58</v>
      </c>
      <c r="V20" t="n">
        <v>0.85</v>
      </c>
      <c r="W20" t="n">
        <v>6.74</v>
      </c>
      <c r="X20" t="n">
        <v>1.67</v>
      </c>
      <c r="Y20" t="n">
        <v>1</v>
      </c>
      <c r="Z20" t="n">
        <v>10</v>
      </c>
      <c r="AA20" t="n">
        <v>593.4059196568546</v>
      </c>
      <c r="AB20" t="n">
        <v>811.9241584960479</v>
      </c>
      <c r="AC20" t="n">
        <v>734.4352563518977</v>
      </c>
      <c r="AD20" t="n">
        <v>593405.9196568546</v>
      </c>
      <c r="AE20" t="n">
        <v>811924.1584960478</v>
      </c>
      <c r="AF20" t="n">
        <v>3.529524888377628e-06</v>
      </c>
      <c r="AG20" t="n">
        <v>1.4875</v>
      </c>
      <c r="AH20" t="n">
        <v>734435.2563518977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2.8216</v>
      </c>
      <c r="E21" t="n">
        <v>35.44</v>
      </c>
      <c r="F21" t="n">
        <v>30.18</v>
      </c>
      <c r="G21" t="n">
        <v>32.34</v>
      </c>
      <c r="H21" t="n">
        <v>0.42</v>
      </c>
      <c r="I21" t="n">
        <v>56</v>
      </c>
      <c r="J21" t="n">
        <v>240.89</v>
      </c>
      <c r="K21" t="n">
        <v>57.72</v>
      </c>
      <c r="L21" t="n">
        <v>5.75</v>
      </c>
      <c r="M21" t="n">
        <v>54</v>
      </c>
      <c r="N21" t="n">
        <v>57.42</v>
      </c>
      <c r="O21" t="n">
        <v>29943.94</v>
      </c>
      <c r="P21" t="n">
        <v>438.37</v>
      </c>
      <c r="Q21" t="n">
        <v>2238.4</v>
      </c>
      <c r="R21" t="n">
        <v>135.3</v>
      </c>
      <c r="S21" t="n">
        <v>80.06999999999999</v>
      </c>
      <c r="T21" t="n">
        <v>25334.47</v>
      </c>
      <c r="U21" t="n">
        <v>0.59</v>
      </c>
      <c r="V21" t="n">
        <v>0.85</v>
      </c>
      <c r="W21" t="n">
        <v>6.73</v>
      </c>
      <c r="X21" t="n">
        <v>1.55</v>
      </c>
      <c r="Y21" t="n">
        <v>1</v>
      </c>
      <c r="Z21" t="n">
        <v>10</v>
      </c>
      <c r="AA21" t="n">
        <v>585.7598611777288</v>
      </c>
      <c r="AB21" t="n">
        <v>801.4624839646145</v>
      </c>
      <c r="AC21" t="n">
        <v>724.9720293546922</v>
      </c>
      <c r="AD21" t="n">
        <v>585759.8611777287</v>
      </c>
      <c r="AE21" t="n">
        <v>801462.4839646146</v>
      </c>
      <c r="AF21" t="n">
        <v>3.554975164220145e-06</v>
      </c>
      <c r="AG21" t="n">
        <v>1.476666666666667</v>
      </c>
      <c r="AH21" t="n">
        <v>724972.0293546922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2.8375</v>
      </c>
      <c r="E22" t="n">
        <v>35.24</v>
      </c>
      <c r="F22" t="n">
        <v>30.12</v>
      </c>
      <c r="G22" t="n">
        <v>34.1</v>
      </c>
      <c r="H22" t="n">
        <v>0.44</v>
      </c>
      <c r="I22" t="n">
        <v>53</v>
      </c>
      <c r="J22" t="n">
        <v>241.33</v>
      </c>
      <c r="K22" t="n">
        <v>57.72</v>
      </c>
      <c r="L22" t="n">
        <v>6</v>
      </c>
      <c r="M22" t="n">
        <v>51</v>
      </c>
      <c r="N22" t="n">
        <v>57.6</v>
      </c>
      <c r="O22" t="n">
        <v>29997.9</v>
      </c>
      <c r="P22" t="n">
        <v>434.75</v>
      </c>
      <c r="Q22" t="n">
        <v>2238.45</v>
      </c>
      <c r="R22" t="n">
        <v>132.82</v>
      </c>
      <c r="S22" t="n">
        <v>80.06999999999999</v>
      </c>
      <c r="T22" t="n">
        <v>24109.57</v>
      </c>
      <c r="U22" t="n">
        <v>0.6</v>
      </c>
      <c r="V22" t="n">
        <v>0.85</v>
      </c>
      <c r="W22" t="n">
        <v>6.73</v>
      </c>
      <c r="X22" t="n">
        <v>1.49</v>
      </c>
      <c r="Y22" t="n">
        <v>1</v>
      </c>
      <c r="Z22" t="n">
        <v>10</v>
      </c>
      <c r="AA22" t="n">
        <v>579.0136404604011</v>
      </c>
      <c r="AB22" t="n">
        <v>792.2320071569138</v>
      </c>
      <c r="AC22" t="n">
        <v>716.6224962984628</v>
      </c>
      <c r="AD22" t="n">
        <v>579013.6404604011</v>
      </c>
      <c r="AE22" t="n">
        <v>792232.0071569139</v>
      </c>
      <c r="AF22" t="n">
        <v>3.575007807086284e-06</v>
      </c>
      <c r="AG22" t="n">
        <v>1.468333333333333</v>
      </c>
      <c r="AH22" t="n">
        <v>716622.4962984629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2.8498</v>
      </c>
      <c r="E23" t="n">
        <v>35.09</v>
      </c>
      <c r="F23" t="n">
        <v>30.06</v>
      </c>
      <c r="G23" t="n">
        <v>35.36</v>
      </c>
      <c r="H23" t="n">
        <v>0.46</v>
      </c>
      <c r="I23" t="n">
        <v>51</v>
      </c>
      <c r="J23" t="n">
        <v>241.77</v>
      </c>
      <c r="K23" t="n">
        <v>57.72</v>
      </c>
      <c r="L23" t="n">
        <v>6.25</v>
      </c>
      <c r="M23" t="n">
        <v>49</v>
      </c>
      <c r="N23" t="n">
        <v>57.79</v>
      </c>
      <c r="O23" t="n">
        <v>30051.93</v>
      </c>
      <c r="P23" t="n">
        <v>432.39</v>
      </c>
      <c r="Q23" t="n">
        <v>2238.68</v>
      </c>
      <c r="R23" t="n">
        <v>130.96</v>
      </c>
      <c r="S23" t="n">
        <v>80.06999999999999</v>
      </c>
      <c r="T23" t="n">
        <v>23186.49</v>
      </c>
      <c r="U23" t="n">
        <v>0.61</v>
      </c>
      <c r="V23" t="n">
        <v>0.85</v>
      </c>
      <c r="W23" t="n">
        <v>6.73</v>
      </c>
      <c r="X23" t="n">
        <v>1.43</v>
      </c>
      <c r="Y23" t="n">
        <v>1</v>
      </c>
      <c r="Z23" t="n">
        <v>10</v>
      </c>
      <c r="AA23" t="n">
        <v>574.1349303636456</v>
      </c>
      <c r="AB23" t="n">
        <v>785.556740769034</v>
      </c>
      <c r="AC23" t="n">
        <v>710.584307965847</v>
      </c>
      <c r="AD23" t="n">
        <v>574134.9303636455</v>
      </c>
      <c r="AE23" t="n">
        <v>785556.740769034</v>
      </c>
      <c r="AF23" t="n">
        <v>3.590504757228015e-06</v>
      </c>
      <c r="AG23" t="n">
        <v>1.462083333333333</v>
      </c>
      <c r="AH23" t="n">
        <v>710584.307965847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2.8623</v>
      </c>
      <c r="E24" t="n">
        <v>34.94</v>
      </c>
      <c r="F24" t="n">
        <v>30</v>
      </c>
      <c r="G24" t="n">
        <v>36.73</v>
      </c>
      <c r="H24" t="n">
        <v>0.48</v>
      </c>
      <c r="I24" t="n">
        <v>49</v>
      </c>
      <c r="J24" t="n">
        <v>242.2</v>
      </c>
      <c r="K24" t="n">
        <v>57.72</v>
      </c>
      <c r="L24" t="n">
        <v>6.5</v>
      </c>
      <c r="M24" t="n">
        <v>47</v>
      </c>
      <c r="N24" t="n">
        <v>57.98</v>
      </c>
      <c r="O24" t="n">
        <v>30106.03</v>
      </c>
      <c r="P24" t="n">
        <v>429.46</v>
      </c>
      <c r="Q24" t="n">
        <v>2238.4</v>
      </c>
      <c r="R24" t="n">
        <v>129.36</v>
      </c>
      <c r="S24" t="n">
        <v>80.06999999999999</v>
      </c>
      <c r="T24" t="n">
        <v>22396.76</v>
      </c>
      <c r="U24" t="n">
        <v>0.62</v>
      </c>
      <c r="V24" t="n">
        <v>0.86</v>
      </c>
      <c r="W24" t="n">
        <v>6.71</v>
      </c>
      <c r="X24" t="n">
        <v>1.37</v>
      </c>
      <c r="Y24" t="n">
        <v>1</v>
      </c>
      <c r="Z24" t="n">
        <v>10</v>
      </c>
      <c r="AA24" t="n">
        <v>568.7772748601088</v>
      </c>
      <c r="AB24" t="n">
        <v>778.2261601460159</v>
      </c>
      <c r="AC24" t="n">
        <v>703.9533476689551</v>
      </c>
      <c r="AD24" t="n">
        <v>568777.2748601089</v>
      </c>
      <c r="AE24" t="n">
        <v>778226.1601460159</v>
      </c>
      <c r="AF24" t="n">
        <v>3.60625369029888e-06</v>
      </c>
      <c r="AG24" t="n">
        <v>1.455833333333333</v>
      </c>
      <c r="AH24" t="n">
        <v>703953.3476689551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2.8747</v>
      </c>
      <c r="E25" t="n">
        <v>34.79</v>
      </c>
      <c r="F25" t="n">
        <v>29.94</v>
      </c>
      <c r="G25" t="n">
        <v>38.22</v>
      </c>
      <c r="H25" t="n">
        <v>0.49</v>
      </c>
      <c r="I25" t="n">
        <v>47</v>
      </c>
      <c r="J25" t="n">
        <v>242.64</v>
      </c>
      <c r="K25" t="n">
        <v>57.72</v>
      </c>
      <c r="L25" t="n">
        <v>6.75</v>
      </c>
      <c r="M25" t="n">
        <v>45</v>
      </c>
      <c r="N25" t="n">
        <v>58.17</v>
      </c>
      <c r="O25" t="n">
        <v>30160.2</v>
      </c>
      <c r="P25" t="n">
        <v>426.94</v>
      </c>
      <c r="Q25" t="n">
        <v>2238.39</v>
      </c>
      <c r="R25" t="n">
        <v>127.32</v>
      </c>
      <c r="S25" t="n">
        <v>80.06999999999999</v>
      </c>
      <c r="T25" t="n">
        <v>21387.84</v>
      </c>
      <c r="U25" t="n">
        <v>0.63</v>
      </c>
      <c r="V25" t="n">
        <v>0.86</v>
      </c>
      <c r="W25" t="n">
        <v>6.71</v>
      </c>
      <c r="X25" t="n">
        <v>1.31</v>
      </c>
      <c r="Y25" t="n">
        <v>1</v>
      </c>
      <c r="Z25" t="n">
        <v>10</v>
      </c>
      <c r="AA25" t="n">
        <v>563.8297022712813</v>
      </c>
      <c r="AB25" t="n">
        <v>771.4566730584844</v>
      </c>
      <c r="AC25" t="n">
        <v>697.8299309280228</v>
      </c>
      <c r="AD25" t="n">
        <v>563829.7022712814</v>
      </c>
      <c r="AE25" t="n">
        <v>771456.6730584844</v>
      </c>
      <c r="AF25" t="n">
        <v>3.621876631905178e-06</v>
      </c>
      <c r="AG25" t="n">
        <v>1.449583333333333</v>
      </c>
      <c r="AH25" t="n">
        <v>697829.9309280228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2.8866</v>
      </c>
      <c r="E26" t="n">
        <v>34.64</v>
      </c>
      <c r="F26" t="n">
        <v>29.88</v>
      </c>
      <c r="G26" t="n">
        <v>39.85</v>
      </c>
      <c r="H26" t="n">
        <v>0.51</v>
      </c>
      <c r="I26" t="n">
        <v>45</v>
      </c>
      <c r="J26" t="n">
        <v>243.08</v>
      </c>
      <c r="K26" t="n">
        <v>57.72</v>
      </c>
      <c r="L26" t="n">
        <v>7</v>
      </c>
      <c r="M26" t="n">
        <v>43</v>
      </c>
      <c r="N26" t="n">
        <v>58.36</v>
      </c>
      <c r="O26" t="n">
        <v>30214.44</v>
      </c>
      <c r="P26" t="n">
        <v>424.13</v>
      </c>
      <c r="Q26" t="n">
        <v>2238.34</v>
      </c>
      <c r="R26" t="n">
        <v>125.44</v>
      </c>
      <c r="S26" t="n">
        <v>80.06999999999999</v>
      </c>
      <c r="T26" t="n">
        <v>20457.63</v>
      </c>
      <c r="U26" t="n">
        <v>0.64</v>
      </c>
      <c r="V26" t="n">
        <v>0.86</v>
      </c>
      <c r="W26" t="n">
        <v>6.72</v>
      </c>
      <c r="X26" t="n">
        <v>1.26</v>
      </c>
      <c r="Y26" t="n">
        <v>1</v>
      </c>
      <c r="Z26" t="n">
        <v>10</v>
      </c>
      <c r="AA26" t="n">
        <v>558.7752809233971</v>
      </c>
      <c r="AB26" t="n">
        <v>764.5409907849768</v>
      </c>
      <c r="AC26" t="n">
        <v>691.5742716644777</v>
      </c>
      <c r="AD26" t="n">
        <v>558775.280923397</v>
      </c>
      <c r="AE26" t="n">
        <v>764540.9907849767</v>
      </c>
      <c r="AF26" t="n">
        <v>3.636869616188641e-06</v>
      </c>
      <c r="AG26" t="n">
        <v>1.443333333333333</v>
      </c>
      <c r="AH26" t="n">
        <v>691574.2716644777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2.8993</v>
      </c>
      <c r="E27" t="n">
        <v>34.49</v>
      </c>
      <c r="F27" t="n">
        <v>29.82</v>
      </c>
      <c r="G27" t="n">
        <v>41.61</v>
      </c>
      <c r="H27" t="n">
        <v>0.53</v>
      </c>
      <c r="I27" t="n">
        <v>43</v>
      </c>
      <c r="J27" t="n">
        <v>243.52</v>
      </c>
      <c r="K27" t="n">
        <v>57.72</v>
      </c>
      <c r="L27" t="n">
        <v>7.25</v>
      </c>
      <c r="M27" t="n">
        <v>41</v>
      </c>
      <c r="N27" t="n">
        <v>58.55</v>
      </c>
      <c r="O27" t="n">
        <v>30268.74</v>
      </c>
      <c r="P27" t="n">
        <v>421.44</v>
      </c>
      <c r="Q27" t="n">
        <v>2238.36</v>
      </c>
      <c r="R27" t="n">
        <v>123.96</v>
      </c>
      <c r="S27" t="n">
        <v>80.06999999999999</v>
      </c>
      <c r="T27" t="n">
        <v>19729.36</v>
      </c>
      <c r="U27" t="n">
        <v>0.65</v>
      </c>
      <c r="V27" t="n">
        <v>0.86</v>
      </c>
      <c r="W27" t="n">
        <v>6.7</v>
      </c>
      <c r="X27" t="n">
        <v>1.2</v>
      </c>
      <c r="Y27" t="n">
        <v>1</v>
      </c>
      <c r="Z27" t="n">
        <v>10</v>
      </c>
      <c r="AA27" t="n">
        <v>553.7133703580595</v>
      </c>
      <c r="AB27" t="n">
        <v>757.6150614337486</v>
      </c>
      <c r="AC27" t="n">
        <v>685.3093432899281</v>
      </c>
      <c r="AD27" t="n">
        <v>553713.3703580595</v>
      </c>
      <c r="AE27" t="n">
        <v>757615.0614337486</v>
      </c>
      <c r="AF27" t="n">
        <v>3.65287053218864e-06</v>
      </c>
      <c r="AG27" t="n">
        <v>1.437083333333333</v>
      </c>
      <c r="AH27" t="n">
        <v>685309.343289928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2.9114</v>
      </c>
      <c r="E28" t="n">
        <v>34.35</v>
      </c>
      <c r="F28" t="n">
        <v>29.77</v>
      </c>
      <c r="G28" t="n">
        <v>43.57</v>
      </c>
      <c r="H28" t="n">
        <v>0.55</v>
      </c>
      <c r="I28" t="n">
        <v>41</v>
      </c>
      <c r="J28" t="n">
        <v>243.96</v>
      </c>
      <c r="K28" t="n">
        <v>57.72</v>
      </c>
      <c r="L28" t="n">
        <v>7.5</v>
      </c>
      <c r="M28" t="n">
        <v>39</v>
      </c>
      <c r="N28" t="n">
        <v>58.74</v>
      </c>
      <c r="O28" t="n">
        <v>30323.11</v>
      </c>
      <c r="P28" t="n">
        <v>418.24</v>
      </c>
      <c r="Q28" t="n">
        <v>2238.39</v>
      </c>
      <c r="R28" t="n">
        <v>121.75</v>
      </c>
      <c r="S28" t="n">
        <v>80.06999999999999</v>
      </c>
      <c r="T28" t="n">
        <v>18634.61</v>
      </c>
      <c r="U28" t="n">
        <v>0.66</v>
      </c>
      <c r="V28" t="n">
        <v>0.86</v>
      </c>
      <c r="W28" t="n">
        <v>6.71</v>
      </c>
      <c r="X28" t="n">
        <v>1.14</v>
      </c>
      <c r="Y28" t="n">
        <v>1</v>
      </c>
      <c r="Z28" t="n">
        <v>10</v>
      </c>
      <c r="AA28" t="n">
        <v>548.4478427171922</v>
      </c>
      <c r="AB28" t="n">
        <v>750.4105342168293</v>
      </c>
      <c r="AC28" t="n">
        <v>678.7924060389738</v>
      </c>
      <c r="AD28" t="n">
        <v>548447.8427171923</v>
      </c>
      <c r="AE28" t="n">
        <v>750410.5342168293</v>
      </c>
      <c r="AF28" t="n">
        <v>3.668115499401237e-06</v>
      </c>
      <c r="AG28" t="n">
        <v>1.43125</v>
      </c>
      <c r="AH28" t="n">
        <v>678792.4060389738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2.9166</v>
      </c>
      <c r="E29" t="n">
        <v>34.29</v>
      </c>
      <c r="F29" t="n">
        <v>29.76</v>
      </c>
      <c r="G29" t="n">
        <v>44.63</v>
      </c>
      <c r="H29" t="n">
        <v>0.5600000000000001</v>
      </c>
      <c r="I29" t="n">
        <v>40</v>
      </c>
      <c r="J29" t="n">
        <v>244.41</v>
      </c>
      <c r="K29" t="n">
        <v>57.72</v>
      </c>
      <c r="L29" t="n">
        <v>7.75</v>
      </c>
      <c r="M29" t="n">
        <v>38</v>
      </c>
      <c r="N29" t="n">
        <v>58.93</v>
      </c>
      <c r="O29" t="n">
        <v>30377.55</v>
      </c>
      <c r="P29" t="n">
        <v>415.71</v>
      </c>
      <c r="Q29" t="n">
        <v>2238.5</v>
      </c>
      <c r="R29" t="n">
        <v>121.2</v>
      </c>
      <c r="S29" t="n">
        <v>80.06999999999999</v>
      </c>
      <c r="T29" t="n">
        <v>18360.2</v>
      </c>
      <c r="U29" t="n">
        <v>0.66</v>
      </c>
      <c r="V29" t="n">
        <v>0.86</v>
      </c>
      <c r="W29" t="n">
        <v>6.71</v>
      </c>
      <c r="X29" t="n">
        <v>1.13</v>
      </c>
      <c r="Y29" t="n">
        <v>1</v>
      </c>
      <c r="Z29" t="n">
        <v>10</v>
      </c>
      <c r="AA29" t="n">
        <v>545.3122565006485</v>
      </c>
      <c r="AB29" t="n">
        <v>746.1202868230531</v>
      </c>
      <c r="AC29" t="n">
        <v>674.9116138350597</v>
      </c>
      <c r="AD29" t="n">
        <v>545312.2565006485</v>
      </c>
      <c r="AE29" t="n">
        <v>746120.2868230531</v>
      </c>
      <c r="AF29" t="n">
        <v>3.674667055558717e-06</v>
      </c>
      <c r="AG29" t="n">
        <v>1.42875</v>
      </c>
      <c r="AH29" t="n">
        <v>674911.6138350597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2.9289</v>
      </c>
      <c r="E30" t="n">
        <v>34.14</v>
      </c>
      <c r="F30" t="n">
        <v>29.7</v>
      </c>
      <c r="G30" t="n">
        <v>46.9</v>
      </c>
      <c r="H30" t="n">
        <v>0.58</v>
      </c>
      <c r="I30" t="n">
        <v>38</v>
      </c>
      <c r="J30" t="n">
        <v>244.85</v>
      </c>
      <c r="K30" t="n">
        <v>57.72</v>
      </c>
      <c r="L30" t="n">
        <v>8</v>
      </c>
      <c r="M30" t="n">
        <v>36</v>
      </c>
      <c r="N30" t="n">
        <v>59.12</v>
      </c>
      <c r="O30" t="n">
        <v>30432.06</v>
      </c>
      <c r="P30" t="n">
        <v>413.01</v>
      </c>
      <c r="Q30" t="n">
        <v>2238.44</v>
      </c>
      <c r="R30" t="n">
        <v>119.7</v>
      </c>
      <c r="S30" t="n">
        <v>80.06999999999999</v>
      </c>
      <c r="T30" t="n">
        <v>17619.69</v>
      </c>
      <c r="U30" t="n">
        <v>0.67</v>
      </c>
      <c r="V30" t="n">
        <v>0.86</v>
      </c>
      <c r="W30" t="n">
        <v>6.7</v>
      </c>
      <c r="X30" t="n">
        <v>1.07</v>
      </c>
      <c r="Y30" t="n">
        <v>1</v>
      </c>
      <c r="Z30" t="n">
        <v>10</v>
      </c>
      <c r="AA30" t="n">
        <v>540.4227895471162</v>
      </c>
      <c r="AB30" t="n">
        <v>739.4303024291725</v>
      </c>
      <c r="AC30" t="n">
        <v>668.8601121622788</v>
      </c>
      <c r="AD30" t="n">
        <v>540422.7895471161</v>
      </c>
      <c r="AE30" t="n">
        <v>739430.3024291724</v>
      </c>
      <c r="AF30" t="n">
        <v>3.690164005700447e-06</v>
      </c>
      <c r="AG30" t="n">
        <v>1.4225</v>
      </c>
      <c r="AH30" t="n">
        <v>668860.1121622788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2.9348</v>
      </c>
      <c r="E31" t="n">
        <v>34.07</v>
      </c>
      <c r="F31" t="n">
        <v>29.68</v>
      </c>
      <c r="G31" t="n">
        <v>48.13</v>
      </c>
      <c r="H31" t="n">
        <v>0.6</v>
      </c>
      <c r="I31" t="n">
        <v>37</v>
      </c>
      <c r="J31" t="n">
        <v>245.29</v>
      </c>
      <c r="K31" t="n">
        <v>57.72</v>
      </c>
      <c r="L31" t="n">
        <v>8.25</v>
      </c>
      <c r="M31" t="n">
        <v>35</v>
      </c>
      <c r="N31" t="n">
        <v>59.32</v>
      </c>
      <c r="O31" t="n">
        <v>30486.64</v>
      </c>
      <c r="P31" t="n">
        <v>411.05</v>
      </c>
      <c r="Q31" t="n">
        <v>2238.63</v>
      </c>
      <c r="R31" t="n">
        <v>119.07</v>
      </c>
      <c r="S31" t="n">
        <v>80.06999999999999</v>
      </c>
      <c r="T31" t="n">
        <v>17312.16</v>
      </c>
      <c r="U31" t="n">
        <v>0.67</v>
      </c>
      <c r="V31" t="n">
        <v>0.86</v>
      </c>
      <c r="W31" t="n">
        <v>6.7</v>
      </c>
      <c r="X31" t="n">
        <v>1.05</v>
      </c>
      <c r="Y31" t="n">
        <v>1</v>
      </c>
      <c r="Z31" t="n">
        <v>10</v>
      </c>
      <c r="AA31" t="n">
        <v>537.5990190112999</v>
      </c>
      <c r="AB31" t="n">
        <v>735.5666950061047</v>
      </c>
      <c r="AC31" t="n">
        <v>665.3652420090616</v>
      </c>
      <c r="AD31" t="n">
        <v>537599.0190112999</v>
      </c>
      <c r="AE31" t="n">
        <v>735566.6950061048</v>
      </c>
      <c r="AF31" t="n">
        <v>3.697597502109895e-06</v>
      </c>
      <c r="AG31" t="n">
        <v>1.419583333333333</v>
      </c>
      <c r="AH31" t="n">
        <v>665365.2420090616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2.944</v>
      </c>
      <c r="E32" t="n">
        <v>33.97</v>
      </c>
      <c r="F32" t="n">
        <v>29.62</v>
      </c>
      <c r="G32" t="n">
        <v>49.36</v>
      </c>
      <c r="H32" t="n">
        <v>0.62</v>
      </c>
      <c r="I32" t="n">
        <v>36</v>
      </c>
      <c r="J32" t="n">
        <v>245.73</v>
      </c>
      <c r="K32" t="n">
        <v>57.72</v>
      </c>
      <c r="L32" t="n">
        <v>8.5</v>
      </c>
      <c r="M32" t="n">
        <v>34</v>
      </c>
      <c r="N32" t="n">
        <v>59.51</v>
      </c>
      <c r="O32" t="n">
        <v>30541.29</v>
      </c>
      <c r="P32" t="n">
        <v>408.18</v>
      </c>
      <c r="Q32" t="n">
        <v>2238.5</v>
      </c>
      <c r="R32" t="n">
        <v>116.75</v>
      </c>
      <c r="S32" t="n">
        <v>80.06999999999999</v>
      </c>
      <c r="T32" t="n">
        <v>16159.56</v>
      </c>
      <c r="U32" t="n">
        <v>0.6899999999999999</v>
      </c>
      <c r="V32" t="n">
        <v>0.87</v>
      </c>
      <c r="W32" t="n">
        <v>6.7</v>
      </c>
      <c r="X32" t="n">
        <v>0.99</v>
      </c>
      <c r="Y32" t="n">
        <v>1</v>
      </c>
      <c r="Z32" t="n">
        <v>10</v>
      </c>
      <c r="AA32" t="n">
        <v>533.1971105393659</v>
      </c>
      <c r="AB32" t="n">
        <v>729.5438096363085</v>
      </c>
      <c r="AC32" t="n">
        <v>659.9171723657862</v>
      </c>
      <c r="AD32" t="n">
        <v>533197.1105393659</v>
      </c>
      <c r="AE32" t="n">
        <v>729543.8096363086</v>
      </c>
      <c r="AF32" t="n">
        <v>3.709188716850051e-06</v>
      </c>
      <c r="AG32" t="n">
        <v>1.415416666666667</v>
      </c>
      <c r="AH32" t="n">
        <v>659917.1723657862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2.9464</v>
      </c>
      <c r="E33" t="n">
        <v>33.94</v>
      </c>
      <c r="F33" t="n">
        <v>29.64</v>
      </c>
      <c r="G33" t="n">
        <v>50.8</v>
      </c>
      <c r="H33" t="n">
        <v>0.63</v>
      </c>
      <c r="I33" t="n">
        <v>35</v>
      </c>
      <c r="J33" t="n">
        <v>246.18</v>
      </c>
      <c r="K33" t="n">
        <v>57.72</v>
      </c>
      <c r="L33" t="n">
        <v>8.75</v>
      </c>
      <c r="M33" t="n">
        <v>33</v>
      </c>
      <c r="N33" t="n">
        <v>59.7</v>
      </c>
      <c r="O33" t="n">
        <v>30596.01</v>
      </c>
      <c r="P33" t="n">
        <v>406.3</v>
      </c>
      <c r="Q33" t="n">
        <v>2238.48</v>
      </c>
      <c r="R33" t="n">
        <v>117.39</v>
      </c>
      <c r="S33" t="n">
        <v>80.06999999999999</v>
      </c>
      <c r="T33" t="n">
        <v>16483</v>
      </c>
      <c r="U33" t="n">
        <v>0.68</v>
      </c>
      <c r="V33" t="n">
        <v>0.87</v>
      </c>
      <c r="W33" t="n">
        <v>6.7</v>
      </c>
      <c r="X33" t="n">
        <v>1.01</v>
      </c>
      <c r="Y33" t="n">
        <v>1</v>
      </c>
      <c r="Z33" t="n">
        <v>10</v>
      </c>
      <c r="AA33" t="n">
        <v>531.3428952053617</v>
      </c>
      <c r="AB33" t="n">
        <v>727.0067904141169</v>
      </c>
      <c r="AC33" t="n">
        <v>657.6222826974316</v>
      </c>
      <c r="AD33" t="n">
        <v>531342.8952053618</v>
      </c>
      <c r="AE33" t="n">
        <v>727006.7904141169</v>
      </c>
      <c r="AF33" t="n">
        <v>3.712212511999658e-06</v>
      </c>
      <c r="AG33" t="n">
        <v>1.414166666666667</v>
      </c>
      <c r="AH33" t="n">
        <v>657622.2826974316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2.9635</v>
      </c>
      <c r="E34" t="n">
        <v>33.74</v>
      </c>
      <c r="F34" t="n">
        <v>29.53</v>
      </c>
      <c r="G34" t="n">
        <v>53.69</v>
      </c>
      <c r="H34" t="n">
        <v>0.65</v>
      </c>
      <c r="I34" t="n">
        <v>33</v>
      </c>
      <c r="J34" t="n">
        <v>246.62</v>
      </c>
      <c r="K34" t="n">
        <v>57.72</v>
      </c>
      <c r="L34" t="n">
        <v>9</v>
      </c>
      <c r="M34" t="n">
        <v>31</v>
      </c>
      <c r="N34" t="n">
        <v>59.9</v>
      </c>
      <c r="O34" t="n">
        <v>30650.8</v>
      </c>
      <c r="P34" t="n">
        <v>402.2</v>
      </c>
      <c r="Q34" t="n">
        <v>2238.47</v>
      </c>
      <c r="R34" t="n">
        <v>114.17</v>
      </c>
      <c r="S34" t="n">
        <v>80.06999999999999</v>
      </c>
      <c r="T34" t="n">
        <v>14881.12</v>
      </c>
      <c r="U34" t="n">
        <v>0.7</v>
      </c>
      <c r="V34" t="n">
        <v>0.87</v>
      </c>
      <c r="W34" t="n">
        <v>6.69</v>
      </c>
      <c r="X34" t="n">
        <v>0.9</v>
      </c>
      <c r="Y34" t="n">
        <v>1</v>
      </c>
      <c r="Z34" t="n">
        <v>10</v>
      </c>
      <c r="AA34" t="n">
        <v>524.2612876250495</v>
      </c>
      <c r="AB34" t="n">
        <v>717.3174225042565</v>
      </c>
      <c r="AC34" t="n">
        <v>648.857654461775</v>
      </c>
      <c r="AD34" t="n">
        <v>524261.2876250495</v>
      </c>
      <c r="AE34" t="n">
        <v>717317.4225042565</v>
      </c>
      <c r="AF34" t="n">
        <v>3.7337570524406e-06</v>
      </c>
      <c r="AG34" t="n">
        <v>1.405833333333333</v>
      </c>
      <c r="AH34" t="n">
        <v>648857.6544617751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2.9691</v>
      </c>
      <c r="E35" t="n">
        <v>33.68</v>
      </c>
      <c r="F35" t="n">
        <v>29.51</v>
      </c>
      <c r="G35" t="n">
        <v>55.34</v>
      </c>
      <c r="H35" t="n">
        <v>0.67</v>
      </c>
      <c r="I35" t="n">
        <v>32</v>
      </c>
      <c r="J35" t="n">
        <v>247.07</v>
      </c>
      <c r="K35" t="n">
        <v>57.72</v>
      </c>
      <c r="L35" t="n">
        <v>9.25</v>
      </c>
      <c r="M35" t="n">
        <v>30</v>
      </c>
      <c r="N35" t="n">
        <v>60.09</v>
      </c>
      <c r="O35" t="n">
        <v>30705.66</v>
      </c>
      <c r="P35" t="n">
        <v>399.92</v>
      </c>
      <c r="Q35" t="n">
        <v>2238.42</v>
      </c>
      <c r="R35" t="n">
        <v>113.48</v>
      </c>
      <c r="S35" t="n">
        <v>80.06999999999999</v>
      </c>
      <c r="T35" t="n">
        <v>14543.95</v>
      </c>
      <c r="U35" t="n">
        <v>0.71</v>
      </c>
      <c r="V35" t="n">
        <v>0.87</v>
      </c>
      <c r="W35" t="n">
        <v>6.69</v>
      </c>
      <c r="X35" t="n">
        <v>0.89</v>
      </c>
      <c r="Y35" t="n">
        <v>1</v>
      </c>
      <c r="Z35" t="n">
        <v>10</v>
      </c>
      <c r="AA35" t="n">
        <v>521.2964649785705</v>
      </c>
      <c r="AB35" t="n">
        <v>713.2608213606001</v>
      </c>
      <c r="AC35" t="n">
        <v>645.188209637794</v>
      </c>
      <c r="AD35" t="n">
        <v>521296.4649785705</v>
      </c>
      <c r="AE35" t="n">
        <v>713260.8213606001</v>
      </c>
      <c r="AF35" t="n">
        <v>3.740812574456348e-06</v>
      </c>
      <c r="AG35" t="n">
        <v>1.403333333333333</v>
      </c>
      <c r="AH35" t="n">
        <v>645188.2096377939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2.9742</v>
      </c>
      <c r="E36" t="n">
        <v>33.62</v>
      </c>
      <c r="F36" t="n">
        <v>29.5</v>
      </c>
      <c r="G36" t="n">
        <v>57.1</v>
      </c>
      <c r="H36" t="n">
        <v>0.68</v>
      </c>
      <c r="I36" t="n">
        <v>31</v>
      </c>
      <c r="J36" t="n">
        <v>247.51</v>
      </c>
      <c r="K36" t="n">
        <v>57.72</v>
      </c>
      <c r="L36" t="n">
        <v>9.5</v>
      </c>
      <c r="M36" t="n">
        <v>29</v>
      </c>
      <c r="N36" t="n">
        <v>60.29</v>
      </c>
      <c r="O36" t="n">
        <v>30760.6</v>
      </c>
      <c r="P36" t="n">
        <v>398.07</v>
      </c>
      <c r="Q36" t="n">
        <v>2238.41</v>
      </c>
      <c r="R36" t="n">
        <v>113.05</v>
      </c>
      <c r="S36" t="n">
        <v>80.06999999999999</v>
      </c>
      <c r="T36" t="n">
        <v>14333.23</v>
      </c>
      <c r="U36" t="n">
        <v>0.71</v>
      </c>
      <c r="V36" t="n">
        <v>0.87</v>
      </c>
      <c r="W36" t="n">
        <v>6.69</v>
      </c>
      <c r="X36" t="n">
        <v>0.87</v>
      </c>
      <c r="Y36" t="n">
        <v>1</v>
      </c>
      <c r="Z36" t="n">
        <v>10</v>
      </c>
      <c r="AA36" t="n">
        <v>518.838132710334</v>
      </c>
      <c r="AB36" t="n">
        <v>709.8972226972337</v>
      </c>
      <c r="AC36" t="n">
        <v>642.1456281100187</v>
      </c>
      <c r="AD36" t="n">
        <v>518838.132710334</v>
      </c>
      <c r="AE36" t="n">
        <v>709897.2226972337</v>
      </c>
      <c r="AF36" t="n">
        <v>3.747238139149261e-06</v>
      </c>
      <c r="AG36" t="n">
        <v>1.400833333333333</v>
      </c>
      <c r="AH36" t="n">
        <v>642145.6281100187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2.9834</v>
      </c>
      <c r="E37" t="n">
        <v>33.52</v>
      </c>
      <c r="F37" t="n">
        <v>29.44</v>
      </c>
      <c r="G37" t="n">
        <v>58.89</v>
      </c>
      <c r="H37" t="n">
        <v>0.7</v>
      </c>
      <c r="I37" t="n">
        <v>30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394.91</v>
      </c>
      <c r="Q37" t="n">
        <v>2238.34</v>
      </c>
      <c r="R37" t="n">
        <v>111.29</v>
      </c>
      <c r="S37" t="n">
        <v>80.06999999999999</v>
      </c>
      <c r="T37" t="n">
        <v>13454.95</v>
      </c>
      <c r="U37" t="n">
        <v>0.72</v>
      </c>
      <c r="V37" t="n">
        <v>0.87</v>
      </c>
      <c r="W37" t="n">
        <v>6.68</v>
      </c>
      <c r="X37" t="n">
        <v>0.82</v>
      </c>
      <c r="Y37" t="n">
        <v>1</v>
      </c>
      <c r="Z37" t="n">
        <v>10</v>
      </c>
      <c r="AA37" t="n">
        <v>514.3160037399995</v>
      </c>
      <c r="AB37" t="n">
        <v>703.7098463377718</v>
      </c>
      <c r="AC37" t="n">
        <v>636.5487662662667</v>
      </c>
      <c r="AD37" t="n">
        <v>514316.0037399994</v>
      </c>
      <c r="AE37" t="n">
        <v>703709.8463377717</v>
      </c>
      <c r="AF37" t="n">
        <v>3.758829353889418e-06</v>
      </c>
      <c r="AG37" t="n">
        <v>1.396666666666667</v>
      </c>
      <c r="AH37" t="n">
        <v>636548.7662662667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2.9822</v>
      </c>
      <c r="E38" t="n">
        <v>33.53</v>
      </c>
      <c r="F38" t="n">
        <v>29.46</v>
      </c>
      <c r="G38" t="n">
        <v>58.91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28</v>
      </c>
      <c r="N38" t="n">
        <v>60.68</v>
      </c>
      <c r="O38" t="n">
        <v>30870.67</v>
      </c>
      <c r="P38" t="n">
        <v>393.05</v>
      </c>
      <c r="Q38" t="n">
        <v>2238.35</v>
      </c>
      <c r="R38" t="n">
        <v>111.69</v>
      </c>
      <c r="S38" t="n">
        <v>80.06999999999999</v>
      </c>
      <c r="T38" t="n">
        <v>13657.06</v>
      </c>
      <c r="U38" t="n">
        <v>0.72</v>
      </c>
      <c r="V38" t="n">
        <v>0.87</v>
      </c>
      <c r="W38" t="n">
        <v>6.68</v>
      </c>
      <c r="X38" t="n">
        <v>0.83</v>
      </c>
      <c r="Y38" t="n">
        <v>1</v>
      </c>
      <c r="Z38" t="n">
        <v>10</v>
      </c>
      <c r="AA38" t="n">
        <v>513.1344249045621</v>
      </c>
      <c r="AB38" t="n">
        <v>702.0931580475473</v>
      </c>
      <c r="AC38" t="n">
        <v>635.0863724374248</v>
      </c>
      <c r="AD38" t="n">
        <v>513134.4249045622</v>
      </c>
      <c r="AE38" t="n">
        <v>702093.1580475472</v>
      </c>
      <c r="AF38" t="n">
        <v>3.757317456314615e-06</v>
      </c>
      <c r="AG38" t="n">
        <v>1.397083333333333</v>
      </c>
      <c r="AH38" t="n">
        <v>635086.3724374247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2.9889</v>
      </c>
      <c r="E39" t="n">
        <v>33.46</v>
      </c>
      <c r="F39" t="n">
        <v>29.43</v>
      </c>
      <c r="G39" t="n">
        <v>60.88</v>
      </c>
      <c r="H39" t="n">
        <v>0.73</v>
      </c>
      <c r="I39" t="n">
        <v>29</v>
      </c>
      <c r="J39" t="n">
        <v>248.85</v>
      </c>
      <c r="K39" t="n">
        <v>57.72</v>
      </c>
      <c r="L39" t="n">
        <v>10.25</v>
      </c>
      <c r="M39" t="n">
        <v>27</v>
      </c>
      <c r="N39" t="n">
        <v>60.88</v>
      </c>
      <c r="O39" t="n">
        <v>30925.82</v>
      </c>
      <c r="P39" t="n">
        <v>390.63</v>
      </c>
      <c r="Q39" t="n">
        <v>2238.36</v>
      </c>
      <c r="R39" t="n">
        <v>110.69</v>
      </c>
      <c r="S39" t="n">
        <v>80.06999999999999</v>
      </c>
      <c r="T39" t="n">
        <v>13161.1</v>
      </c>
      <c r="U39" t="n">
        <v>0.72</v>
      </c>
      <c r="V39" t="n">
        <v>0.87</v>
      </c>
      <c r="W39" t="n">
        <v>6.69</v>
      </c>
      <c r="X39" t="n">
        <v>0.8</v>
      </c>
      <c r="Y39" t="n">
        <v>1</v>
      </c>
      <c r="Z39" t="n">
        <v>10</v>
      </c>
      <c r="AA39" t="n">
        <v>509.8482160179086</v>
      </c>
      <c r="AB39" t="n">
        <v>697.5968220715238</v>
      </c>
      <c r="AC39" t="n">
        <v>631.0191604563058</v>
      </c>
      <c r="AD39" t="n">
        <v>509848.2160179085</v>
      </c>
      <c r="AE39" t="n">
        <v>697596.8220715238</v>
      </c>
      <c r="AF39" t="n">
        <v>3.765758884440598e-06</v>
      </c>
      <c r="AG39" t="n">
        <v>1.394166666666667</v>
      </c>
      <c r="AH39" t="n">
        <v>631019.1604563058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2.9961</v>
      </c>
      <c r="E40" t="n">
        <v>33.38</v>
      </c>
      <c r="F40" t="n">
        <v>29.39</v>
      </c>
      <c r="G40" t="n">
        <v>62.98</v>
      </c>
      <c r="H40" t="n">
        <v>0.75</v>
      </c>
      <c r="I40" t="n">
        <v>28</v>
      </c>
      <c r="J40" t="n">
        <v>249.3</v>
      </c>
      <c r="K40" t="n">
        <v>57.72</v>
      </c>
      <c r="L40" t="n">
        <v>10.5</v>
      </c>
      <c r="M40" t="n">
        <v>26</v>
      </c>
      <c r="N40" t="n">
        <v>61.07</v>
      </c>
      <c r="O40" t="n">
        <v>30981.04</v>
      </c>
      <c r="P40" t="n">
        <v>387.87</v>
      </c>
      <c r="Q40" t="n">
        <v>2238.43</v>
      </c>
      <c r="R40" t="n">
        <v>109.54</v>
      </c>
      <c r="S40" t="n">
        <v>80.06999999999999</v>
      </c>
      <c r="T40" t="n">
        <v>12591.27</v>
      </c>
      <c r="U40" t="n">
        <v>0.73</v>
      </c>
      <c r="V40" t="n">
        <v>0.87</v>
      </c>
      <c r="W40" t="n">
        <v>6.68</v>
      </c>
      <c r="X40" t="n">
        <v>0.76</v>
      </c>
      <c r="Y40" t="n">
        <v>1</v>
      </c>
      <c r="Z40" t="n">
        <v>10</v>
      </c>
      <c r="AA40" t="n">
        <v>506.155307198953</v>
      </c>
      <c r="AB40" t="n">
        <v>692.54402130579</v>
      </c>
      <c r="AC40" t="n">
        <v>626.4485919040033</v>
      </c>
      <c r="AD40" t="n">
        <v>506155.3071989531</v>
      </c>
      <c r="AE40" t="n">
        <v>692544.0213057901</v>
      </c>
      <c r="AF40" t="n">
        <v>3.774830269889416e-06</v>
      </c>
      <c r="AG40" t="n">
        <v>1.390833333333333</v>
      </c>
      <c r="AH40" t="n">
        <v>626448.5919040033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3.0023</v>
      </c>
      <c r="E41" t="n">
        <v>33.31</v>
      </c>
      <c r="F41" t="n">
        <v>29.37</v>
      </c>
      <c r="G41" t="n">
        <v>65.26000000000001</v>
      </c>
      <c r="H41" t="n">
        <v>0.77</v>
      </c>
      <c r="I41" t="n">
        <v>27</v>
      </c>
      <c r="J41" t="n">
        <v>249.75</v>
      </c>
      <c r="K41" t="n">
        <v>57.72</v>
      </c>
      <c r="L41" t="n">
        <v>10.75</v>
      </c>
      <c r="M41" t="n">
        <v>25</v>
      </c>
      <c r="N41" t="n">
        <v>61.27</v>
      </c>
      <c r="O41" t="n">
        <v>31036.33</v>
      </c>
      <c r="P41" t="n">
        <v>385.69</v>
      </c>
      <c r="Q41" t="n">
        <v>2238.39</v>
      </c>
      <c r="R41" t="n">
        <v>108.95</v>
      </c>
      <c r="S41" t="n">
        <v>80.06999999999999</v>
      </c>
      <c r="T41" t="n">
        <v>12302.7</v>
      </c>
      <c r="U41" t="n">
        <v>0.73</v>
      </c>
      <c r="V41" t="n">
        <v>0.87</v>
      </c>
      <c r="W41" t="n">
        <v>6.68</v>
      </c>
      <c r="X41" t="n">
        <v>0.74</v>
      </c>
      <c r="Y41" t="n">
        <v>1</v>
      </c>
      <c r="Z41" t="n">
        <v>10</v>
      </c>
      <c r="AA41" t="n">
        <v>503.2347821230787</v>
      </c>
      <c r="AB41" t="n">
        <v>688.5480300525059</v>
      </c>
      <c r="AC41" t="n">
        <v>622.8339724475236</v>
      </c>
      <c r="AD41" t="n">
        <v>503234.7821230787</v>
      </c>
      <c r="AE41" t="n">
        <v>688548.0300525059</v>
      </c>
      <c r="AF41" t="n">
        <v>3.782641740692564e-06</v>
      </c>
      <c r="AG41" t="n">
        <v>1.387916666666667</v>
      </c>
      <c r="AH41" t="n">
        <v>622833.9724475236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3.0094</v>
      </c>
      <c r="E42" t="n">
        <v>33.23</v>
      </c>
      <c r="F42" t="n">
        <v>29.34</v>
      </c>
      <c r="G42" t="n">
        <v>67.7</v>
      </c>
      <c r="H42" t="n">
        <v>0.78</v>
      </c>
      <c r="I42" t="n">
        <v>26</v>
      </c>
      <c r="J42" t="n">
        <v>250.2</v>
      </c>
      <c r="K42" t="n">
        <v>57.72</v>
      </c>
      <c r="L42" t="n">
        <v>11</v>
      </c>
      <c r="M42" t="n">
        <v>24</v>
      </c>
      <c r="N42" t="n">
        <v>61.47</v>
      </c>
      <c r="O42" t="n">
        <v>31091.69</v>
      </c>
      <c r="P42" t="n">
        <v>382.11</v>
      </c>
      <c r="Q42" t="n">
        <v>2238.34</v>
      </c>
      <c r="R42" t="n">
        <v>107.62</v>
      </c>
      <c r="S42" t="n">
        <v>80.06999999999999</v>
      </c>
      <c r="T42" t="n">
        <v>11640.33</v>
      </c>
      <c r="U42" t="n">
        <v>0.74</v>
      </c>
      <c r="V42" t="n">
        <v>0.87</v>
      </c>
      <c r="W42" t="n">
        <v>6.68</v>
      </c>
      <c r="X42" t="n">
        <v>0.71</v>
      </c>
      <c r="Y42" t="n">
        <v>1</v>
      </c>
      <c r="Z42" t="n">
        <v>10</v>
      </c>
      <c r="AA42" t="n">
        <v>498.9913120238118</v>
      </c>
      <c r="AB42" t="n">
        <v>682.7419270540006</v>
      </c>
      <c r="AC42" t="n">
        <v>617.5819957702789</v>
      </c>
      <c r="AD42" t="n">
        <v>498991.3120238117</v>
      </c>
      <c r="AE42" t="n">
        <v>682741.9270540006</v>
      </c>
      <c r="AF42" t="n">
        <v>3.791587134676816e-06</v>
      </c>
      <c r="AG42" t="n">
        <v>1.384583333333333</v>
      </c>
      <c r="AH42" t="n">
        <v>617581.995770279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3.0101</v>
      </c>
      <c r="E43" t="n">
        <v>33.22</v>
      </c>
      <c r="F43" t="n">
        <v>29.33</v>
      </c>
      <c r="G43" t="n">
        <v>67.68000000000001</v>
      </c>
      <c r="H43" t="n">
        <v>0.8</v>
      </c>
      <c r="I43" t="n">
        <v>26</v>
      </c>
      <c r="J43" t="n">
        <v>250.65</v>
      </c>
      <c r="K43" t="n">
        <v>57.72</v>
      </c>
      <c r="L43" t="n">
        <v>11.25</v>
      </c>
      <c r="M43" t="n">
        <v>24</v>
      </c>
      <c r="N43" t="n">
        <v>61.67</v>
      </c>
      <c r="O43" t="n">
        <v>31147.12</v>
      </c>
      <c r="P43" t="n">
        <v>381.09</v>
      </c>
      <c r="Q43" t="n">
        <v>2238.35</v>
      </c>
      <c r="R43" t="n">
        <v>107.46</v>
      </c>
      <c r="S43" t="n">
        <v>80.06999999999999</v>
      </c>
      <c r="T43" t="n">
        <v>11564.16</v>
      </c>
      <c r="U43" t="n">
        <v>0.75</v>
      </c>
      <c r="V43" t="n">
        <v>0.87</v>
      </c>
      <c r="W43" t="n">
        <v>6.68</v>
      </c>
      <c r="X43" t="n">
        <v>0.7</v>
      </c>
      <c r="Y43" t="n">
        <v>1</v>
      </c>
      <c r="Z43" t="n">
        <v>10</v>
      </c>
      <c r="AA43" t="n">
        <v>497.9946652814209</v>
      </c>
      <c r="AB43" t="n">
        <v>681.3782710121102</v>
      </c>
      <c r="AC43" t="n">
        <v>616.3484851471233</v>
      </c>
      <c r="AD43" t="n">
        <v>497994.6652814209</v>
      </c>
      <c r="AE43" t="n">
        <v>681378.2710121102</v>
      </c>
      <c r="AF43" t="n">
        <v>3.792469074928784e-06</v>
      </c>
      <c r="AG43" t="n">
        <v>1.384166666666667</v>
      </c>
      <c r="AH43" t="n">
        <v>616348.4851471232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3.0129</v>
      </c>
      <c r="E44" t="n">
        <v>33.19</v>
      </c>
      <c r="F44" t="n">
        <v>29.34</v>
      </c>
      <c r="G44" t="n">
        <v>70.42</v>
      </c>
      <c r="H44" t="n">
        <v>0.8100000000000001</v>
      </c>
      <c r="I44" t="n">
        <v>25</v>
      </c>
      <c r="J44" t="n">
        <v>251.1</v>
      </c>
      <c r="K44" t="n">
        <v>57.72</v>
      </c>
      <c r="L44" t="n">
        <v>11.5</v>
      </c>
      <c r="M44" t="n">
        <v>23</v>
      </c>
      <c r="N44" t="n">
        <v>61.87</v>
      </c>
      <c r="O44" t="n">
        <v>31202.63</v>
      </c>
      <c r="P44" t="n">
        <v>379.06</v>
      </c>
      <c r="Q44" t="n">
        <v>2238.54</v>
      </c>
      <c r="R44" t="n">
        <v>107.79</v>
      </c>
      <c r="S44" t="n">
        <v>80.06999999999999</v>
      </c>
      <c r="T44" t="n">
        <v>11729.78</v>
      </c>
      <c r="U44" t="n">
        <v>0.74</v>
      </c>
      <c r="V44" t="n">
        <v>0.87</v>
      </c>
      <c r="W44" t="n">
        <v>6.69</v>
      </c>
      <c r="X44" t="n">
        <v>0.71</v>
      </c>
      <c r="Y44" t="n">
        <v>1</v>
      </c>
      <c r="Z44" t="n">
        <v>10</v>
      </c>
      <c r="AA44" t="n">
        <v>495.9640117819382</v>
      </c>
      <c r="AB44" t="n">
        <v>678.5998413080083</v>
      </c>
      <c r="AC44" t="n">
        <v>613.8352248744301</v>
      </c>
      <c r="AD44" t="n">
        <v>495964.0117819382</v>
      </c>
      <c r="AE44" t="n">
        <v>678599.8413080083</v>
      </c>
      <c r="AF44" t="n">
        <v>3.795996835936658e-06</v>
      </c>
      <c r="AG44" t="n">
        <v>1.382916666666667</v>
      </c>
      <c r="AH44" t="n">
        <v>613835.2248744301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3.0235</v>
      </c>
      <c r="E45" t="n">
        <v>33.07</v>
      </c>
      <c r="F45" t="n">
        <v>29.27</v>
      </c>
      <c r="G45" t="n">
        <v>73.18000000000001</v>
      </c>
      <c r="H45" t="n">
        <v>0.83</v>
      </c>
      <c r="I45" t="n">
        <v>24</v>
      </c>
      <c r="J45" t="n">
        <v>251.55</v>
      </c>
      <c r="K45" t="n">
        <v>57.72</v>
      </c>
      <c r="L45" t="n">
        <v>11.75</v>
      </c>
      <c r="M45" t="n">
        <v>22</v>
      </c>
      <c r="N45" t="n">
        <v>62.07</v>
      </c>
      <c r="O45" t="n">
        <v>31258.21</v>
      </c>
      <c r="P45" t="n">
        <v>374.8</v>
      </c>
      <c r="Q45" t="n">
        <v>2238.38</v>
      </c>
      <c r="R45" t="n">
        <v>105.57</v>
      </c>
      <c r="S45" t="n">
        <v>80.06999999999999</v>
      </c>
      <c r="T45" t="n">
        <v>10629.43</v>
      </c>
      <c r="U45" t="n">
        <v>0.76</v>
      </c>
      <c r="V45" t="n">
        <v>0.88</v>
      </c>
      <c r="W45" t="n">
        <v>6.68</v>
      </c>
      <c r="X45" t="n">
        <v>0.65</v>
      </c>
      <c r="Y45" t="n">
        <v>1</v>
      </c>
      <c r="Z45" t="n">
        <v>10</v>
      </c>
      <c r="AA45" t="n">
        <v>490.3993429796232</v>
      </c>
      <c r="AB45" t="n">
        <v>670.9860159568198</v>
      </c>
      <c r="AC45" t="n">
        <v>606.948052328688</v>
      </c>
      <c r="AD45" t="n">
        <v>490399.3429796232</v>
      </c>
      <c r="AE45" t="n">
        <v>670986.0159568198</v>
      </c>
      <c r="AF45" t="n">
        <v>3.809351931180751e-06</v>
      </c>
      <c r="AG45" t="n">
        <v>1.377916666666667</v>
      </c>
      <c r="AH45" t="n">
        <v>606948.0523286881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3.0219</v>
      </c>
      <c r="E46" t="n">
        <v>33.09</v>
      </c>
      <c r="F46" t="n">
        <v>29.29</v>
      </c>
      <c r="G46" t="n">
        <v>73.22</v>
      </c>
      <c r="H46" t="n">
        <v>0.85</v>
      </c>
      <c r="I46" t="n">
        <v>24</v>
      </c>
      <c r="J46" t="n">
        <v>252</v>
      </c>
      <c r="K46" t="n">
        <v>57.72</v>
      </c>
      <c r="L46" t="n">
        <v>12</v>
      </c>
      <c r="M46" t="n">
        <v>22</v>
      </c>
      <c r="N46" t="n">
        <v>62.27</v>
      </c>
      <c r="O46" t="n">
        <v>31313.87</v>
      </c>
      <c r="P46" t="n">
        <v>371.2</v>
      </c>
      <c r="Q46" t="n">
        <v>2238.32</v>
      </c>
      <c r="R46" t="n">
        <v>106.2</v>
      </c>
      <c r="S46" t="n">
        <v>80.06999999999999</v>
      </c>
      <c r="T46" t="n">
        <v>10941.95</v>
      </c>
      <c r="U46" t="n">
        <v>0.75</v>
      </c>
      <c r="V46" t="n">
        <v>0.88</v>
      </c>
      <c r="W46" t="n">
        <v>6.68</v>
      </c>
      <c r="X46" t="n">
        <v>0.66</v>
      </c>
      <c r="Y46" t="n">
        <v>1</v>
      </c>
      <c r="Z46" t="n">
        <v>10</v>
      </c>
      <c r="AA46" t="n">
        <v>487.8983153544266</v>
      </c>
      <c r="AB46" t="n">
        <v>667.5639996224739</v>
      </c>
      <c r="AC46" t="n">
        <v>603.8526284304623</v>
      </c>
      <c r="AD46" t="n">
        <v>487898.3153544266</v>
      </c>
      <c r="AE46" t="n">
        <v>667563.999622474</v>
      </c>
      <c r="AF46" t="n">
        <v>3.807336067747681e-06</v>
      </c>
      <c r="AG46" t="n">
        <v>1.37875</v>
      </c>
      <c r="AH46" t="n">
        <v>603852.6284304623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3.0298</v>
      </c>
      <c r="E47" t="n">
        <v>33.01</v>
      </c>
      <c r="F47" t="n">
        <v>29.25</v>
      </c>
      <c r="G47" t="n">
        <v>76.3</v>
      </c>
      <c r="H47" t="n">
        <v>0.86</v>
      </c>
      <c r="I47" t="n">
        <v>23</v>
      </c>
      <c r="J47" t="n">
        <v>252.45</v>
      </c>
      <c r="K47" t="n">
        <v>57.72</v>
      </c>
      <c r="L47" t="n">
        <v>12.25</v>
      </c>
      <c r="M47" t="n">
        <v>21</v>
      </c>
      <c r="N47" t="n">
        <v>62.48</v>
      </c>
      <c r="O47" t="n">
        <v>31369.6</v>
      </c>
      <c r="P47" t="n">
        <v>369.76</v>
      </c>
      <c r="Q47" t="n">
        <v>2238.37</v>
      </c>
      <c r="R47" t="n">
        <v>104.76</v>
      </c>
      <c r="S47" t="n">
        <v>80.06999999999999</v>
      </c>
      <c r="T47" t="n">
        <v>10226.49</v>
      </c>
      <c r="U47" t="n">
        <v>0.76</v>
      </c>
      <c r="V47" t="n">
        <v>0.88</v>
      </c>
      <c r="W47" t="n">
        <v>6.68</v>
      </c>
      <c r="X47" t="n">
        <v>0.62</v>
      </c>
      <c r="Y47" t="n">
        <v>1</v>
      </c>
      <c r="Z47" t="n">
        <v>10</v>
      </c>
      <c r="AA47" t="n">
        <v>485.2423248917339</v>
      </c>
      <c r="AB47" t="n">
        <v>663.9299562973883</v>
      </c>
      <c r="AC47" t="n">
        <v>600.565413099911</v>
      </c>
      <c r="AD47" t="n">
        <v>485242.3248917339</v>
      </c>
      <c r="AE47" t="n">
        <v>663929.9562973883</v>
      </c>
      <c r="AF47" t="n">
        <v>3.817289393448466e-06</v>
      </c>
      <c r="AG47" t="n">
        <v>1.375416666666667</v>
      </c>
      <c r="AH47" t="n">
        <v>600565.4130999109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3.0366</v>
      </c>
      <c r="E48" t="n">
        <v>32.93</v>
      </c>
      <c r="F48" t="n">
        <v>29.22</v>
      </c>
      <c r="G48" t="n">
        <v>79.69</v>
      </c>
      <c r="H48" t="n">
        <v>0.88</v>
      </c>
      <c r="I48" t="n">
        <v>22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366.79</v>
      </c>
      <c r="Q48" t="n">
        <v>2238.3</v>
      </c>
      <c r="R48" t="n">
        <v>103.9</v>
      </c>
      <c r="S48" t="n">
        <v>80.06999999999999</v>
      </c>
      <c r="T48" t="n">
        <v>9804.360000000001</v>
      </c>
      <c r="U48" t="n">
        <v>0.77</v>
      </c>
      <c r="V48" t="n">
        <v>0.88</v>
      </c>
      <c r="W48" t="n">
        <v>6.68</v>
      </c>
      <c r="X48" t="n">
        <v>0.59</v>
      </c>
      <c r="Y48" t="n">
        <v>1</v>
      </c>
      <c r="Z48" t="n">
        <v>10</v>
      </c>
      <c r="AA48" t="n">
        <v>481.6107145899839</v>
      </c>
      <c r="AB48" t="n">
        <v>658.961026867195</v>
      </c>
      <c r="AC48" t="n">
        <v>596.070711320599</v>
      </c>
      <c r="AD48" t="n">
        <v>481610.7145899839</v>
      </c>
      <c r="AE48" t="n">
        <v>658961.0268671949</v>
      </c>
      <c r="AF48" t="n">
        <v>3.825856813039017e-06</v>
      </c>
      <c r="AG48" t="n">
        <v>1.372083333333333</v>
      </c>
      <c r="AH48" t="n">
        <v>596070.711320599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3.0343</v>
      </c>
      <c r="E49" t="n">
        <v>32.96</v>
      </c>
      <c r="F49" t="n">
        <v>29.25</v>
      </c>
      <c r="G49" t="n">
        <v>79.76000000000001</v>
      </c>
      <c r="H49" t="n">
        <v>0.9</v>
      </c>
      <c r="I49" t="n">
        <v>22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364.78</v>
      </c>
      <c r="Q49" t="n">
        <v>2238.32</v>
      </c>
      <c r="R49" t="n">
        <v>104.57</v>
      </c>
      <c r="S49" t="n">
        <v>80.06999999999999</v>
      </c>
      <c r="T49" t="n">
        <v>10135.18</v>
      </c>
      <c r="U49" t="n">
        <v>0.77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480.5544343461447</v>
      </c>
      <c r="AB49" t="n">
        <v>657.5157776377783</v>
      </c>
      <c r="AC49" t="n">
        <v>594.7633946492181</v>
      </c>
      <c r="AD49" t="n">
        <v>480554.4343461447</v>
      </c>
      <c r="AE49" t="n">
        <v>657515.7776377783</v>
      </c>
      <c r="AF49" t="n">
        <v>3.822959009353978e-06</v>
      </c>
      <c r="AG49" t="n">
        <v>1.373333333333333</v>
      </c>
      <c r="AH49" t="n">
        <v>594763.3946492181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3.0424</v>
      </c>
      <c r="E50" t="n">
        <v>32.87</v>
      </c>
      <c r="F50" t="n">
        <v>29.2</v>
      </c>
      <c r="G50" t="n">
        <v>83.44</v>
      </c>
      <c r="H50" t="n">
        <v>0.91</v>
      </c>
      <c r="I50" t="n">
        <v>21</v>
      </c>
      <c r="J50" t="n">
        <v>253.81</v>
      </c>
      <c r="K50" t="n">
        <v>57.72</v>
      </c>
      <c r="L50" t="n">
        <v>13</v>
      </c>
      <c r="M50" t="n">
        <v>16</v>
      </c>
      <c r="N50" t="n">
        <v>63.08</v>
      </c>
      <c r="O50" t="n">
        <v>31537.23</v>
      </c>
      <c r="P50" t="n">
        <v>361.75</v>
      </c>
      <c r="Q50" t="n">
        <v>2238.35</v>
      </c>
      <c r="R50" t="n">
        <v>103.2</v>
      </c>
      <c r="S50" t="n">
        <v>80.06999999999999</v>
      </c>
      <c r="T50" t="n">
        <v>9454.950000000001</v>
      </c>
      <c r="U50" t="n">
        <v>0.78</v>
      </c>
      <c r="V50" t="n">
        <v>0.88</v>
      </c>
      <c r="W50" t="n">
        <v>6.68</v>
      </c>
      <c r="X50" t="n">
        <v>0.58</v>
      </c>
      <c r="Y50" t="n">
        <v>1</v>
      </c>
      <c r="Z50" t="n">
        <v>10</v>
      </c>
      <c r="AA50" t="n">
        <v>476.5697846844553</v>
      </c>
      <c r="AB50" t="n">
        <v>652.0638041803187</v>
      </c>
      <c r="AC50" t="n">
        <v>589.8317498866453</v>
      </c>
      <c r="AD50" t="n">
        <v>476569.7846844553</v>
      </c>
      <c r="AE50" t="n">
        <v>652063.8041803187</v>
      </c>
      <c r="AF50" t="n">
        <v>3.833164317983898e-06</v>
      </c>
      <c r="AG50" t="n">
        <v>1.369583333333333</v>
      </c>
      <c r="AH50" t="n">
        <v>589831.7498866454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3.0435</v>
      </c>
      <c r="E51" t="n">
        <v>32.86</v>
      </c>
      <c r="F51" t="n">
        <v>29.19</v>
      </c>
      <c r="G51" t="n">
        <v>83.40000000000001</v>
      </c>
      <c r="H51" t="n">
        <v>0.93</v>
      </c>
      <c r="I51" t="n">
        <v>21</v>
      </c>
      <c r="J51" t="n">
        <v>254.26</v>
      </c>
      <c r="K51" t="n">
        <v>57.72</v>
      </c>
      <c r="L51" t="n">
        <v>13.25</v>
      </c>
      <c r="M51" t="n">
        <v>12</v>
      </c>
      <c r="N51" t="n">
        <v>63.29</v>
      </c>
      <c r="O51" t="n">
        <v>31593.26</v>
      </c>
      <c r="P51" t="n">
        <v>360.7</v>
      </c>
      <c r="Q51" t="n">
        <v>2238.38</v>
      </c>
      <c r="R51" t="n">
        <v>102.76</v>
      </c>
      <c r="S51" t="n">
        <v>80.06999999999999</v>
      </c>
      <c r="T51" t="n">
        <v>9239.540000000001</v>
      </c>
      <c r="U51" t="n">
        <v>0.78</v>
      </c>
      <c r="V51" t="n">
        <v>0.88</v>
      </c>
      <c r="W51" t="n">
        <v>6.68</v>
      </c>
      <c r="X51" t="n">
        <v>0.5600000000000001</v>
      </c>
      <c r="Y51" t="n">
        <v>1</v>
      </c>
      <c r="Z51" t="n">
        <v>10</v>
      </c>
      <c r="AA51" t="n">
        <v>475.5045936253888</v>
      </c>
      <c r="AB51" t="n">
        <v>650.606362780391</v>
      </c>
      <c r="AC51" t="n">
        <v>588.5134046483951</v>
      </c>
      <c r="AD51" t="n">
        <v>475504.5936253888</v>
      </c>
      <c r="AE51" t="n">
        <v>650606.362780391</v>
      </c>
      <c r="AF51" t="n">
        <v>3.834550224094135e-06</v>
      </c>
      <c r="AG51" t="n">
        <v>1.369166666666667</v>
      </c>
      <c r="AH51" t="n">
        <v>588513.404648395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3.0416</v>
      </c>
      <c r="E52" t="n">
        <v>32.88</v>
      </c>
      <c r="F52" t="n">
        <v>29.21</v>
      </c>
      <c r="G52" t="n">
        <v>83.45999999999999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9</v>
      </c>
      <c r="N52" t="n">
        <v>63.49</v>
      </c>
      <c r="O52" t="n">
        <v>31649.36</v>
      </c>
      <c r="P52" t="n">
        <v>359.86</v>
      </c>
      <c r="Q52" t="n">
        <v>2238.3</v>
      </c>
      <c r="R52" t="n">
        <v>103.27</v>
      </c>
      <c r="S52" t="n">
        <v>80.06999999999999</v>
      </c>
      <c r="T52" t="n">
        <v>9494.4</v>
      </c>
      <c r="U52" t="n">
        <v>0.78</v>
      </c>
      <c r="V52" t="n">
        <v>0.88</v>
      </c>
      <c r="W52" t="n">
        <v>6.69</v>
      </c>
      <c r="X52" t="n">
        <v>0.59</v>
      </c>
      <c r="Y52" t="n">
        <v>1</v>
      </c>
      <c r="Z52" t="n">
        <v>10</v>
      </c>
      <c r="AA52" t="n">
        <v>475.2522136113181</v>
      </c>
      <c r="AB52" t="n">
        <v>650.2610453109189</v>
      </c>
      <c r="AC52" t="n">
        <v>588.2010437935533</v>
      </c>
      <c r="AD52" t="n">
        <v>475252.2136113181</v>
      </c>
      <c r="AE52" t="n">
        <v>650261.0453109189</v>
      </c>
      <c r="AF52" t="n">
        <v>3.832156386267363e-06</v>
      </c>
      <c r="AG52" t="n">
        <v>1.37</v>
      </c>
      <c r="AH52" t="n">
        <v>588201.0437935533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3.0414</v>
      </c>
      <c r="E53" t="n">
        <v>32.88</v>
      </c>
      <c r="F53" t="n">
        <v>29.21</v>
      </c>
      <c r="G53" t="n">
        <v>83.47</v>
      </c>
      <c r="H53" t="n">
        <v>0.96</v>
      </c>
      <c r="I53" t="n">
        <v>21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359.46</v>
      </c>
      <c r="Q53" t="n">
        <v>2238.34</v>
      </c>
      <c r="R53" t="n">
        <v>103.58</v>
      </c>
      <c r="S53" t="n">
        <v>80.06999999999999</v>
      </c>
      <c r="T53" t="n">
        <v>9645.15</v>
      </c>
      <c r="U53" t="n">
        <v>0.77</v>
      </c>
      <c r="V53" t="n">
        <v>0.88</v>
      </c>
      <c r="W53" t="n">
        <v>6.68</v>
      </c>
      <c r="X53" t="n">
        <v>0.59</v>
      </c>
      <c r="Y53" t="n">
        <v>1</v>
      </c>
      <c r="Z53" t="n">
        <v>10</v>
      </c>
      <c r="AA53" t="n">
        <v>474.9644106509227</v>
      </c>
      <c r="AB53" t="n">
        <v>649.8672606035357</v>
      </c>
      <c r="AC53" t="n">
        <v>587.8448413459622</v>
      </c>
      <c r="AD53" t="n">
        <v>474964.4106509227</v>
      </c>
      <c r="AE53" t="n">
        <v>649867.2606035357</v>
      </c>
      <c r="AF53" t="n">
        <v>3.831904403338229e-06</v>
      </c>
      <c r="AG53" t="n">
        <v>1.37</v>
      </c>
      <c r="AH53" t="n">
        <v>587844.8413459623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3.0478</v>
      </c>
      <c r="E54" t="n">
        <v>32.81</v>
      </c>
      <c r="F54" t="n">
        <v>29.19</v>
      </c>
      <c r="G54" t="n">
        <v>87.56999999999999</v>
      </c>
      <c r="H54" t="n">
        <v>0.97</v>
      </c>
      <c r="I54" t="n">
        <v>20</v>
      </c>
      <c r="J54" t="n">
        <v>255.63</v>
      </c>
      <c r="K54" t="n">
        <v>57.72</v>
      </c>
      <c r="L54" t="n">
        <v>14</v>
      </c>
      <c r="M54" t="n">
        <v>4</v>
      </c>
      <c r="N54" t="n">
        <v>63.91</v>
      </c>
      <c r="O54" t="n">
        <v>31761.8</v>
      </c>
      <c r="P54" t="n">
        <v>356.97</v>
      </c>
      <c r="Q54" t="n">
        <v>2238.38</v>
      </c>
      <c r="R54" t="n">
        <v>102.39</v>
      </c>
      <c r="S54" t="n">
        <v>80.06999999999999</v>
      </c>
      <c r="T54" t="n">
        <v>9055.58</v>
      </c>
      <c r="U54" t="n">
        <v>0.78</v>
      </c>
      <c r="V54" t="n">
        <v>0.88</v>
      </c>
      <c r="W54" t="n">
        <v>6.69</v>
      </c>
      <c r="X54" t="n">
        <v>0.5600000000000001</v>
      </c>
      <c r="Y54" t="n">
        <v>1</v>
      </c>
      <c r="Z54" t="n">
        <v>10</v>
      </c>
      <c r="AA54" t="n">
        <v>471.8738767420707</v>
      </c>
      <c r="AB54" t="n">
        <v>645.638655764711</v>
      </c>
      <c r="AC54" t="n">
        <v>584.0198086180708</v>
      </c>
      <c r="AD54" t="n">
        <v>471873.8767420707</v>
      </c>
      <c r="AE54" t="n">
        <v>645638.655764711</v>
      </c>
      <c r="AF54" t="n">
        <v>3.839967857070512e-06</v>
      </c>
      <c r="AG54" t="n">
        <v>1.367083333333333</v>
      </c>
      <c r="AH54" t="n">
        <v>584019.8086180708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3.0467</v>
      </c>
      <c r="E55" t="n">
        <v>32.82</v>
      </c>
      <c r="F55" t="n">
        <v>29.2</v>
      </c>
      <c r="G55" t="n">
        <v>87.61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357.49</v>
      </c>
      <c r="Q55" t="n">
        <v>2238.38</v>
      </c>
      <c r="R55" t="n">
        <v>102.68</v>
      </c>
      <c r="S55" t="n">
        <v>80.06999999999999</v>
      </c>
      <c r="T55" t="n">
        <v>9200.719999999999</v>
      </c>
      <c r="U55" t="n">
        <v>0.78</v>
      </c>
      <c r="V55" t="n">
        <v>0.88</v>
      </c>
      <c r="W55" t="n">
        <v>6.7</v>
      </c>
      <c r="X55" t="n">
        <v>0.58</v>
      </c>
      <c r="Y55" t="n">
        <v>1</v>
      </c>
      <c r="Z55" t="n">
        <v>10</v>
      </c>
      <c r="AA55" t="n">
        <v>472.5155217540944</v>
      </c>
      <c r="AB55" t="n">
        <v>646.5165827775419</v>
      </c>
      <c r="AC55" t="n">
        <v>584.8139475089754</v>
      </c>
      <c r="AD55" t="n">
        <v>472515.5217540944</v>
      </c>
      <c r="AE55" t="n">
        <v>646516.5827775418</v>
      </c>
      <c r="AF55" t="n">
        <v>3.838581950960276e-06</v>
      </c>
      <c r="AG55" t="n">
        <v>1.3675</v>
      </c>
      <c r="AH55" t="n">
        <v>584813.9475089754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3.0468</v>
      </c>
      <c r="E56" t="n">
        <v>32.82</v>
      </c>
      <c r="F56" t="n">
        <v>29.2</v>
      </c>
      <c r="G56" t="n">
        <v>87.61</v>
      </c>
      <c r="H56" t="n">
        <v>1.01</v>
      </c>
      <c r="I56" t="n">
        <v>20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358.21</v>
      </c>
      <c r="Q56" t="n">
        <v>2238.35</v>
      </c>
      <c r="R56" t="n">
        <v>102.7</v>
      </c>
      <c r="S56" t="n">
        <v>80.06999999999999</v>
      </c>
      <c r="T56" t="n">
        <v>9209.969999999999</v>
      </c>
      <c r="U56" t="n">
        <v>0.78</v>
      </c>
      <c r="V56" t="n">
        <v>0.88</v>
      </c>
      <c r="W56" t="n">
        <v>6.69</v>
      </c>
      <c r="X56" t="n">
        <v>0.58</v>
      </c>
      <c r="Y56" t="n">
        <v>1</v>
      </c>
      <c r="Z56" t="n">
        <v>10</v>
      </c>
      <c r="AA56" t="n">
        <v>473.072050005588</v>
      </c>
      <c r="AB56" t="n">
        <v>647.2780492835293</v>
      </c>
      <c r="AC56" t="n">
        <v>585.5027407203563</v>
      </c>
      <c r="AD56" t="n">
        <v>473072.050005588</v>
      </c>
      <c r="AE56" t="n">
        <v>647278.0492835293</v>
      </c>
      <c r="AF56" t="n">
        <v>3.838707942424843e-06</v>
      </c>
      <c r="AG56" t="n">
        <v>1.3675</v>
      </c>
      <c r="AH56" t="n">
        <v>585502.7407203563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3.0463</v>
      </c>
      <c r="E57" t="n">
        <v>32.83</v>
      </c>
      <c r="F57" t="n">
        <v>29.21</v>
      </c>
      <c r="G57" t="n">
        <v>87.62</v>
      </c>
      <c r="H57" t="n">
        <v>1.02</v>
      </c>
      <c r="I57" t="n">
        <v>20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358.68</v>
      </c>
      <c r="Q57" t="n">
        <v>2238.43</v>
      </c>
      <c r="R57" t="n">
        <v>102.67</v>
      </c>
      <c r="S57" t="n">
        <v>80.06999999999999</v>
      </c>
      <c r="T57" t="n">
        <v>9199.110000000001</v>
      </c>
      <c r="U57" t="n">
        <v>0.78</v>
      </c>
      <c r="V57" t="n">
        <v>0.88</v>
      </c>
      <c r="W57" t="n">
        <v>6.7</v>
      </c>
      <c r="X57" t="n">
        <v>0.58</v>
      </c>
      <c r="Y57" t="n">
        <v>1</v>
      </c>
      <c r="Z57" t="n">
        <v>10</v>
      </c>
      <c r="AA57" t="n">
        <v>473.5842013422677</v>
      </c>
      <c r="AB57" t="n">
        <v>647.9787973368965</v>
      </c>
      <c r="AC57" t="n">
        <v>586.1366103630164</v>
      </c>
      <c r="AD57" t="n">
        <v>473584.2013422677</v>
      </c>
      <c r="AE57" t="n">
        <v>647978.7973368965</v>
      </c>
      <c r="AF57" t="n">
        <v>3.838077985102008e-06</v>
      </c>
      <c r="AG57" t="n">
        <v>1.367916666666667</v>
      </c>
      <c r="AH57" t="n">
        <v>586136.6103630164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3.0474</v>
      </c>
      <c r="E58" t="n">
        <v>32.82</v>
      </c>
      <c r="F58" t="n">
        <v>29.2</v>
      </c>
      <c r="G58" t="n">
        <v>87.59</v>
      </c>
      <c r="H58" t="n">
        <v>1.04</v>
      </c>
      <c r="I58" t="n">
        <v>20</v>
      </c>
      <c r="J58" t="n">
        <v>257.46</v>
      </c>
      <c r="K58" t="n">
        <v>57.72</v>
      </c>
      <c r="L58" t="n">
        <v>15</v>
      </c>
      <c r="M58" t="n">
        <v>0</v>
      </c>
      <c r="N58" t="n">
        <v>64.73999999999999</v>
      </c>
      <c r="O58" t="n">
        <v>31987.71</v>
      </c>
      <c r="P58" t="n">
        <v>359</v>
      </c>
      <c r="Q58" t="n">
        <v>2238.61</v>
      </c>
      <c r="R58" t="n">
        <v>102.5</v>
      </c>
      <c r="S58" t="n">
        <v>80.06999999999999</v>
      </c>
      <c r="T58" t="n">
        <v>9111.299999999999</v>
      </c>
      <c r="U58" t="n">
        <v>0.78</v>
      </c>
      <c r="V58" t="n">
        <v>0.88</v>
      </c>
      <c r="W58" t="n">
        <v>6.69</v>
      </c>
      <c r="X58" t="n">
        <v>0.57</v>
      </c>
      <c r="Y58" t="n">
        <v>1</v>
      </c>
      <c r="Z58" t="n">
        <v>10</v>
      </c>
      <c r="AA58" t="n">
        <v>473.6087762028262</v>
      </c>
      <c r="AB58" t="n">
        <v>648.012421745279</v>
      </c>
      <c r="AC58" t="n">
        <v>586.1670257050547</v>
      </c>
      <c r="AD58" t="n">
        <v>473608.7762028262</v>
      </c>
      <c r="AE58" t="n">
        <v>648012.421745279</v>
      </c>
      <c r="AF58" t="n">
        <v>3.839463891212244e-06</v>
      </c>
      <c r="AG58" t="n">
        <v>1.3675</v>
      </c>
      <c r="AH58" t="n">
        <v>586167.0257050548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1.2029</v>
      </c>
      <c r="E2" t="n">
        <v>83.13</v>
      </c>
      <c r="F2" t="n">
        <v>47.31</v>
      </c>
      <c r="G2" t="n">
        <v>4.65</v>
      </c>
      <c r="H2" t="n">
        <v>0.06</v>
      </c>
      <c r="I2" t="n">
        <v>610</v>
      </c>
      <c r="J2" t="n">
        <v>285.18</v>
      </c>
      <c r="K2" t="n">
        <v>61.2</v>
      </c>
      <c r="L2" t="n">
        <v>1</v>
      </c>
      <c r="M2" t="n">
        <v>608</v>
      </c>
      <c r="N2" t="n">
        <v>77.98</v>
      </c>
      <c r="O2" t="n">
        <v>35406.83</v>
      </c>
      <c r="P2" t="n">
        <v>840.23</v>
      </c>
      <c r="Q2" t="n">
        <v>2241</v>
      </c>
      <c r="R2" t="n">
        <v>694.71</v>
      </c>
      <c r="S2" t="n">
        <v>80.06999999999999</v>
      </c>
      <c r="T2" t="n">
        <v>302266.52</v>
      </c>
      <c r="U2" t="n">
        <v>0.12</v>
      </c>
      <c r="V2" t="n">
        <v>0.54</v>
      </c>
      <c r="W2" t="n">
        <v>7.68</v>
      </c>
      <c r="X2" t="n">
        <v>18.66</v>
      </c>
      <c r="Y2" t="n">
        <v>1</v>
      </c>
      <c r="Z2" t="n">
        <v>10</v>
      </c>
      <c r="AA2" t="n">
        <v>2496.68695597405</v>
      </c>
      <c r="AB2" t="n">
        <v>3416.07723921867</v>
      </c>
      <c r="AC2" t="n">
        <v>3090.051622002029</v>
      </c>
      <c r="AD2" t="n">
        <v>2496686.95597405</v>
      </c>
      <c r="AE2" t="n">
        <v>3416077.23921867</v>
      </c>
      <c r="AF2" t="n">
        <v>1.404168224234785e-06</v>
      </c>
      <c r="AG2" t="n">
        <v>3.46375</v>
      </c>
      <c r="AH2" t="n">
        <v>3090051.622002028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1.4875</v>
      </c>
      <c r="E3" t="n">
        <v>67.23</v>
      </c>
      <c r="F3" t="n">
        <v>41.38</v>
      </c>
      <c r="G3" t="n">
        <v>5.84</v>
      </c>
      <c r="H3" t="n">
        <v>0.08</v>
      </c>
      <c r="I3" t="n">
        <v>425</v>
      </c>
      <c r="J3" t="n">
        <v>285.68</v>
      </c>
      <c r="K3" t="n">
        <v>61.2</v>
      </c>
      <c r="L3" t="n">
        <v>1.25</v>
      </c>
      <c r="M3" t="n">
        <v>423</v>
      </c>
      <c r="N3" t="n">
        <v>78.23999999999999</v>
      </c>
      <c r="O3" t="n">
        <v>35468.6</v>
      </c>
      <c r="P3" t="n">
        <v>733.3200000000001</v>
      </c>
      <c r="Q3" t="n">
        <v>2240.4</v>
      </c>
      <c r="R3" t="n">
        <v>499.46</v>
      </c>
      <c r="S3" t="n">
        <v>80.06999999999999</v>
      </c>
      <c r="T3" t="n">
        <v>205567.68</v>
      </c>
      <c r="U3" t="n">
        <v>0.16</v>
      </c>
      <c r="V3" t="n">
        <v>0.62</v>
      </c>
      <c r="W3" t="n">
        <v>7.37</v>
      </c>
      <c r="X3" t="n">
        <v>12.73</v>
      </c>
      <c r="Y3" t="n">
        <v>1</v>
      </c>
      <c r="Z3" t="n">
        <v>10</v>
      </c>
      <c r="AA3" t="n">
        <v>1767.178242075525</v>
      </c>
      <c r="AB3" t="n">
        <v>2417.931233209463</v>
      </c>
      <c r="AC3" t="n">
        <v>2187.16726989975</v>
      </c>
      <c r="AD3" t="n">
        <v>1767178.242075525</v>
      </c>
      <c r="AE3" t="n">
        <v>2417931.233209463</v>
      </c>
      <c r="AF3" t="n">
        <v>1.736387258749059e-06</v>
      </c>
      <c r="AG3" t="n">
        <v>2.80125</v>
      </c>
      <c r="AH3" t="n">
        <v>2187167.269899751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1.699</v>
      </c>
      <c r="E4" t="n">
        <v>58.86</v>
      </c>
      <c r="F4" t="n">
        <v>38.29</v>
      </c>
      <c r="G4" t="n">
        <v>7.02</v>
      </c>
      <c r="H4" t="n">
        <v>0.09</v>
      </c>
      <c r="I4" t="n">
        <v>327</v>
      </c>
      <c r="J4" t="n">
        <v>286.19</v>
      </c>
      <c r="K4" t="n">
        <v>61.2</v>
      </c>
      <c r="L4" t="n">
        <v>1.5</v>
      </c>
      <c r="M4" t="n">
        <v>325</v>
      </c>
      <c r="N4" t="n">
        <v>78.48999999999999</v>
      </c>
      <c r="O4" t="n">
        <v>35530.47</v>
      </c>
      <c r="P4" t="n">
        <v>677.12</v>
      </c>
      <c r="Q4" t="n">
        <v>2239.67</v>
      </c>
      <c r="R4" t="n">
        <v>399.91</v>
      </c>
      <c r="S4" t="n">
        <v>80.06999999999999</v>
      </c>
      <c r="T4" t="n">
        <v>156283.7</v>
      </c>
      <c r="U4" t="n">
        <v>0.2</v>
      </c>
      <c r="V4" t="n">
        <v>0.67</v>
      </c>
      <c r="W4" t="n">
        <v>7.17</v>
      </c>
      <c r="X4" t="n">
        <v>9.65</v>
      </c>
      <c r="Y4" t="n">
        <v>1</v>
      </c>
      <c r="Z4" t="n">
        <v>10</v>
      </c>
      <c r="AA4" t="n">
        <v>1431.596184335034</v>
      </c>
      <c r="AB4" t="n">
        <v>1958.773056973409</v>
      </c>
      <c r="AC4" t="n">
        <v>1771.830505571118</v>
      </c>
      <c r="AD4" t="n">
        <v>1431596.184335034</v>
      </c>
      <c r="AE4" t="n">
        <v>1958773.056973409</v>
      </c>
      <c r="AF4" t="n">
        <v>1.98327526226195e-06</v>
      </c>
      <c r="AG4" t="n">
        <v>2.4525</v>
      </c>
      <c r="AH4" t="n">
        <v>1771830.505571118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1.8613</v>
      </c>
      <c r="E5" t="n">
        <v>53.73</v>
      </c>
      <c r="F5" t="n">
        <v>36.44</v>
      </c>
      <c r="G5" t="n">
        <v>8.220000000000001</v>
      </c>
      <c r="H5" t="n">
        <v>0.11</v>
      </c>
      <c r="I5" t="n">
        <v>266</v>
      </c>
      <c r="J5" t="n">
        <v>286.69</v>
      </c>
      <c r="K5" t="n">
        <v>61.2</v>
      </c>
      <c r="L5" t="n">
        <v>1.75</v>
      </c>
      <c r="M5" t="n">
        <v>264</v>
      </c>
      <c r="N5" t="n">
        <v>78.73999999999999</v>
      </c>
      <c r="O5" t="n">
        <v>35592.57</v>
      </c>
      <c r="P5" t="n">
        <v>643.11</v>
      </c>
      <c r="Q5" t="n">
        <v>2239.25</v>
      </c>
      <c r="R5" t="n">
        <v>339.4</v>
      </c>
      <c r="S5" t="n">
        <v>80.06999999999999</v>
      </c>
      <c r="T5" t="n">
        <v>126332.44</v>
      </c>
      <c r="U5" t="n">
        <v>0.24</v>
      </c>
      <c r="V5" t="n">
        <v>0.7</v>
      </c>
      <c r="W5" t="n">
        <v>7.07</v>
      </c>
      <c r="X5" t="n">
        <v>7.81</v>
      </c>
      <c r="Y5" t="n">
        <v>1</v>
      </c>
      <c r="Z5" t="n">
        <v>10</v>
      </c>
      <c r="AA5" t="n">
        <v>1243.197276960815</v>
      </c>
      <c r="AB5" t="n">
        <v>1700.997360330811</v>
      </c>
      <c r="AC5" t="n">
        <v>1538.656559625628</v>
      </c>
      <c r="AD5" t="n">
        <v>1243197.276960815</v>
      </c>
      <c r="AE5" t="n">
        <v>1700997.360330811</v>
      </c>
      <c r="AF5" t="n">
        <v>2.172731162829998e-06</v>
      </c>
      <c r="AG5" t="n">
        <v>2.23875</v>
      </c>
      <c r="AH5" t="n">
        <v>1538656.559625627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1.9911</v>
      </c>
      <c r="E6" t="n">
        <v>50.22</v>
      </c>
      <c r="F6" t="n">
        <v>35.2</v>
      </c>
      <c r="G6" t="n">
        <v>9.43</v>
      </c>
      <c r="H6" t="n">
        <v>0.12</v>
      </c>
      <c r="I6" t="n">
        <v>224</v>
      </c>
      <c r="J6" t="n">
        <v>287.19</v>
      </c>
      <c r="K6" t="n">
        <v>61.2</v>
      </c>
      <c r="L6" t="n">
        <v>2</v>
      </c>
      <c r="M6" t="n">
        <v>222</v>
      </c>
      <c r="N6" t="n">
        <v>78.98999999999999</v>
      </c>
      <c r="O6" t="n">
        <v>35654.65</v>
      </c>
      <c r="P6" t="n">
        <v>619.84</v>
      </c>
      <c r="Q6" t="n">
        <v>2239.13</v>
      </c>
      <c r="R6" t="n">
        <v>298.63</v>
      </c>
      <c r="S6" t="n">
        <v>80.06999999999999</v>
      </c>
      <c r="T6" t="n">
        <v>106158.68</v>
      </c>
      <c r="U6" t="n">
        <v>0.27</v>
      </c>
      <c r="V6" t="n">
        <v>0.73</v>
      </c>
      <c r="W6" t="n">
        <v>7.02</v>
      </c>
      <c r="X6" t="n">
        <v>6.57</v>
      </c>
      <c r="Y6" t="n">
        <v>1</v>
      </c>
      <c r="Z6" t="n">
        <v>10</v>
      </c>
      <c r="AA6" t="n">
        <v>1121.758063344882</v>
      </c>
      <c r="AB6" t="n">
        <v>1534.838870741501</v>
      </c>
      <c r="AC6" t="n">
        <v>1388.356003077816</v>
      </c>
      <c r="AD6" t="n">
        <v>1121758.063344882</v>
      </c>
      <c r="AE6" t="n">
        <v>1534838.870741501</v>
      </c>
      <c r="AF6" t="n">
        <v>2.324249190517815e-06</v>
      </c>
      <c r="AG6" t="n">
        <v>2.0925</v>
      </c>
      <c r="AH6" t="n">
        <v>1388356.003077816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2.1026</v>
      </c>
      <c r="E7" t="n">
        <v>47.56</v>
      </c>
      <c r="F7" t="n">
        <v>34.21</v>
      </c>
      <c r="G7" t="n">
        <v>10.64</v>
      </c>
      <c r="H7" t="n">
        <v>0.14</v>
      </c>
      <c r="I7" t="n">
        <v>193</v>
      </c>
      <c r="J7" t="n">
        <v>287.7</v>
      </c>
      <c r="K7" t="n">
        <v>61.2</v>
      </c>
      <c r="L7" t="n">
        <v>2.25</v>
      </c>
      <c r="M7" t="n">
        <v>191</v>
      </c>
      <c r="N7" t="n">
        <v>79.25</v>
      </c>
      <c r="O7" t="n">
        <v>35716.83</v>
      </c>
      <c r="P7" t="n">
        <v>600.97</v>
      </c>
      <c r="Q7" t="n">
        <v>2238.72</v>
      </c>
      <c r="R7" t="n">
        <v>266.88</v>
      </c>
      <c r="S7" t="n">
        <v>80.06999999999999</v>
      </c>
      <c r="T7" t="n">
        <v>90436.75999999999</v>
      </c>
      <c r="U7" t="n">
        <v>0.3</v>
      </c>
      <c r="V7" t="n">
        <v>0.75</v>
      </c>
      <c r="W7" t="n">
        <v>6.94</v>
      </c>
      <c r="X7" t="n">
        <v>5.58</v>
      </c>
      <c r="Y7" t="n">
        <v>1</v>
      </c>
      <c r="Z7" t="n">
        <v>10</v>
      </c>
      <c r="AA7" t="n">
        <v>1031.302953191814</v>
      </c>
      <c r="AB7" t="n">
        <v>1411.074198432256</v>
      </c>
      <c r="AC7" t="n">
        <v>1276.403257388957</v>
      </c>
      <c r="AD7" t="n">
        <v>1031302.953191814</v>
      </c>
      <c r="AE7" t="n">
        <v>1411074.198432256</v>
      </c>
      <c r="AF7" t="n">
        <v>2.454405277476148e-06</v>
      </c>
      <c r="AG7" t="n">
        <v>1.981666666666667</v>
      </c>
      <c r="AH7" t="n">
        <v>1276403.257388957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2.1848</v>
      </c>
      <c r="E8" t="n">
        <v>45.77</v>
      </c>
      <c r="F8" t="n">
        <v>33.61</v>
      </c>
      <c r="G8" t="n">
        <v>11.79</v>
      </c>
      <c r="H8" t="n">
        <v>0.15</v>
      </c>
      <c r="I8" t="n">
        <v>171</v>
      </c>
      <c r="J8" t="n">
        <v>288.2</v>
      </c>
      <c r="K8" t="n">
        <v>61.2</v>
      </c>
      <c r="L8" t="n">
        <v>2.5</v>
      </c>
      <c r="M8" t="n">
        <v>169</v>
      </c>
      <c r="N8" t="n">
        <v>79.5</v>
      </c>
      <c r="O8" t="n">
        <v>35779.11</v>
      </c>
      <c r="P8" t="n">
        <v>588.98</v>
      </c>
      <c r="Q8" t="n">
        <v>2239.1</v>
      </c>
      <c r="R8" t="n">
        <v>246.44</v>
      </c>
      <c r="S8" t="n">
        <v>80.06999999999999</v>
      </c>
      <c r="T8" t="n">
        <v>80325.14</v>
      </c>
      <c r="U8" t="n">
        <v>0.32</v>
      </c>
      <c r="V8" t="n">
        <v>0.76</v>
      </c>
      <c r="W8" t="n">
        <v>6.93</v>
      </c>
      <c r="X8" t="n">
        <v>4.97</v>
      </c>
      <c r="Y8" t="n">
        <v>1</v>
      </c>
      <c r="Z8" t="n">
        <v>10</v>
      </c>
      <c r="AA8" t="n">
        <v>973.8895452827821</v>
      </c>
      <c r="AB8" t="n">
        <v>1332.518640830325</v>
      </c>
      <c r="AC8" t="n">
        <v>1205.344931951137</v>
      </c>
      <c r="AD8" t="n">
        <v>973889.5452827822</v>
      </c>
      <c r="AE8" t="n">
        <v>1332518.640830325</v>
      </c>
      <c r="AF8" t="n">
        <v>2.550358912883996e-06</v>
      </c>
      <c r="AG8" t="n">
        <v>1.907083333333333</v>
      </c>
      <c r="AH8" t="n">
        <v>1205344.931951137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2.2643</v>
      </c>
      <c r="E9" t="n">
        <v>44.16</v>
      </c>
      <c r="F9" t="n">
        <v>33.02</v>
      </c>
      <c r="G9" t="n">
        <v>13.04</v>
      </c>
      <c r="H9" t="n">
        <v>0.17</v>
      </c>
      <c r="I9" t="n">
        <v>152</v>
      </c>
      <c r="J9" t="n">
        <v>288.71</v>
      </c>
      <c r="K9" t="n">
        <v>61.2</v>
      </c>
      <c r="L9" t="n">
        <v>2.75</v>
      </c>
      <c r="M9" t="n">
        <v>150</v>
      </c>
      <c r="N9" t="n">
        <v>79.76000000000001</v>
      </c>
      <c r="O9" t="n">
        <v>35841.5</v>
      </c>
      <c r="P9" t="n">
        <v>577.5599999999999</v>
      </c>
      <c r="Q9" t="n">
        <v>2238.78</v>
      </c>
      <c r="R9" t="n">
        <v>227.36</v>
      </c>
      <c r="S9" t="n">
        <v>80.06999999999999</v>
      </c>
      <c r="T9" t="n">
        <v>70879.72</v>
      </c>
      <c r="U9" t="n">
        <v>0.35</v>
      </c>
      <c r="V9" t="n">
        <v>0.78</v>
      </c>
      <c r="W9" t="n">
        <v>6.9</v>
      </c>
      <c r="X9" t="n">
        <v>4.39</v>
      </c>
      <c r="Y9" t="n">
        <v>1</v>
      </c>
      <c r="Z9" t="n">
        <v>10</v>
      </c>
      <c r="AA9" t="n">
        <v>922.4304412938509</v>
      </c>
      <c r="AB9" t="n">
        <v>1262.110024537225</v>
      </c>
      <c r="AC9" t="n">
        <v>1141.656015177937</v>
      </c>
      <c r="AD9" t="n">
        <v>922430.4412938509</v>
      </c>
      <c r="AE9" t="n">
        <v>1262110.024537225</v>
      </c>
      <c r="AF9" t="n">
        <v>2.643160786544869e-06</v>
      </c>
      <c r="AG9" t="n">
        <v>1.84</v>
      </c>
      <c r="AH9" t="n">
        <v>1141656.015177937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2.3322</v>
      </c>
      <c r="E10" t="n">
        <v>42.88</v>
      </c>
      <c r="F10" t="n">
        <v>32.55</v>
      </c>
      <c r="G10" t="n">
        <v>14.25</v>
      </c>
      <c r="H10" t="n">
        <v>0.18</v>
      </c>
      <c r="I10" t="n">
        <v>137</v>
      </c>
      <c r="J10" t="n">
        <v>289.21</v>
      </c>
      <c r="K10" t="n">
        <v>61.2</v>
      </c>
      <c r="L10" t="n">
        <v>3</v>
      </c>
      <c r="M10" t="n">
        <v>135</v>
      </c>
      <c r="N10" t="n">
        <v>80.02</v>
      </c>
      <c r="O10" t="n">
        <v>35903.99</v>
      </c>
      <c r="P10" t="n">
        <v>567.78</v>
      </c>
      <c r="Q10" t="n">
        <v>2238.94</v>
      </c>
      <c r="R10" t="n">
        <v>212.31</v>
      </c>
      <c r="S10" t="n">
        <v>80.06999999999999</v>
      </c>
      <c r="T10" t="n">
        <v>63432.28</v>
      </c>
      <c r="U10" t="n">
        <v>0.38</v>
      </c>
      <c r="V10" t="n">
        <v>0.79</v>
      </c>
      <c r="W10" t="n">
        <v>6.86</v>
      </c>
      <c r="X10" t="n">
        <v>3.91</v>
      </c>
      <c r="Y10" t="n">
        <v>1</v>
      </c>
      <c r="Z10" t="n">
        <v>10</v>
      </c>
      <c r="AA10" t="n">
        <v>881.5188883241689</v>
      </c>
      <c r="AB10" t="n">
        <v>1206.133032873772</v>
      </c>
      <c r="AC10" t="n">
        <v>1091.021389034642</v>
      </c>
      <c r="AD10" t="n">
        <v>881518.8883241689</v>
      </c>
      <c r="AE10" t="n">
        <v>1206133.032873772</v>
      </c>
      <c r="AF10" t="n">
        <v>2.722421757885415e-06</v>
      </c>
      <c r="AG10" t="n">
        <v>1.786666666666667</v>
      </c>
      <c r="AH10" t="n">
        <v>1091021.389034642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2.3847</v>
      </c>
      <c r="E11" t="n">
        <v>41.93</v>
      </c>
      <c r="F11" t="n">
        <v>32.25</v>
      </c>
      <c r="G11" t="n">
        <v>15.48</v>
      </c>
      <c r="H11" t="n">
        <v>0.2</v>
      </c>
      <c r="I11" t="n">
        <v>125</v>
      </c>
      <c r="J11" t="n">
        <v>289.72</v>
      </c>
      <c r="K11" t="n">
        <v>61.2</v>
      </c>
      <c r="L11" t="n">
        <v>3.25</v>
      </c>
      <c r="M11" t="n">
        <v>123</v>
      </c>
      <c r="N11" t="n">
        <v>80.27</v>
      </c>
      <c r="O11" t="n">
        <v>35966.59</v>
      </c>
      <c r="P11" t="n">
        <v>561.1799999999999</v>
      </c>
      <c r="Q11" t="n">
        <v>2238.81</v>
      </c>
      <c r="R11" t="n">
        <v>202.11</v>
      </c>
      <c r="S11" t="n">
        <v>80.06999999999999</v>
      </c>
      <c r="T11" t="n">
        <v>58393.8</v>
      </c>
      <c r="U11" t="n">
        <v>0.4</v>
      </c>
      <c r="V11" t="n">
        <v>0.8</v>
      </c>
      <c r="W11" t="n">
        <v>6.86</v>
      </c>
      <c r="X11" t="n">
        <v>3.62</v>
      </c>
      <c r="Y11" t="n">
        <v>1</v>
      </c>
      <c r="Z11" t="n">
        <v>10</v>
      </c>
      <c r="AA11" t="n">
        <v>852.9761229999463</v>
      </c>
      <c r="AB11" t="n">
        <v>1167.079562139236</v>
      </c>
      <c r="AC11" t="n">
        <v>1055.69512673512</v>
      </c>
      <c r="AD11" t="n">
        <v>852976.1229999462</v>
      </c>
      <c r="AE11" t="n">
        <v>1167079.562139236</v>
      </c>
      <c r="AF11" t="n">
        <v>2.783706014076558e-06</v>
      </c>
      <c r="AG11" t="n">
        <v>1.747083333333333</v>
      </c>
      <c r="AH11" t="n">
        <v>1055695.12673512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2.433</v>
      </c>
      <c r="E12" t="n">
        <v>41.1</v>
      </c>
      <c r="F12" t="n">
        <v>31.95</v>
      </c>
      <c r="G12" t="n">
        <v>16.67</v>
      </c>
      <c r="H12" t="n">
        <v>0.21</v>
      </c>
      <c r="I12" t="n">
        <v>115</v>
      </c>
      <c r="J12" t="n">
        <v>290.23</v>
      </c>
      <c r="K12" t="n">
        <v>61.2</v>
      </c>
      <c r="L12" t="n">
        <v>3.5</v>
      </c>
      <c r="M12" t="n">
        <v>113</v>
      </c>
      <c r="N12" t="n">
        <v>80.53</v>
      </c>
      <c r="O12" t="n">
        <v>36029.29</v>
      </c>
      <c r="P12" t="n">
        <v>554.59</v>
      </c>
      <c r="Q12" t="n">
        <v>2239.05</v>
      </c>
      <c r="R12" t="n">
        <v>192.49</v>
      </c>
      <c r="S12" t="n">
        <v>80.06999999999999</v>
      </c>
      <c r="T12" t="n">
        <v>53634.6</v>
      </c>
      <c r="U12" t="n">
        <v>0.42</v>
      </c>
      <c r="V12" t="n">
        <v>0.8</v>
      </c>
      <c r="W12" t="n">
        <v>6.84</v>
      </c>
      <c r="X12" t="n">
        <v>3.32</v>
      </c>
      <c r="Y12" t="n">
        <v>1</v>
      </c>
      <c r="Z12" t="n">
        <v>10</v>
      </c>
      <c r="AA12" t="n">
        <v>827.0994974041757</v>
      </c>
      <c r="AB12" t="n">
        <v>1131.674021402951</v>
      </c>
      <c r="AC12" t="n">
        <v>1023.668641114717</v>
      </c>
      <c r="AD12" t="n">
        <v>827099.4974041757</v>
      </c>
      <c r="AE12" t="n">
        <v>1131674.021402951</v>
      </c>
      <c r="AF12" t="n">
        <v>2.840087529772409e-06</v>
      </c>
      <c r="AG12" t="n">
        <v>1.7125</v>
      </c>
      <c r="AH12" t="n">
        <v>1023668.641114717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2.4789</v>
      </c>
      <c r="E13" t="n">
        <v>40.34</v>
      </c>
      <c r="F13" t="n">
        <v>31.68</v>
      </c>
      <c r="G13" t="n">
        <v>17.93</v>
      </c>
      <c r="H13" t="n">
        <v>0.23</v>
      </c>
      <c r="I13" t="n">
        <v>106</v>
      </c>
      <c r="J13" t="n">
        <v>290.74</v>
      </c>
      <c r="K13" t="n">
        <v>61.2</v>
      </c>
      <c r="L13" t="n">
        <v>3.75</v>
      </c>
      <c r="M13" t="n">
        <v>104</v>
      </c>
      <c r="N13" t="n">
        <v>80.79000000000001</v>
      </c>
      <c r="O13" t="n">
        <v>36092.1</v>
      </c>
      <c r="P13" t="n">
        <v>548.5700000000001</v>
      </c>
      <c r="Q13" t="n">
        <v>2238.41</v>
      </c>
      <c r="R13" t="n">
        <v>184.17</v>
      </c>
      <c r="S13" t="n">
        <v>80.06999999999999</v>
      </c>
      <c r="T13" t="n">
        <v>49518.15</v>
      </c>
      <c r="U13" t="n">
        <v>0.43</v>
      </c>
      <c r="V13" t="n">
        <v>0.8100000000000001</v>
      </c>
      <c r="W13" t="n">
        <v>6.81</v>
      </c>
      <c r="X13" t="n">
        <v>3.05</v>
      </c>
      <c r="Y13" t="n">
        <v>1</v>
      </c>
      <c r="Z13" t="n">
        <v>10</v>
      </c>
      <c r="AA13" t="n">
        <v>803.7987098880151</v>
      </c>
      <c r="AB13" t="n">
        <v>1099.792855965144</v>
      </c>
      <c r="AC13" t="n">
        <v>994.8301693607982</v>
      </c>
      <c r="AD13" t="n">
        <v>803798.7098880151</v>
      </c>
      <c r="AE13" t="n">
        <v>1099792.855965144</v>
      </c>
      <c r="AF13" t="n">
        <v>2.893667479470952e-06</v>
      </c>
      <c r="AG13" t="n">
        <v>1.680833333333333</v>
      </c>
      <c r="AH13" t="n">
        <v>994830.1693607982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2.5154</v>
      </c>
      <c r="E14" t="n">
        <v>39.75</v>
      </c>
      <c r="F14" t="n">
        <v>31.47</v>
      </c>
      <c r="G14" t="n">
        <v>19.07</v>
      </c>
      <c r="H14" t="n">
        <v>0.24</v>
      </c>
      <c r="I14" t="n">
        <v>99</v>
      </c>
      <c r="J14" t="n">
        <v>291.25</v>
      </c>
      <c r="K14" t="n">
        <v>61.2</v>
      </c>
      <c r="L14" t="n">
        <v>4</v>
      </c>
      <c r="M14" t="n">
        <v>97</v>
      </c>
      <c r="N14" t="n">
        <v>81.05</v>
      </c>
      <c r="O14" t="n">
        <v>36155.02</v>
      </c>
      <c r="P14" t="n">
        <v>543.61</v>
      </c>
      <c r="Q14" t="n">
        <v>2238.59</v>
      </c>
      <c r="R14" t="n">
        <v>176.85</v>
      </c>
      <c r="S14" t="n">
        <v>80.06999999999999</v>
      </c>
      <c r="T14" t="n">
        <v>45893.96</v>
      </c>
      <c r="U14" t="n">
        <v>0.45</v>
      </c>
      <c r="V14" t="n">
        <v>0.82</v>
      </c>
      <c r="W14" t="n">
        <v>6.81</v>
      </c>
      <c r="X14" t="n">
        <v>2.84</v>
      </c>
      <c r="Y14" t="n">
        <v>1</v>
      </c>
      <c r="Z14" t="n">
        <v>10</v>
      </c>
      <c r="AA14" t="n">
        <v>785.7449838810844</v>
      </c>
      <c r="AB14" t="n">
        <v>1075.090951568283</v>
      </c>
      <c r="AC14" t="n">
        <v>972.4857800502325</v>
      </c>
      <c r="AD14" t="n">
        <v>785744.9838810844</v>
      </c>
      <c r="AE14" t="n">
        <v>1075090.951568283</v>
      </c>
      <c r="AF14" t="n">
        <v>2.936274629013366e-06</v>
      </c>
      <c r="AG14" t="n">
        <v>1.65625</v>
      </c>
      <c r="AH14" t="n">
        <v>972485.7800502325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2.5521</v>
      </c>
      <c r="E15" t="n">
        <v>39.18</v>
      </c>
      <c r="F15" t="n">
        <v>31.28</v>
      </c>
      <c r="G15" t="n">
        <v>20.4</v>
      </c>
      <c r="H15" t="n">
        <v>0.26</v>
      </c>
      <c r="I15" t="n">
        <v>92</v>
      </c>
      <c r="J15" t="n">
        <v>291.76</v>
      </c>
      <c r="K15" t="n">
        <v>61.2</v>
      </c>
      <c r="L15" t="n">
        <v>4.25</v>
      </c>
      <c r="M15" t="n">
        <v>90</v>
      </c>
      <c r="N15" t="n">
        <v>81.31</v>
      </c>
      <c r="O15" t="n">
        <v>36218.04</v>
      </c>
      <c r="P15" t="n">
        <v>539</v>
      </c>
      <c r="Q15" t="n">
        <v>2238.57</v>
      </c>
      <c r="R15" t="n">
        <v>170.8</v>
      </c>
      <c r="S15" t="n">
        <v>80.06999999999999</v>
      </c>
      <c r="T15" t="n">
        <v>42903.77</v>
      </c>
      <c r="U15" t="n">
        <v>0.47</v>
      </c>
      <c r="V15" t="n">
        <v>0.82</v>
      </c>
      <c r="W15" t="n">
        <v>6.79</v>
      </c>
      <c r="X15" t="n">
        <v>2.65</v>
      </c>
      <c r="Y15" t="n">
        <v>1</v>
      </c>
      <c r="Z15" t="n">
        <v>10</v>
      </c>
      <c r="AA15" t="n">
        <v>768.6355620151106</v>
      </c>
      <c r="AB15" t="n">
        <v>1051.681085756837</v>
      </c>
      <c r="AC15" t="n">
        <v>951.3101189758779</v>
      </c>
      <c r="AD15" t="n">
        <v>768635.5620151106</v>
      </c>
      <c r="AE15" t="n">
        <v>1051681.085756837</v>
      </c>
      <c r="AF15" t="n">
        <v>2.979115242388889e-06</v>
      </c>
      <c r="AG15" t="n">
        <v>1.6325</v>
      </c>
      <c r="AH15" t="n">
        <v>951310.1189758779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2.5797</v>
      </c>
      <c r="E16" t="n">
        <v>38.76</v>
      </c>
      <c r="F16" t="n">
        <v>31.13</v>
      </c>
      <c r="G16" t="n">
        <v>21.47</v>
      </c>
      <c r="H16" t="n">
        <v>0.27</v>
      </c>
      <c r="I16" t="n">
        <v>87</v>
      </c>
      <c r="J16" t="n">
        <v>292.27</v>
      </c>
      <c r="K16" t="n">
        <v>61.2</v>
      </c>
      <c r="L16" t="n">
        <v>4.5</v>
      </c>
      <c r="M16" t="n">
        <v>85</v>
      </c>
      <c r="N16" t="n">
        <v>81.56999999999999</v>
      </c>
      <c r="O16" t="n">
        <v>36281.16</v>
      </c>
      <c r="P16" t="n">
        <v>535.13</v>
      </c>
      <c r="Q16" t="n">
        <v>2238.55</v>
      </c>
      <c r="R16" t="n">
        <v>165.74</v>
      </c>
      <c r="S16" t="n">
        <v>80.06999999999999</v>
      </c>
      <c r="T16" t="n">
        <v>40398.39</v>
      </c>
      <c r="U16" t="n">
        <v>0.48</v>
      </c>
      <c r="V16" t="n">
        <v>0.82</v>
      </c>
      <c r="W16" t="n">
        <v>6.79</v>
      </c>
      <c r="X16" t="n">
        <v>2.5</v>
      </c>
      <c r="Y16" t="n">
        <v>1</v>
      </c>
      <c r="Z16" t="n">
        <v>10</v>
      </c>
      <c r="AA16" t="n">
        <v>755.6564276247451</v>
      </c>
      <c r="AB16" t="n">
        <v>1033.922461484941</v>
      </c>
      <c r="AC16" t="n">
        <v>935.2463528801065</v>
      </c>
      <c r="AD16" t="n">
        <v>755656.4276247451</v>
      </c>
      <c r="AE16" t="n">
        <v>1033922.461484941</v>
      </c>
      <c r="AF16" t="n">
        <v>3.011333251357947e-06</v>
      </c>
      <c r="AG16" t="n">
        <v>1.615</v>
      </c>
      <c r="AH16" t="n">
        <v>935246.3528801065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2.6159</v>
      </c>
      <c r="E17" t="n">
        <v>38.23</v>
      </c>
      <c r="F17" t="n">
        <v>30.91</v>
      </c>
      <c r="G17" t="n">
        <v>22.9</v>
      </c>
      <c r="H17" t="n">
        <v>0.29</v>
      </c>
      <c r="I17" t="n">
        <v>81</v>
      </c>
      <c r="J17" t="n">
        <v>292.79</v>
      </c>
      <c r="K17" t="n">
        <v>61.2</v>
      </c>
      <c r="L17" t="n">
        <v>4.75</v>
      </c>
      <c r="M17" t="n">
        <v>79</v>
      </c>
      <c r="N17" t="n">
        <v>81.84</v>
      </c>
      <c r="O17" t="n">
        <v>36344.4</v>
      </c>
      <c r="P17" t="n">
        <v>530.27</v>
      </c>
      <c r="Q17" t="n">
        <v>2238.54</v>
      </c>
      <c r="R17" t="n">
        <v>159.07</v>
      </c>
      <c r="S17" t="n">
        <v>80.06999999999999</v>
      </c>
      <c r="T17" t="n">
        <v>37091.09</v>
      </c>
      <c r="U17" t="n">
        <v>0.5</v>
      </c>
      <c r="V17" t="n">
        <v>0.83</v>
      </c>
      <c r="W17" t="n">
        <v>6.77</v>
      </c>
      <c r="X17" t="n">
        <v>2.28</v>
      </c>
      <c r="Y17" t="n">
        <v>1</v>
      </c>
      <c r="Z17" t="n">
        <v>10</v>
      </c>
      <c r="AA17" t="n">
        <v>739.0765029895018</v>
      </c>
      <c r="AB17" t="n">
        <v>1011.23707714435</v>
      </c>
      <c r="AC17" t="n">
        <v>914.7260297818444</v>
      </c>
      <c r="AD17" t="n">
        <v>739076.5029895018</v>
      </c>
      <c r="AE17" t="n">
        <v>1011237.07714435</v>
      </c>
      <c r="AF17" t="n">
        <v>3.053590205150697e-06</v>
      </c>
      <c r="AG17" t="n">
        <v>1.592916666666667</v>
      </c>
      <c r="AH17" t="n">
        <v>914726.0297818445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2.6362</v>
      </c>
      <c r="E18" t="n">
        <v>37.93</v>
      </c>
      <c r="F18" t="n">
        <v>30.84</v>
      </c>
      <c r="G18" t="n">
        <v>24.03</v>
      </c>
      <c r="H18" t="n">
        <v>0.3</v>
      </c>
      <c r="I18" t="n">
        <v>77</v>
      </c>
      <c r="J18" t="n">
        <v>293.3</v>
      </c>
      <c r="K18" t="n">
        <v>61.2</v>
      </c>
      <c r="L18" t="n">
        <v>5</v>
      </c>
      <c r="M18" t="n">
        <v>75</v>
      </c>
      <c r="N18" t="n">
        <v>82.09999999999999</v>
      </c>
      <c r="O18" t="n">
        <v>36407.75</v>
      </c>
      <c r="P18" t="n">
        <v>527.41</v>
      </c>
      <c r="Q18" t="n">
        <v>2238.69</v>
      </c>
      <c r="R18" t="n">
        <v>156.16</v>
      </c>
      <c r="S18" t="n">
        <v>80.06999999999999</v>
      </c>
      <c r="T18" t="n">
        <v>35658.68</v>
      </c>
      <c r="U18" t="n">
        <v>0.51</v>
      </c>
      <c r="V18" t="n">
        <v>0.83</v>
      </c>
      <c r="W18" t="n">
        <v>6.77</v>
      </c>
      <c r="X18" t="n">
        <v>2.21</v>
      </c>
      <c r="Y18" t="n">
        <v>1</v>
      </c>
      <c r="Z18" t="n">
        <v>10</v>
      </c>
      <c r="AA18" t="n">
        <v>730.2479748507619</v>
      </c>
      <c r="AB18" t="n">
        <v>999.1574954577534</v>
      </c>
      <c r="AC18" t="n">
        <v>903.7993064176172</v>
      </c>
      <c r="AD18" t="n">
        <v>730247.9748507619</v>
      </c>
      <c r="AE18" t="n">
        <v>999157.4954577534</v>
      </c>
      <c r="AF18" t="n">
        <v>3.077286784211273e-06</v>
      </c>
      <c r="AG18" t="n">
        <v>1.580416666666667</v>
      </c>
      <c r="AH18" t="n">
        <v>903799.3064176172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2.6612</v>
      </c>
      <c r="E19" t="n">
        <v>37.58</v>
      </c>
      <c r="F19" t="n">
        <v>30.69</v>
      </c>
      <c r="G19" t="n">
        <v>25.23</v>
      </c>
      <c r="H19" t="n">
        <v>0.32</v>
      </c>
      <c r="I19" t="n">
        <v>73</v>
      </c>
      <c r="J19" t="n">
        <v>293.81</v>
      </c>
      <c r="K19" t="n">
        <v>61.2</v>
      </c>
      <c r="L19" t="n">
        <v>5.25</v>
      </c>
      <c r="M19" t="n">
        <v>71</v>
      </c>
      <c r="N19" t="n">
        <v>82.36</v>
      </c>
      <c r="O19" t="n">
        <v>36471.2</v>
      </c>
      <c r="P19" t="n">
        <v>523.88</v>
      </c>
      <c r="Q19" t="n">
        <v>2238.5</v>
      </c>
      <c r="R19" t="n">
        <v>152.01</v>
      </c>
      <c r="S19" t="n">
        <v>80.06999999999999</v>
      </c>
      <c r="T19" t="n">
        <v>33602.07</v>
      </c>
      <c r="U19" t="n">
        <v>0.53</v>
      </c>
      <c r="V19" t="n">
        <v>0.84</v>
      </c>
      <c r="W19" t="n">
        <v>6.75</v>
      </c>
      <c r="X19" t="n">
        <v>2.07</v>
      </c>
      <c r="Y19" t="n">
        <v>1</v>
      </c>
      <c r="Z19" t="n">
        <v>10</v>
      </c>
      <c r="AA19" t="n">
        <v>719.0886086779027</v>
      </c>
      <c r="AB19" t="n">
        <v>983.8887583435582</v>
      </c>
      <c r="AC19" t="n">
        <v>889.9877961437935</v>
      </c>
      <c r="AD19" t="n">
        <v>719088.6086779027</v>
      </c>
      <c r="AE19" t="n">
        <v>983888.7583435582</v>
      </c>
      <c r="AF19" t="n">
        <v>3.106469763349912e-06</v>
      </c>
      <c r="AG19" t="n">
        <v>1.565833333333333</v>
      </c>
      <c r="AH19" t="n">
        <v>889987.7961437935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2.6834</v>
      </c>
      <c r="E20" t="n">
        <v>37.27</v>
      </c>
      <c r="F20" t="n">
        <v>30.6</v>
      </c>
      <c r="G20" t="n">
        <v>26.61</v>
      </c>
      <c r="H20" t="n">
        <v>0.33</v>
      </c>
      <c r="I20" t="n">
        <v>69</v>
      </c>
      <c r="J20" t="n">
        <v>294.33</v>
      </c>
      <c r="K20" t="n">
        <v>61.2</v>
      </c>
      <c r="L20" t="n">
        <v>5.5</v>
      </c>
      <c r="M20" t="n">
        <v>67</v>
      </c>
      <c r="N20" t="n">
        <v>82.63</v>
      </c>
      <c r="O20" t="n">
        <v>36534.76</v>
      </c>
      <c r="P20" t="n">
        <v>521.04</v>
      </c>
      <c r="Q20" t="n">
        <v>2238.4</v>
      </c>
      <c r="R20" t="n">
        <v>148.96</v>
      </c>
      <c r="S20" t="n">
        <v>80.06999999999999</v>
      </c>
      <c r="T20" t="n">
        <v>32096.64</v>
      </c>
      <c r="U20" t="n">
        <v>0.54</v>
      </c>
      <c r="V20" t="n">
        <v>0.84</v>
      </c>
      <c r="W20" t="n">
        <v>6.75</v>
      </c>
      <c r="X20" t="n">
        <v>1.97</v>
      </c>
      <c r="Y20" t="n">
        <v>1</v>
      </c>
      <c r="Z20" t="n">
        <v>10</v>
      </c>
      <c r="AA20" t="n">
        <v>709.9328094668939</v>
      </c>
      <c r="AB20" t="n">
        <v>971.3613899377024</v>
      </c>
      <c r="AC20" t="n">
        <v>878.6560221963205</v>
      </c>
      <c r="AD20" t="n">
        <v>709932.8094668939</v>
      </c>
      <c r="AE20" t="n">
        <v>971361.3899377023</v>
      </c>
      <c r="AF20" t="n">
        <v>3.132384248825024e-06</v>
      </c>
      <c r="AG20" t="n">
        <v>1.552916666666667</v>
      </c>
      <c r="AH20" t="n">
        <v>878656.0221963205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2.7047</v>
      </c>
      <c r="E21" t="n">
        <v>36.97</v>
      </c>
      <c r="F21" t="n">
        <v>30.47</v>
      </c>
      <c r="G21" t="n">
        <v>27.7</v>
      </c>
      <c r="H21" t="n">
        <v>0.35</v>
      </c>
      <c r="I21" t="n">
        <v>66</v>
      </c>
      <c r="J21" t="n">
        <v>294.84</v>
      </c>
      <c r="K21" t="n">
        <v>61.2</v>
      </c>
      <c r="L21" t="n">
        <v>5.75</v>
      </c>
      <c r="M21" t="n">
        <v>64</v>
      </c>
      <c r="N21" t="n">
        <v>82.90000000000001</v>
      </c>
      <c r="O21" t="n">
        <v>36598.44</v>
      </c>
      <c r="P21" t="n">
        <v>517.08</v>
      </c>
      <c r="Q21" t="n">
        <v>2238.48</v>
      </c>
      <c r="R21" t="n">
        <v>144.87</v>
      </c>
      <c r="S21" t="n">
        <v>80.06999999999999</v>
      </c>
      <c r="T21" t="n">
        <v>30067.64</v>
      </c>
      <c r="U21" t="n">
        <v>0.55</v>
      </c>
      <c r="V21" t="n">
        <v>0.84</v>
      </c>
      <c r="W21" t="n">
        <v>6.74</v>
      </c>
      <c r="X21" t="n">
        <v>1.84</v>
      </c>
      <c r="Y21" t="n">
        <v>1</v>
      </c>
      <c r="Z21" t="n">
        <v>10</v>
      </c>
      <c r="AA21" t="n">
        <v>699.8654073617341</v>
      </c>
      <c r="AB21" t="n">
        <v>957.5867262349875</v>
      </c>
      <c r="AC21" t="n">
        <v>866.195993064531</v>
      </c>
      <c r="AD21" t="n">
        <v>699865.4073617341</v>
      </c>
      <c r="AE21" t="n">
        <v>957586.7262349875</v>
      </c>
      <c r="AF21" t="n">
        <v>3.157248147051145e-06</v>
      </c>
      <c r="AG21" t="n">
        <v>1.540416666666667</v>
      </c>
      <c r="AH21" t="n">
        <v>866195.993064531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2.7216</v>
      </c>
      <c r="E22" t="n">
        <v>36.74</v>
      </c>
      <c r="F22" t="n">
        <v>30.4</v>
      </c>
      <c r="G22" t="n">
        <v>28.95</v>
      </c>
      <c r="H22" t="n">
        <v>0.36</v>
      </c>
      <c r="I22" t="n">
        <v>63</v>
      </c>
      <c r="J22" t="n">
        <v>295.36</v>
      </c>
      <c r="K22" t="n">
        <v>61.2</v>
      </c>
      <c r="L22" t="n">
        <v>6</v>
      </c>
      <c r="M22" t="n">
        <v>61</v>
      </c>
      <c r="N22" t="n">
        <v>83.16</v>
      </c>
      <c r="O22" t="n">
        <v>36662.22</v>
      </c>
      <c r="P22" t="n">
        <v>514.62</v>
      </c>
      <c r="Q22" t="n">
        <v>2238.35</v>
      </c>
      <c r="R22" t="n">
        <v>142.28</v>
      </c>
      <c r="S22" t="n">
        <v>80.06999999999999</v>
      </c>
      <c r="T22" t="n">
        <v>28787.05</v>
      </c>
      <c r="U22" t="n">
        <v>0.5600000000000001</v>
      </c>
      <c r="V22" t="n">
        <v>0.84</v>
      </c>
      <c r="W22" t="n">
        <v>6.74</v>
      </c>
      <c r="X22" t="n">
        <v>1.77</v>
      </c>
      <c r="Y22" t="n">
        <v>1</v>
      </c>
      <c r="Z22" t="n">
        <v>10</v>
      </c>
      <c r="AA22" t="n">
        <v>692.8366351507483</v>
      </c>
      <c r="AB22" t="n">
        <v>947.9696500083719</v>
      </c>
      <c r="AC22" t="n">
        <v>857.4967570953322</v>
      </c>
      <c r="AD22" t="n">
        <v>692836.6351507483</v>
      </c>
      <c r="AE22" t="n">
        <v>947969.6500083719</v>
      </c>
      <c r="AF22" t="n">
        <v>3.176975840948866e-06</v>
      </c>
      <c r="AG22" t="n">
        <v>1.530833333333333</v>
      </c>
      <c r="AH22" t="n">
        <v>857496.7570953323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2.7393</v>
      </c>
      <c r="E23" t="n">
        <v>36.51</v>
      </c>
      <c r="F23" t="n">
        <v>30.32</v>
      </c>
      <c r="G23" t="n">
        <v>30.32</v>
      </c>
      <c r="H23" t="n">
        <v>0.38</v>
      </c>
      <c r="I23" t="n">
        <v>60</v>
      </c>
      <c r="J23" t="n">
        <v>295.88</v>
      </c>
      <c r="K23" t="n">
        <v>61.2</v>
      </c>
      <c r="L23" t="n">
        <v>6.25</v>
      </c>
      <c r="M23" t="n">
        <v>58</v>
      </c>
      <c r="N23" t="n">
        <v>83.43000000000001</v>
      </c>
      <c r="O23" t="n">
        <v>36726.12</v>
      </c>
      <c r="P23" t="n">
        <v>512.39</v>
      </c>
      <c r="Q23" t="n">
        <v>2238.58</v>
      </c>
      <c r="R23" t="n">
        <v>139.79</v>
      </c>
      <c r="S23" t="n">
        <v>80.06999999999999</v>
      </c>
      <c r="T23" t="n">
        <v>27556.28</v>
      </c>
      <c r="U23" t="n">
        <v>0.57</v>
      </c>
      <c r="V23" t="n">
        <v>0.85</v>
      </c>
      <c r="W23" t="n">
        <v>6.74</v>
      </c>
      <c r="X23" t="n">
        <v>1.69</v>
      </c>
      <c r="Y23" t="n">
        <v>1</v>
      </c>
      <c r="Z23" t="n">
        <v>10</v>
      </c>
      <c r="AA23" t="n">
        <v>685.8293746487959</v>
      </c>
      <c r="AB23" t="n">
        <v>938.3820070510851</v>
      </c>
      <c r="AC23" t="n">
        <v>848.8241453255474</v>
      </c>
      <c r="AD23" t="n">
        <v>685829.3746487959</v>
      </c>
      <c r="AE23" t="n">
        <v>938382.0070510851</v>
      </c>
      <c r="AF23" t="n">
        <v>3.197637390179023e-06</v>
      </c>
      <c r="AG23" t="n">
        <v>1.52125</v>
      </c>
      <c r="AH23" t="n">
        <v>848824.1453255474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2.7534</v>
      </c>
      <c r="E24" t="n">
        <v>36.32</v>
      </c>
      <c r="F24" t="n">
        <v>30.24</v>
      </c>
      <c r="G24" t="n">
        <v>31.29</v>
      </c>
      <c r="H24" t="n">
        <v>0.39</v>
      </c>
      <c r="I24" t="n">
        <v>58</v>
      </c>
      <c r="J24" t="n">
        <v>296.4</v>
      </c>
      <c r="K24" t="n">
        <v>61.2</v>
      </c>
      <c r="L24" t="n">
        <v>6.5</v>
      </c>
      <c r="M24" t="n">
        <v>56</v>
      </c>
      <c r="N24" t="n">
        <v>83.7</v>
      </c>
      <c r="O24" t="n">
        <v>36790.13</v>
      </c>
      <c r="P24" t="n">
        <v>509.25</v>
      </c>
      <c r="Q24" t="n">
        <v>2238.51</v>
      </c>
      <c r="R24" t="n">
        <v>137.25</v>
      </c>
      <c r="S24" t="n">
        <v>80.06999999999999</v>
      </c>
      <c r="T24" t="n">
        <v>26297.81</v>
      </c>
      <c r="U24" t="n">
        <v>0.58</v>
      </c>
      <c r="V24" t="n">
        <v>0.85</v>
      </c>
      <c r="W24" t="n">
        <v>6.73</v>
      </c>
      <c r="X24" t="n">
        <v>1.61</v>
      </c>
      <c r="Y24" t="n">
        <v>1</v>
      </c>
      <c r="Z24" t="n">
        <v>10</v>
      </c>
      <c r="AA24" t="n">
        <v>678.9944333945175</v>
      </c>
      <c r="AB24" t="n">
        <v>929.0301388906548</v>
      </c>
      <c r="AC24" t="n">
        <v>840.3648063369193</v>
      </c>
      <c r="AD24" t="n">
        <v>678994.4333945175</v>
      </c>
      <c r="AE24" t="n">
        <v>929030.1388906548</v>
      </c>
      <c r="AF24" t="n">
        <v>3.214096590413215e-06</v>
      </c>
      <c r="AG24" t="n">
        <v>1.513333333333333</v>
      </c>
      <c r="AH24" t="n">
        <v>840364.8063369193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2.7704</v>
      </c>
      <c r="E25" t="n">
        <v>36.1</v>
      </c>
      <c r="F25" t="n">
        <v>30.18</v>
      </c>
      <c r="G25" t="n">
        <v>32.93</v>
      </c>
      <c r="H25" t="n">
        <v>0.4</v>
      </c>
      <c r="I25" t="n">
        <v>55</v>
      </c>
      <c r="J25" t="n">
        <v>296.92</v>
      </c>
      <c r="K25" t="n">
        <v>61.2</v>
      </c>
      <c r="L25" t="n">
        <v>6.75</v>
      </c>
      <c r="M25" t="n">
        <v>53</v>
      </c>
      <c r="N25" t="n">
        <v>83.97</v>
      </c>
      <c r="O25" t="n">
        <v>36854.25</v>
      </c>
      <c r="P25" t="n">
        <v>507.12</v>
      </c>
      <c r="Q25" t="n">
        <v>2238.55</v>
      </c>
      <c r="R25" t="n">
        <v>135.33</v>
      </c>
      <c r="S25" t="n">
        <v>80.06999999999999</v>
      </c>
      <c r="T25" t="n">
        <v>25353.37</v>
      </c>
      <c r="U25" t="n">
        <v>0.59</v>
      </c>
      <c r="V25" t="n">
        <v>0.85</v>
      </c>
      <c r="W25" t="n">
        <v>6.73</v>
      </c>
      <c r="X25" t="n">
        <v>1.55</v>
      </c>
      <c r="Y25" t="n">
        <v>1</v>
      </c>
      <c r="Z25" t="n">
        <v>10</v>
      </c>
      <c r="AA25" t="n">
        <v>672.552582475906</v>
      </c>
      <c r="AB25" t="n">
        <v>920.2161142694052</v>
      </c>
      <c r="AC25" t="n">
        <v>832.3919798549605</v>
      </c>
      <c r="AD25" t="n">
        <v>672552.582475906</v>
      </c>
      <c r="AE25" t="n">
        <v>920216.1142694053</v>
      </c>
      <c r="AF25" t="n">
        <v>3.23394101622749e-06</v>
      </c>
      <c r="AG25" t="n">
        <v>1.504166666666667</v>
      </c>
      <c r="AH25" t="n">
        <v>832391.9798549605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2.7835</v>
      </c>
      <c r="E26" t="n">
        <v>35.93</v>
      </c>
      <c r="F26" t="n">
        <v>30.12</v>
      </c>
      <c r="G26" t="n">
        <v>34.1</v>
      </c>
      <c r="H26" t="n">
        <v>0.42</v>
      </c>
      <c r="I26" t="n">
        <v>53</v>
      </c>
      <c r="J26" t="n">
        <v>297.44</v>
      </c>
      <c r="K26" t="n">
        <v>61.2</v>
      </c>
      <c r="L26" t="n">
        <v>7</v>
      </c>
      <c r="M26" t="n">
        <v>51</v>
      </c>
      <c r="N26" t="n">
        <v>84.23999999999999</v>
      </c>
      <c r="O26" t="n">
        <v>36918.48</v>
      </c>
      <c r="P26" t="n">
        <v>504.4</v>
      </c>
      <c r="Q26" t="n">
        <v>2238.52</v>
      </c>
      <c r="R26" t="n">
        <v>133.39</v>
      </c>
      <c r="S26" t="n">
        <v>80.06999999999999</v>
      </c>
      <c r="T26" t="n">
        <v>24390.74</v>
      </c>
      <c r="U26" t="n">
        <v>0.6</v>
      </c>
      <c r="V26" t="n">
        <v>0.85</v>
      </c>
      <c r="W26" t="n">
        <v>6.72</v>
      </c>
      <c r="X26" t="n">
        <v>1.49</v>
      </c>
      <c r="Y26" t="n">
        <v>1</v>
      </c>
      <c r="Z26" t="n">
        <v>10</v>
      </c>
      <c r="AA26" t="n">
        <v>666.5055577035229</v>
      </c>
      <c r="AB26" t="n">
        <v>911.9423081999259</v>
      </c>
      <c r="AC26" t="n">
        <v>824.9078142243925</v>
      </c>
      <c r="AD26" t="n">
        <v>666505.5577035228</v>
      </c>
      <c r="AE26" t="n">
        <v>911942.3081999259</v>
      </c>
      <c r="AF26" t="n">
        <v>3.249232897296138e-06</v>
      </c>
      <c r="AG26" t="n">
        <v>1.497083333333333</v>
      </c>
      <c r="AH26" t="n">
        <v>824907.8142243925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2.7967</v>
      </c>
      <c r="E27" t="n">
        <v>35.76</v>
      </c>
      <c r="F27" t="n">
        <v>30.06</v>
      </c>
      <c r="G27" t="n">
        <v>35.36</v>
      </c>
      <c r="H27" t="n">
        <v>0.43</v>
      </c>
      <c r="I27" t="n">
        <v>51</v>
      </c>
      <c r="J27" t="n">
        <v>297.96</v>
      </c>
      <c r="K27" t="n">
        <v>61.2</v>
      </c>
      <c r="L27" t="n">
        <v>7.25</v>
      </c>
      <c r="M27" t="n">
        <v>49</v>
      </c>
      <c r="N27" t="n">
        <v>84.51000000000001</v>
      </c>
      <c r="O27" t="n">
        <v>36982.83</v>
      </c>
      <c r="P27" t="n">
        <v>502.28</v>
      </c>
      <c r="Q27" t="n">
        <v>2238.41</v>
      </c>
      <c r="R27" t="n">
        <v>131.04</v>
      </c>
      <c r="S27" t="n">
        <v>80.06999999999999</v>
      </c>
      <c r="T27" t="n">
        <v>23226.62</v>
      </c>
      <c r="U27" t="n">
        <v>0.61</v>
      </c>
      <c r="V27" t="n">
        <v>0.85</v>
      </c>
      <c r="W27" t="n">
        <v>6.73</v>
      </c>
      <c r="X27" t="n">
        <v>1.43</v>
      </c>
      <c r="Y27" t="n">
        <v>1</v>
      </c>
      <c r="Z27" t="n">
        <v>10</v>
      </c>
      <c r="AA27" t="n">
        <v>661.1109037554606</v>
      </c>
      <c r="AB27" t="n">
        <v>904.5611046728517</v>
      </c>
      <c r="AC27" t="n">
        <v>818.231062402358</v>
      </c>
      <c r="AD27" t="n">
        <v>661110.9037554606</v>
      </c>
      <c r="AE27" t="n">
        <v>904561.1046728517</v>
      </c>
      <c r="AF27" t="n">
        <v>3.26464151028134e-06</v>
      </c>
      <c r="AG27" t="n">
        <v>1.49</v>
      </c>
      <c r="AH27" t="n">
        <v>818231.062402358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2.8095</v>
      </c>
      <c r="E28" t="n">
        <v>35.59</v>
      </c>
      <c r="F28" t="n">
        <v>30</v>
      </c>
      <c r="G28" t="n">
        <v>36.74</v>
      </c>
      <c r="H28" t="n">
        <v>0.45</v>
      </c>
      <c r="I28" t="n">
        <v>49</v>
      </c>
      <c r="J28" t="n">
        <v>298.48</v>
      </c>
      <c r="K28" t="n">
        <v>61.2</v>
      </c>
      <c r="L28" t="n">
        <v>7.5</v>
      </c>
      <c r="M28" t="n">
        <v>47</v>
      </c>
      <c r="N28" t="n">
        <v>84.79000000000001</v>
      </c>
      <c r="O28" t="n">
        <v>37047.29</v>
      </c>
      <c r="P28" t="n">
        <v>499.34</v>
      </c>
      <c r="Q28" t="n">
        <v>2238.52</v>
      </c>
      <c r="R28" t="n">
        <v>129.34</v>
      </c>
      <c r="S28" t="n">
        <v>80.06999999999999</v>
      </c>
      <c r="T28" t="n">
        <v>22385.94</v>
      </c>
      <c r="U28" t="n">
        <v>0.62</v>
      </c>
      <c r="V28" t="n">
        <v>0.86</v>
      </c>
      <c r="W28" t="n">
        <v>6.72</v>
      </c>
      <c r="X28" t="n">
        <v>1.38</v>
      </c>
      <c r="Y28" t="n">
        <v>1</v>
      </c>
      <c r="Z28" t="n">
        <v>10</v>
      </c>
      <c r="AA28" t="n">
        <v>655.1514621649934</v>
      </c>
      <c r="AB28" t="n">
        <v>896.4071337767672</v>
      </c>
      <c r="AC28" t="n">
        <v>810.8552950444257</v>
      </c>
      <c r="AD28" t="n">
        <v>655151.4621649934</v>
      </c>
      <c r="AE28" t="n">
        <v>896407.1337767672</v>
      </c>
      <c r="AF28" t="n">
        <v>3.279583195600323e-06</v>
      </c>
      <c r="AG28" t="n">
        <v>1.482916666666667</v>
      </c>
      <c r="AH28" t="n">
        <v>810855.2950444258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2.8221</v>
      </c>
      <c r="E29" t="n">
        <v>35.43</v>
      </c>
      <c r="F29" t="n">
        <v>29.95</v>
      </c>
      <c r="G29" t="n">
        <v>38.24</v>
      </c>
      <c r="H29" t="n">
        <v>0.46</v>
      </c>
      <c r="I29" t="n">
        <v>47</v>
      </c>
      <c r="J29" t="n">
        <v>299.01</v>
      </c>
      <c r="K29" t="n">
        <v>61.2</v>
      </c>
      <c r="L29" t="n">
        <v>7.75</v>
      </c>
      <c r="M29" t="n">
        <v>45</v>
      </c>
      <c r="N29" t="n">
        <v>85.06</v>
      </c>
      <c r="O29" t="n">
        <v>37111.87</v>
      </c>
      <c r="P29" t="n">
        <v>497.56</v>
      </c>
      <c r="Q29" t="n">
        <v>2238.46</v>
      </c>
      <c r="R29" t="n">
        <v>127.77</v>
      </c>
      <c r="S29" t="n">
        <v>80.06999999999999</v>
      </c>
      <c r="T29" t="n">
        <v>21612.98</v>
      </c>
      <c r="U29" t="n">
        <v>0.63</v>
      </c>
      <c r="V29" t="n">
        <v>0.86</v>
      </c>
      <c r="W29" t="n">
        <v>6.72</v>
      </c>
      <c r="X29" t="n">
        <v>1.32</v>
      </c>
      <c r="Y29" t="n">
        <v>1</v>
      </c>
      <c r="Z29" t="n">
        <v>10</v>
      </c>
      <c r="AA29" t="n">
        <v>650.3581216071458</v>
      </c>
      <c r="AB29" t="n">
        <v>889.8486737582591</v>
      </c>
      <c r="AC29" t="n">
        <v>804.9227652452277</v>
      </c>
      <c r="AD29" t="n">
        <v>650358.1216071458</v>
      </c>
      <c r="AE29" t="n">
        <v>889848.6737582592</v>
      </c>
      <c r="AF29" t="n">
        <v>3.294291417086197e-06</v>
      </c>
      <c r="AG29" t="n">
        <v>1.47625</v>
      </c>
      <c r="AH29" t="n">
        <v>804922.7652452276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2.829</v>
      </c>
      <c r="E30" t="n">
        <v>35.35</v>
      </c>
      <c r="F30" t="n">
        <v>29.92</v>
      </c>
      <c r="G30" t="n">
        <v>39.03</v>
      </c>
      <c r="H30" t="n">
        <v>0.48</v>
      </c>
      <c r="I30" t="n">
        <v>46</v>
      </c>
      <c r="J30" t="n">
        <v>299.53</v>
      </c>
      <c r="K30" t="n">
        <v>61.2</v>
      </c>
      <c r="L30" t="n">
        <v>8</v>
      </c>
      <c r="M30" t="n">
        <v>44</v>
      </c>
      <c r="N30" t="n">
        <v>85.33</v>
      </c>
      <c r="O30" t="n">
        <v>37176.68</v>
      </c>
      <c r="P30" t="n">
        <v>496.11</v>
      </c>
      <c r="Q30" t="n">
        <v>2238.42</v>
      </c>
      <c r="R30" t="n">
        <v>126.6</v>
      </c>
      <c r="S30" t="n">
        <v>80.06999999999999</v>
      </c>
      <c r="T30" t="n">
        <v>21030.02</v>
      </c>
      <c r="U30" t="n">
        <v>0.63</v>
      </c>
      <c r="V30" t="n">
        <v>0.86</v>
      </c>
      <c r="W30" t="n">
        <v>6.72</v>
      </c>
      <c r="X30" t="n">
        <v>1.29</v>
      </c>
      <c r="Y30" t="n">
        <v>1</v>
      </c>
      <c r="Z30" t="n">
        <v>10</v>
      </c>
      <c r="AA30" t="n">
        <v>647.329718487784</v>
      </c>
      <c r="AB30" t="n">
        <v>885.705079006632</v>
      </c>
      <c r="AC30" t="n">
        <v>801.1746293611241</v>
      </c>
      <c r="AD30" t="n">
        <v>647329.718487784</v>
      </c>
      <c r="AE30" t="n">
        <v>885705.079006632</v>
      </c>
      <c r="AF30" t="n">
        <v>3.302345919328462e-06</v>
      </c>
      <c r="AG30" t="n">
        <v>1.472916666666667</v>
      </c>
      <c r="AH30" t="n">
        <v>801174.629361124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2.8433</v>
      </c>
      <c r="E31" t="n">
        <v>35.17</v>
      </c>
      <c r="F31" t="n">
        <v>29.85</v>
      </c>
      <c r="G31" t="n">
        <v>40.7</v>
      </c>
      <c r="H31" t="n">
        <v>0.49</v>
      </c>
      <c r="I31" t="n">
        <v>44</v>
      </c>
      <c r="J31" t="n">
        <v>300.06</v>
      </c>
      <c r="K31" t="n">
        <v>61.2</v>
      </c>
      <c r="L31" t="n">
        <v>8.25</v>
      </c>
      <c r="M31" t="n">
        <v>42</v>
      </c>
      <c r="N31" t="n">
        <v>85.61</v>
      </c>
      <c r="O31" t="n">
        <v>37241.49</v>
      </c>
      <c r="P31" t="n">
        <v>493.64</v>
      </c>
      <c r="Q31" t="n">
        <v>2238.34</v>
      </c>
      <c r="R31" t="n">
        <v>124.53</v>
      </c>
      <c r="S31" t="n">
        <v>80.06999999999999</v>
      </c>
      <c r="T31" t="n">
        <v>20005.73</v>
      </c>
      <c r="U31" t="n">
        <v>0.64</v>
      </c>
      <c r="V31" t="n">
        <v>0.86</v>
      </c>
      <c r="W31" t="n">
        <v>6.71</v>
      </c>
      <c r="X31" t="n">
        <v>1.22</v>
      </c>
      <c r="Y31" t="n">
        <v>1</v>
      </c>
      <c r="Z31" t="n">
        <v>10</v>
      </c>
      <c r="AA31" t="n">
        <v>641.4950693034518</v>
      </c>
      <c r="AB31" t="n">
        <v>877.7218545860733</v>
      </c>
      <c r="AC31" t="n">
        <v>793.9533126747377</v>
      </c>
      <c r="AD31" t="n">
        <v>641495.0693034518</v>
      </c>
      <c r="AE31" t="n">
        <v>877721.8545860733</v>
      </c>
      <c r="AF31" t="n">
        <v>3.319038583395763e-06</v>
      </c>
      <c r="AG31" t="n">
        <v>1.465416666666667</v>
      </c>
      <c r="AH31" t="n">
        <v>793953.3126747378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2.8482</v>
      </c>
      <c r="E32" t="n">
        <v>35.11</v>
      </c>
      <c r="F32" t="n">
        <v>29.84</v>
      </c>
      <c r="G32" t="n">
        <v>41.64</v>
      </c>
      <c r="H32" t="n">
        <v>0.5</v>
      </c>
      <c r="I32" t="n">
        <v>43</v>
      </c>
      <c r="J32" t="n">
        <v>300.59</v>
      </c>
      <c r="K32" t="n">
        <v>61.2</v>
      </c>
      <c r="L32" t="n">
        <v>8.5</v>
      </c>
      <c r="M32" t="n">
        <v>41</v>
      </c>
      <c r="N32" t="n">
        <v>85.89</v>
      </c>
      <c r="O32" t="n">
        <v>37306.42</v>
      </c>
      <c r="P32" t="n">
        <v>491.93</v>
      </c>
      <c r="Q32" t="n">
        <v>2238.33</v>
      </c>
      <c r="R32" t="n">
        <v>124.14</v>
      </c>
      <c r="S32" t="n">
        <v>80.06999999999999</v>
      </c>
      <c r="T32" t="n">
        <v>19819.09</v>
      </c>
      <c r="U32" t="n">
        <v>0.64</v>
      </c>
      <c r="V32" t="n">
        <v>0.86</v>
      </c>
      <c r="W32" t="n">
        <v>6.71</v>
      </c>
      <c r="X32" t="n">
        <v>1.22</v>
      </c>
      <c r="Y32" t="n">
        <v>1</v>
      </c>
      <c r="Z32" t="n">
        <v>10</v>
      </c>
      <c r="AA32" t="n">
        <v>638.8727089027573</v>
      </c>
      <c r="AB32" t="n">
        <v>874.1338253954672</v>
      </c>
      <c r="AC32" t="n">
        <v>790.7077199542525</v>
      </c>
      <c r="AD32" t="n">
        <v>638872.7089027573</v>
      </c>
      <c r="AE32" t="n">
        <v>874133.8253954672</v>
      </c>
      <c r="AF32" t="n">
        <v>3.324758447306936e-06</v>
      </c>
      <c r="AG32" t="n">
        <v>1.462916666666667</v>
      </c>
      <c r="AH32" t="n">
        <v>790707.7199542525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2.8559</v>
      </c>
      <c r="E33" t="n">
        <v>35.01</v>
      </c>
      <c r="F33" t="n">
        <v>29.8</v>
      </c>
      <c r="G33" t="n">
        <v>42.57</v>
      </c>
      <c r="H33" t="n">
        <v>0.52</v>
      </c>
      <c r="I33" t="n">
        <v>42</v>
      </c>
      <c r="J33" t="n">
        <v>301.11</v>
      </c>
      <c r="K33" t="n">
        <v>61.2</v>
      </c>
      <c r="L33" t="n">
        <v>8.75</v>
      </c>
      <c r="M33" t="n">
        <v>40</v>
      </c>
      <c r="N33" t="n">
        <v>86.16</v>
      </c>
      <c r="O33" t="n">
        <v>37371.47</v>
      </c>
      <c r="P33" t="n">
        <v>489.76</v>
      </c>
      <c r="Q33" t="n">
        <v>2238.46</v>
      </c>
      <c r="R33" t="n">
        <v>122.67</v>
      </c>
      <c r="S33" t="n">
        <v>80.06999999999999</v>
      </c>
      <c r="T33" t="n">
        <v>19088.95</v>
      </c>
      <c r="U33" t="n">
        <v>0.65</v>
      </c>
      <c r="V33" t="n">
        <v>0.86</v>
      </c>
      <c r="W33" t="n">
        <v>6.71</v>
      </c>
      <c r="X33" t="n">
        <v>1.17</v>
      </c>
      <c r="Y33" t="n">
        <v>1</v>
      </c>
      <c r="Z33" t="n">
        <v>10</v>
      </c>
      <c r="AA33" t="n">
        <v>635.0386856961336</v>
      </c>
      <c r="AB33" t="n">
        <v>868.8879456989985</v>
      </c>
      <c r="AC33" t="n">
        <v>785.9624996533763</v>
      </c>
      <c r="AD33" t="n">
        <v>635038.6856961336</v>
      </c>
      <c r="AE33" t="n">
        <v>868887.9456989985</v>
      </c>
      <c r="AF33" t="n">
        <v>3.333746804881638e-06</v>
      </c>
      <c r="AG33" t="n">
        <v>1.45875</v>
      </c>
      <c r="AH33" t="n">
        <v>785962.4996533763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2.8688</v>
      </c>
      <c r="E34" t="n">
        <v>34.86</v>
      </c>
      <c r="F34" t="n">
        <v>29.75</v>
      </c>
      <c r="G34" t="n">
        <v>44.63</v>
      </c>
      <c r="H34" t="n">
        <v>0.53</v>
      </c>
      <c r="I34" t="n">
        <v>40</v>
      </c>
      <c r="J34" t="n">
        <v>301.64</v>
      </c>
      <c r="K34" t="n">
        <v>61.2</v>
      </c>
      <c r="L34" t="n">
        <v>9</v>
      </c>
      <c r="M34" t="n">
        <v>38</v>
      </c>
      <c r="N34" t="n">
        <v>86.44</v>
      </c>
      <c r="O34" t="n">
        <v>37436.63</v>
      </c>
      <c r="P34" t="n">
        <v>487.52</v>
      </c>
      <c r="Q34" t="n">
        <v>2238.41</v>
      </c>
      <c r="R34" t="n">
        <v>120.96</v>
      </c>
      <c r="S34" t="n">
        <v>80.06999999999999</v>
      </c>
      <c r="T34" t="n">
        <v>18243.78</v>
      </c>
      <c r="U34" t="n">
        <v>0.66</v>
      </c>
      <c r="V34" t="n">
        <v>0.86</v>
      </c>
      <c r="W34" t="n">
        <v>6.71</v>
      </c>
      <c r="X34" t="n">
        <v>1.13</v>
      </c>
      <c r="Y34" t="n">
        <v>1</v>
      </c>
      <c r="Z34" t="n">
        <v>10</v>
      </c>
      <c r="AA34" t="n">
        <v>629.9611115479793</v>
      </c>
      <c r="AB34" t="n">
        <v>861.9405847427321</v>
      </c>
      <c r="AC34" t="n">
        <v>779.6781850760937</v>
      </c>
      <c r="AD34" t="n">
        <v>629961.1115479793</v>
      </c>
      <c r="AE34" t="n">
        <v>861940.5847427321</v>
      </c>
      <c r="AF34" t="n">
        <v>3.348805222117176e-06</v>
      </c>
      <c r="AG34" t="n">
        <v>1.4525</v>
      </c>
      <c r="AH34" t="n">
        <v>779678.1850760937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2.8765</v>
      </c>
      <c r="E35" t="n">
        <v>34.76</v>
      </c>
      <c r="F35" t="n">
        <v>29.71</v>
      </c>
      <c r="G35" t="n">
        <v>45.71</v>
      </c>
      <c r="H35" t="n">
        <v>0.55</v>
      </c>
      <c r="I35" t="n">
        <v>39</v>
      </c>
      <c r="J35" t="n">
        <v>302.17</v>
      </c>
      <c r="K35" t="n">
        <v>61.2</v>
      </c>
      <c r="L35" t="n">
        <v>9.25</v>
      </c>
      <c r="M35" t="n">
        <v>37</v>
      </c>
      <c r="N35" t="n">
        <v>86.72</v>
      </c>
      <c r="O35" t="n">
        <v>37501.91</v>
      </c>
      <c r="P35" t="n">
        <v>485.76</v>
      </c>
      <c r="Q35" t="n">
        <v>2238.35</v>
      </c>
      <c r="R35" t="n">
        <v>119.87</v>
      </c>
      <c r="S35" t="n">
        <v>80.06999999999999</v>
      </c>
      <c r="T35" t="n">
        <v>17699.87</v>
      </c>
      <c r="U35" t="n">
        <v>0.67</v>
      </c>
      <c r="V35" t="n">
        <v>0.86</v>
      </c>
      <c r="W35" t="n">
        <v>6.7</v>
      </c>
      <c r="X35" t="n">
        <v>1.09</v>
      </c>
      <c r="Y35" t="n">
        <v>1</v>
      </c>
      <c r="Z35" t="n">
        <v>10</v>
      </c>
      <c r="AA35" t="n">
        <v>626.5225703509839</v>
      </c>
      <c r="AB35" t="n">
        <v>857.2358209792717</v>
      </c>
      <c r="AC35" t="n">
        <v>775.4224373630404</v>
      </c>
      <c r="AD35" t="n">
        <v>626522.5703509839</v>
      </c>
      <c r="AE35" t="n">
        <v>857235.8209792717</v>
      </c>
      <c r="AF35" t="n">
        <v>3.357793579691877e-06</v>
      </c>
      <c r="AG35" t="n">
        <v>1.448333333333333</v>
      </c>
      <c r="AH35" t="n">
        <v>775422.4373630404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2.8857</v>
      </c>
      <c r="E36" t="n">
        <v>34.65</v>
      </c>
      <c r="F36" t="n">
        <v>29.66</v>
      </c>
      <c r="G36" t="n">
        <v>46.83</v>
      </c>
      <c r="H36" t="n">
        <v>0.5600000000000001</v>
      </c>
      <c r="I36" t="n">
        <v>38</v>
      </c>
      <c r="J36" t="n">
        <v>302.7</v>
      </c>
      <c r="K36" t="n">
        <v>61.2</v>
      </c>
      <c r="L36" t="n">
        <v>9.5</v>
      </c>
      <c r="M36" t="n">
        <v>36</v>
      </c>
      <c r="N36" t="n">
        <v>87</v>
      </c>
      <c r="O36" t="n">
        <v>37567.32</v>
      </c>
      <c r="P36" t="n">
        <v>483.16</v>
      </c>
      <c r="Q36" t="n">
        <v>2238.44</v>
      </c>
      <c r="R36" t="n">
        <v>118.14</v>
      </c>
      <c r="S36" t="n">
        <v>80.06999999999999</v>
      </c>
      <c r="T36" t="n">
        <v>16841.83</v>
      </c>
      <c r="U36" t="n">
        <v>0.68</v>
      </c>
      <c r="V36" t="n">
        <v>0.87</v>
      </c>
      <c r="W36" t="n">
        <v>6.7</v>
      </c>
      <c r="X36" t="n">
        <v>1.03</v>
      </c>
      <c r="Y36" t="n">
        <v>1</v>
      </c>
      <c r="Z36" t="n">
        <v>10</v>
      </c>
      <c r="AA36" t="n">
        <v>622.0101756803112</v>
      </c>
      <c r="AB36" t="n">
        <v>851.0617635180541</v>
      </c>
      <c r="AC36" t="n">
        <v>769.8376232805776</v>
      </c>
      <c r="AD36" t="n">
        <v>622010.1756803113</v>
      </c>
      <c r="AE36" t="n">
        <v>851061.7635180542</v>
      </c>
      <c r="AF36" t="n">
        <v>3.368532916014896e-06</v>
      </c>
      <c r="AG36" t="n">
        <v>1.44375</v>
      </c>
      <c r="AH36" t="n">
        <v>769837.6232805776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2.8896</v>
      </c>
      <c r="E37" t="n">
        <v>34.61</v>
      </c>
      <c r="F37" t="n">
        <v>29.66</v>
      </c>
      <c r="G37" t="n">
        <v>48.1</v>
      </c>
      <c r="H37" t="n">
        <v>0.57</v>
      </c>
      <c r="I37" t="n">
        <v>37</v>
      </c>
      <c r="J37" t="n">
        <v>303.23</v>
      </c>
      <c r="K37" t="n">
        <v>61.2</v>
      </c>
      <c r="L37" t="n">
        <v>9.75</v>
      </c>
      <c r="M37" t="n">
        <v>35</v>
      </c>
      <c r="N37" t="n">
        <v>87.28</v>
      </c>
      <c r="O37" t="n">
        <v>37632.84</v>
      </c>
      <c r="P37" t="n">
        <v>482.47</v>
      </c>
      <c r="Q37" t="n">
        <v>2238.42</v>
      </c>
      <c r="R37" t="n">
        <v>118.51</v>
      </c>
      <c r="S37" t="n">
        <v>80.06999999999999</v>
      </c>
      <c r="T37" t="n">
        <v>17034.05</v>
      </c>
      <c r="U37" t="n">
        <v>0.68</v>
      </c>
      <c r="V37" t="n">
        <v>0.87</v>
      </c>
      <c r="W37" t="n">
        <v>6.7</v>
      </c>
      <c r="X37" t="n">
        <v>1.04</v>
      </c>
      <c r="Y37" t="n">
        <v>1</v>
      </c>
      <c r="Z37" t="n">
        <v>10</v>
      </c>
      <c r="AA37" t="n">
        <v>620.5974987024017</v>
      </c>
      <c r="AB37" t="n">
        <v>849.1288765539689</v>
      </c>
      <c r="AC37" t="n">
        <v>768.0892083355205</v>
      </c>
      <c r="AD37" t="n">
        <v>620597.4987024018</v>
      </c>
      <c r="AE37" t="n">
        <v>849128.8765539689</v>
      </c>
      <c r="AF37" t="n">
        <v>3.373085460760524e-06</v>
      </c>
      <c r="AG37" t="n">
        <v>1.442083333333333</v>
      </c>
      <c r="AH37" t="n">
        <v>768089.2083355206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2.8979</v>
      </c>
      <c r="E38" t="n">
        <v>34.51</v>
      </c>
      <c r="F38" t="n">
        <v>29.62</v>
      </c>
      <c r="G38" t="n">
        <v>49.36</v>
      </c>
      <c r="H38" t="n">
        <v>0.59</v>
      </c>
      <c r="I38" t="n">
        <v>36</v>
      </c>
      <c r="J38" t="n">
        <v>303.76</v>
      </c>
      <c r="K38" t="n">
        <v>61.2</v>
      </c>
      <c r="L38" t="n">
        <v>10</v>
      </c>
      <c r="M38" t="n">
        <v>34</v>
      </c>
      <c r="N38" t="n">
        <v>87.56999999999999</v>
      </c>
      <c r="O38" t="n">
        <v>37698.48</v>
      </c>
      <c r="P38" t="n">
        <v>479.95</v>
      </c>
      <c r="Q38" t="n">
        <v>2238.37</v>
      </c>
      <c r="R38" t="n">
        <v>116.85</v>
      </c>
      <c r="S38" t="n">
        <v>80.06999999999999</v>
      </c>
      <c r="T38" t="n">
        <v>16206.08</v>
      </c>
      <c r="U38" t="n">
        <v>0.6899999999999999</v>
      </c>
      <c r="V38" t="n">
        <v>0.87</v>
      </c>
      <c r="W38" t="n">
        <v>6.7</v>
      </c>
      <c r="X38" t="n">
        <v>0.99</v>
      </c>
      <c r="Y38" t="n">
        <v>1</v>
      </c>
      <c r="Z38" t="n">
        <v>10</v>
      </c>
      <c r="AA38" t="n">
        <v>616.4490432320521</v>
      </c>
      <c r="AB38" t="n">
        <v>843.4527767624976</v>
      </c>
      <c r="AC38" t="n">
        <v>762.9548275416912</v>
      </c>
      <c r="AD38" t="n">
        <v>616449.0432320521</v>
      </c>
      <c r="AE38" t="n">
        <v>843452.7767624976</v>
      </c>
      <c r="AF38" t="n">
        <v>3.382774209834552e-06</v>
      </c>
      <c r="AG38" t="n">
        <v>1.437916666666667</v>
      </c>
      <c r="AH38" t="n">
        <v>762954.8275416913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2.9018</v>
      </c>
      <c r="E39" t="n">
        <v>34.46</v>
      </c>
      <c r="F39" t="n">
        <v>29.63</v>
      </c>
      <c r="G39" t="n">
        <v>50.79</v>
      </c>
      <c r="H39" t="n">
        <v>0.6</v>
      </c>
      <c r="I39" t="n">
        <v>35</v>
      </c>
      <c r="J39" t="n">
        <v>304.3</v>
      </c>
      <c r="K39" t="n">
        <v>61.2</v>
      </c>
      <c r="L39" t="n">
        <v>10.25</v>
      </c>
      <c r="M39" t="n">
        <v>33</v>
      </c>
      <c r="N39" t="n">
        <v>87.84999999999999</v>
      </c>
      <c r="O39" t="n">
        <v>37764.25</v>
      </c>
      <c r="P39" t="n">
        <v>478.75</v>
      </c>
      <c r="Q39" t="n">
        <v>2238.37</v>
      </c>
      <c r="R39" t="n">
        <v>116.89</v>
      </c>
      <c r="S39" t="n">
        <v>80.06999999999999</v>
      </c>
      <c r="T39" t="n">
        <v>16230.93</v>
      </c>
      <c r="U39" t="n">
        <v>0.6899999999999999</v>
      </c>
      <c r="V39" t="n">
        <v>0.87</v>
      </c>
      <c r="W39" t="n">
        <v>6.71</v>
      </c>
      <c r="X39" t="n">
        <v>1</v>
      </c>
      <c r="Y39" t="n">
        <v>1</v>
      </c>
      <c r="Z39" t="n">
        <v>10</v>
      </c>
      <c r="AA39" t="n">
        <v>614.6880205662738</v>
      </c>
      <c r="AB39" t="n">
        <v>841.043267860343</v>
      </c>
      <c r="AC39" t="n">
        <v>760.7752787873912</v>
      </c>
      <c r="AD39" t="n">
        <v>614688.0205662738</v>
      </c>
      <c r="AE39" t="n">
        <v>841043.267860343</v>
      </c>
      <c r="AF39" t="n">
        <v>3.38732675458018e-06</v>
      </c>
      <c r="AG39" t="n">
        <v>1.435833333333333</v>
      </c>
      <c r="AH39" t="n">
        <v>760775.2787873913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2.9102</v>
      </c>
      <c r="E40" t="n">
        <v>34.36</v>
      </c>
      <c r="F40" t="n">
        <v>29.58</v>
      </c>
      <c r="G40" t="n">
        <v>52.2</v>
      </c>
      <c r="H40" t="n">
        <v>0.61</v>
      </c>
      <c r="I40" t="n">
        <v>34</v>
      </c>
      <c r="J40" t="n">
        <v>304.83</v>
      </c>
      <c r="K40" t="n">
        <v>61.2</v>
      </c>
      <c r="L40" t="n">
        <v>10.5</v>
      </c>
      <c r="M40" t="n">
        <v>32</v>
      </c>
      <c r="N40" t="n">
        <v>88.13</v>
      </c>
      <c r="O40" t="n">
        <v>37830.13</v>
      </c>
      <c r="P40" t="n">
        <v>476.03</v>
      </c>
      <c r="Q40" t="n">
        <v>2238.46</v>
      </c>
      <c r="R40" t="n">
        <v>115.62</v>
      </c>
      <c r="S40" t="n">
        <v>80.06999999999999</v>
      </c>
      <c r="T40" t="n">
        <v>15602.71</v>
      </c>
      <c r="U40" t="n">
        <v>0.6899999999999999</v>
      </c>
      <c r="V40" t="n">
        <v>0.87</v>
      </c>
      <c r="W40" t="n">
        <v>6.7</v>
      </c>
      <c r="X40" t="n">
        <v>0.95</v>
      </c>
      <c r="Y40" t="n">
        <v>1</v>
      </c>
      <c r="Z40" t="n">
        <v>10</v>
      </c>
      <c r="AA40" t="n">
        <v>610.3193923378986</v>
      </c>
      <c r="AB40" t="n">
        <v>835.0659179880048</v>
      </c>
      <c r="AC40" t="n">
        <v>755.3683987976059</v>
      </c>
      <c r="AD40" t="n">
        <v>610319.3923378986</v>
      </c>
      <c r="AE40" t="n">
        <v>835065.9179880047</v>
      </c>
      <c r="AF40" t="n">
        <v>3.397132235570763e-06</v>
      </c>
      <c r="AG40" t="n">
        <v>1.431666666666667</v>
      </c>
      <c r="AH40" t="n">
        <v>755368.3987976059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2.9189</v>
      </c>
      <c r="E41" t="n">
        <v>34.26</v>
      </c>
      <c r="F41" t="n">
        <v>29.53</v>
      </c>
      <c r="G41" t="n">
        <v>53.7</v>
      </c>
      <c r="H41" t="n">
        <v>0.63</v>
      </c>
      <c r="I41" t="n">
        <v>33</v>
      </c>
      <c r="J41" t="n">
        <v>305.37</v>
      </c>
      <c r="K41" t="n">
        <v>61.2</v>
      </c>
      <c r="L41" t="n">
        <v>10.75</v>
      </c>
      <c r="M41" t="n">
        <v>31</v>
      </c>
      <c r="N41" t="n">
        <v>88.42</v>
      </c>
      <c r="O41" t="n">
        <v>37896.14</v>
      </c>
      <c r="P41" t="n">
        <v>474.71</v>
      </c>
      <c r="Q41" t="n">
        <v>2238.48</v>
      </c>
      <c r="R41" t="n">
        <v>114.23</v>
      </c>
      <c r="S41" t="n">
        <v>80.06999999999999</v>
      </c>
      <c r="T41" t="n">
        <v>14910.48</v>
      </c>
      <c r="U41" t="n">
        <v>0.7</v>
      </c>
      <c r="V41" t="n">
        <v>0.87</v>
      </c>
      <c r="W41" t="n">
        <v>6.69</v>
      </c>
      <c r="X41" t="n">
        <v>0.91</v>
      </c>
      <c r="Y41" t="n">
        <v>1</v>
      </c>
      <c r="Z41" t="n">
        <v>10</v>
      </c>
      <c r="AA41" t="n">
        <v>607.0750267616236</v>
      </c>
      <c r="AB41" t="n">
        <v>830.626833875238</v>
      </c>
      <c r="AC41" t="n">
        <v>751.3529746422678</v>
      </c>
      <c r="AD41" t="n">
        <v>607075.0267616236</v>
      </c>
      <c r="AE41" t="n">
        <v>830626.8338752381</v>
      </c>
      <c r="AF41" t="n">
        <v>3.407287912311009e-06</v>
      </c>
      <c r="AG41" t="n">
        <v>1.4275</v>
      </c>
      <c r="AH41" t="n">
        <v>751352.9746422678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2.9252</v>
      </c>
      <c r="E42" t="n">
        <v>34.19</v>
      </c>
      <c r="F42" t="n">
        <v>29.51</v>
      </c>
      <c r="G42" t="n">
        <v>55.34</v>
      </c>
      <c r="H42" t="n">
        <v>0.64</v>
      </c>
      <c r="I42" t="n">
        <v>32</v>
      </c>
      <c r="J42" t="n">
        <v>305.9</v>
      </c>
      <c r="K42" t="n">
        <v>61.2</v>
      </c>
      <c r="L42" t="n">
        <v>11</v>
      </c>
      <c r="M42" t="n">
        <v>30</v>
      </c>
      <c r="N42" t="n">
        <v>88.7</v>
      </c>
      <c r="O42" t="n">
        <v>37962.28</v>
      </c>
      <c r="P42" t="n">
        <v>472.47</v>
      </c>
      <c r="Q42" t="n">
        <v>2238.42</v>
      </c>
      <c r="R42" t="n">
        <v>113.69</v>
      </c>
      <c r="S42" t="n">
        <v>80.06999999999999</v>
      </c>
      <c r="T42" t="n">
        <v>14648.4</v>
      </c>
      <c r="U42" t="n">
        <v>0.7</v>
      </c>
      <c r="V42" t="n">
        <v>0.87</v>
      </c>
      <c r="W42" t="n">
        <v>6.69</v>
      </c>
      <c r="X42" t="n">
        <v>0.88</v>
      </c>
      <c r="Y42" t="n">
        <v>1</v>
      </c>
      <c r="Z42" t="n">
        <v>10</v>
      </c>
      <c r="AA42" t="n">
        <v>603.7854518273124</v>
      </c>
      <c r="AB42" t="n">
        <v>826.1258923243096</v>
      </c>
      <c r="AC42" t="n">
        <v>747.2815966358488</v>
      </c>
      <c r="AD42" t="n">
        <v>603785.4518273124</v>
      </c>
      <c r="AE42" t="n">
        <v>826125.8923243096</v>
      </c>
      <c r="AF42" t="n">
        <v>3.414642023053946e-06</v>
      </c>
      <c r="AG42" t="n">
        <v>1.424583333333333</v>
      </c>
      <c r="AH42" t="n">
        <v>747281.5966358489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2.931</v>
      </c>
      <c r="E43" t="n">
        <v>34.12</v>
      </c>
      <c r="F43" t="n">
        <v>29.5</v>
      </c>
      <c r="G43" t="n">
        <v>57.09</v>
      </c>
      <c r="H43" t="n">
        <v>0.65</v>
      </c>
      <c r="I43" t="n">
        <v>31</v>
      </c>
      <c r="J43" t="n">
        <v>306.44</v>
      </c>
      <c r="K43" t="n">
        <v>61.2</v>
      </c>
      <c r="L43" t="n">
        <v>11.25</v>
      </c>
      <c r="M43" t="n">
        <v>29</v>
      </c>
      <c r="N43" t="n">
        <v>88.98999999999999</v>
      </c>
      <c r="O43" t="n">
        <v>38028.53</v>
      </c>
      <c r="P43" t="n">
        <v>471.07</v>
      </c>
      <c r="Q43" t="n">
        <v>2238.37</v>
      </c>
      <c r="R43" t="n">
        <v>112.98</v>
      </c>
      <c r="S43" t="n">
        <v>80.06999999999999</v>
      </c>
      <c r="T43" t="n">
        <v>14298.91</v>
      </c>
      <c r="U43" t="n">
        <v>0.71</v>
      </c>
      <c r="V43" t="n">
        <v>0.87</v>
      </c>
      <c r="W43" t="n">
        <v>6.69</v>
      </c>
      <c r="X43" t="n">
        <v>0.87</v>
      </c>
      <c r="Y43" t="n">
        <v>1</v>
      </c>
      <c r="Z43" t="n">
        <v>10</v>
      </c>
      <c r="AA43" t="n">
        <v>601.3698181116662</v>
      </c>
      <c r="AB43" t="n">
        <v>822.8207157043242</v>
      </c>
      <c r="AC43" t="n">
        <v>744.2918614336302</v>
      </c>
      <c r="AD43" t="n">
        <v>601369.8181116661</v>
      </c>
      <c r="AE43" t="n">
        <v>822820.7157043242</v>
      </c>
      <c r="AF43" t="n">
        <v>3.421412474214111e-06</v>
      </c>
      <c r="AG43" t="n">
        <v>1.421666666666667</v>
      </c>
      <c r="AH43" t="n">
        <v>744291.8614336302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2.9332</v>
      </c>
      <c r="E44" t="n">
        <v>34.09</v>
      </c>
      <c r="F44" t="n">
        <v>29.47</v>
      </c>
      <c r="G44" t="n">
        <v>57.04</v>
      </c>
      <c r="H44" t="n">
        <v>0.67</v>
      </c>
      <c r="I44" t="n">
        <v>31</v>
      </c>
      <c r="J44" t="n">
        <v>306.98</v>
      </c>
      <c r="K44" t="n">
        <v>61.2</v>
      </c>
      <c r="L44" t="n">
        <v>11.5</v>
      </c>
      <c r="M44" t="n">
        <v>29</v>
      </c>
      <c r="N44" t="n">
        <v>89.28</v>
      </c>
      <c r="O44" t="n">
        <v>38094.91</v>
      </c>
      <c r="P44" t="n">
        <v>468.68</v>
      </c>
      <c r="Q44" t="n">
        <v>2238.31</v>
      </c>
      <c r="R44" t="n">
        <v>112.03</v>
      </c>
      <c r="S44" t="n">
        <v>80.06999999999999</v>
      </c>
      <c r="T44" t="n">
        <v>13822.35</v>
      </c>
      <c r="U44" t="n">
        <v>0.71</v>
      </c>
      <c r="V44" t="n">
        <v>0.87</v>
      </c>
      <c r="W44" t="n">
        <v>6.69</v>
      </c>
      <c r="X44" t="n">
        <v>0.85</v>
      </c>
      <c r="Y44" t="n">
        <v>1</v>
      </c>
      <c r="Z44" t="n">
        <v>10</v>
      </c>
      <c r="AA44" t="n">
        <v>598.7464888701993</v>
      </c>
      <c r="AB44" t="n">
        <v>819.2313609030313</v>
      </c>
      <c r="AC44" t="n">
        <v>741.0450696168816</v>
      </c>
      <c r="AD44" t="n">
        <v>598746.4888701993</v>
      </c>
      <c r="AE44" t="n">
        <v>819231.3609030313</v>
      </c>
      <c r="AF44" t="n">
        <v>3.423980576378312e-06</v>
      </c>
      <c r="AG44" t="n">
        <v>1.420416666666667</v>
      </c>
      <c r="AH44" t="n">
        <v>741045.0696168817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2.9389</v>
      </c>
      <c r="E45" t="n">
        <v>34.03</v>
      </c>
      <c r="F45" t="n">
        <v>29.46</v>
      </c>
      <c r="G45" t="n">
        <v>58.92</v>
      </c>
      <c r="H45" t="n">
        <v>0.68</v>
      </c>
      <c r="I45" t="n">
        <v>30</v>
      </c>
      <c r="J45" t="n">
        <v>307.52</v>
      </c>
      <c r="K45" t="n">
        <v>61.2</v>
      </c>
      <c r="L45" t="n">
        <v>11.75</v>
      </c>
      <c r="M45" t="n">
        <v>28</v>
      </c>
      <c r="N45" t="n">
        <v>89.56999999999999</v>
      </c>
      <c r="O45" t="n">
        <v>38161.42</v>
      </c>
      <c r="P45" t="n">
        <v>467.84</v>
      </c>
      <c r="Q45" t="n">
        <v>2238.33</v>
      </c>
      <c r="R45" t="n">
        <v>111.69</v>
      </c>
      <c r="S45" t="n">
        <v>80.06999999999999</v>
      </c>
      <c r="T45" t="n">
        <v>13656.1</v>
      </c>
      <c r="U45" t="n">
        <v>0.72</v>
      </c>
      <c r="V45" t="n">
        <v>0.87</v>
      </c>
      <c r="W45" t="n">
        <v>6.69</v>
      </c>
      <c r="X45" t="n">
        <v>0.83</v>
      </c>
      <c r="Y45" t="n">
        <v>1</v>
      </c>
      <c r="Z45" t="n">
        <v>10</v>
      </c>
      <c r="AA45" t="n">
        <v>596.8319771959369</v>
      </c>
      <c r="AB45" t="n">
        <v>816.6118415680115</v>
      </c>
      <c r="AC45" t="n">
        <v>738.6755535306778</v>
      </c>
      <c r="AD45" t="n">
        <v>596831.977195937</v>
      </c>
      <c r="AE45" t="n">
        <v>816611.8415680116</v>
      </c>
      <c r="AF45" t="n">
        <v>3.430634295621921e-06</v>
      </c>
      <c r="AG45" t="n">
        <v>1.417916666666667</v>
      </c>
      <c r="AH45" t="n">
        <v>738675.5535306778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2.9461</v>
      </c>
      <c r="E46" t="n">
        <v>33.94</v>
      </c>
      <c r="F46" t="n">
        <v>29.43</v>
      </c>
      <c r="G46" t="n">
        <v>60.89</v>
      </c>
      <c r="H46" t="n">
        <v>0.6899999999999999</v>
      </c>
      <c r="I46" t="n">
        <v>29</v>
      </c>
      <c r="J46" t="n">
        <v>308.06</v>
      </c>
      <c r="K46" t="n">
        <v>61.2</v>
      </c>
      <c r="L46" t="n">
        <v>12</v>
      </c>
      <c r="M46" t="n">
        <v>27</v>
      </c>
      <c r="N46" t="n">
        <v>89.86</v>
      </c>
      <c r="O46" t="n">
        <v>38228.06</v>
      </c>
      <c r="P46" t="n">
        <v>465.74</v>
      </c>
      <c r="Q46" t="n">
        <v>2238.39</v>
      </c>
      <c r="R46" t="n">
        <v>110.79</v>
      </c>
      <c r="S46" t="n">
        <v>80.06999999999999</v>
      </c>
      <c r="T46" t="n">
        <v>13212.64</v>
      </c>
      <c r="U46" t="n">
        <v>0.72</v>
      </c>
      <c r="V46" t="n">
        <v>0.87</v>
      </c>
      <c r="W46" t="n">
        <v>6.69</v>
      </c>
      <c r="X46" t="n">
        <v>0.8</v>
      </c>
      <c r="Y46" t="n">
        <v>1</v>
      </c>
      <c r="Z46" t="n">
        <v>10</v>
      </c>
      <c r="AA46" t="n">
        <v>593.4496706230947</v>
      </c>
      <c r="AB46" t="n">
        <v>811.9840204982138</v>
      </c>
      <c r="AC46" t="n">
        <v>734.4894052085938</v>
      </c>
      <c r="AD46" t="n">
        <v>593449.6706230947</v>
      </c>
      <c r="AE46" t="n">
        <v>811984.0204982138</v>
      </c>
      <c r="AF46" t="n">
        <v>3.439038993613849e-06</v>
      </c>
      <c r="AG46" t="n">
        <v>1.414166666666667</v>
      </c>
      <c r="AH46" t="n">
        <v>734489.4052085938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2.947</v>
      </c>
      <c r="E47" t="n">
        <v>33.93</v>
      </c>
      <c r="F47" t="n">
        <v>29.42</v>
      </c>
      <c r="G47" t="n">
        <v>60.87</v>
      </c>
      <c r="H47" t="n">
        <v>0.71</v>
      </c>
      <c r="I47" t="n">
        <v>29</v>
      </c>
      <c r="J47" t="n">
        <v>308.6</v>
      </c>
      <c r="K47" t="n">
        <v>61.2</v>
      </c>
      <c r="L47" t="n">
        <v>12.25</v>
      </c>
      <c r="M47" t="n">
        <v>27</v>
      </c>
      <c r="N47" t="n">
        <v>90.15000000000001</v>
      </c>
      <c r="O47" t="n">
        <v>38294.82</v>
      </c>
      <c r="P47" t="n">
        <v>463.6</v>
      </c>
      <c r="Q47" t="n">
        <v>2238.36</v>
      </c>
      <c r="R47" t="n">
        <v>110.64</v>
      </c>
      <c r="S47" t="n">
        <v>80.06999999999999</v>
      </c>
      <c r="T47" t="n">
        <v>13138.66</v>
      </c>
      <c r="U47" t="n">
        <v>0.72</v>
      </c>
      <c r="V47" t="n">
        <v>0.87</v>
      </c>
      <c r="W47" t="n">
        <v>6.68</v>
      </c>
      <c r="X47" t="n">
        <v>0.79</v>
      </c>
      <c r="Y47" t="n">
        <v>1</v>
      </c>
      <c r="Z47" t="n">
        <v>10</v>
      </c>
      <c r="AA47" t="n">
        <v>591.4460560270196</v>
      </c>
      <c r="AB47" t="n">
        <v>809.2425866146266</v>
      </c>
      <c r="AC47" t="n">
        <v>732.0096099272295</v>
      </c>
      <c r="AD47" t="n">
        <v>591446.0560270196</v>
      </c>
      <c r="AE47" t="n">
        <v>809242.5866146266</v>
      </c>
      <c r="AF47" t="n">
        <v>3.440089580862841e-06</v>
      </c>
      <c r="AG47" t="n">
        <v>1.41375</v>
      </c>
      <c r="AH47" t="n">
        <v>732009.6099272295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2.9535</v>
      </c>
      <c r="E48" t="n">
        <v>33.86</v>
      </c>
      <c r="F48" t="n">
        <v>29.4</v>
      </c>
      <c r="G48" t="n">
        <v>63</v>
      </c>
      <c r="H48" t="n">
        <v>0.72</v>
      </c>
      <c r="I48" t="n">
        <v>28</v>
      </c>
      <c r="J48" t="n">
        <v>309.14</v>
      </c>
      <c r="K48" t="n">
        <v>61.2</v>
      </c>
      <c r="L48" t="n">
        <v>12.5</v>
      </c>
      <c r="M48" t="n">
        <v>26</v>
      </c>
      <c r="N48" t="n">
        <v>90.44</v>
      </c>
      <c r="O48" t="n">
        <v>38361.7</v>
      </c>
      <c r="P48" t="n">
        <v>462.29</v>
      </c>
      <c r="Q48" t="n">
        <v>2238.38</v>
      </c>
      <c r="R48" t="n">
        <v>109.6</v>
      </c>
      <c r="S48" t="n">
        <v>80.06999999999999</v>
      </c>
      <c r="T48" t="n">
        <v>12624.07</v>
      </c>
      <c r="U48" t="n">
        <v>0.73</v>
      </c>
      <c r="V48" t="n">
        <v>0.87</v>
      </c>
      <c r="W48" t="n">
        <v>6.69</v>
      </c>
      <c r="X48" t="n">
        <v>0.77</v>
      </c>
      <c r="Y48" t="n">
        <v>1</v>
      </c>
      <c r="Z48" t="n">
        <v>10</v>
      </c>
      <c r="AA48" t="n">
        <v>588.9433337161025</v>
      </c>
      <c r="AB48" t="n">
        <v>805.8182515365139</v>
      </c>
      <c r="AC48" t="n">
        <v>728.9120885828876</v>
      </c>
      <c r="AD48" t="n">
        <v>588943.3337161025</v>
      </c>
      <c r="AE48" t="n">
        <v>805818.2515365139</v>
      </c>
      <c r="AF48" t="n">
        <v>3.447677155438887e-06</v>
      </c>
      <c r="AG48" t="n">
        <v>1.410833333333333</v>
      </c>
      <c r="AH48" t="n">
        <v>728912.0885828875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2.9626</v>
      </c>
      <c r="E49" t="n">
        <v>33.75</v>
      </c>
      <c r="F49" t="n">
        <v>29.35</v>
      </c>
      <c r="G49" t="n">
        <v>65.22</v>
      </c>
      <c r="H49" t="n">
        <v>0.73</v>
      </c>
      <c r="I49" t="n">
        <v>27</v>
      </c>
      <c r="J49" t="n">
        <v>309.68</v>
      </c>
      <c r="K49" t="n">
        <v>61.2</v>
      </c>
      <c r="L49" t="n">
        <v>12.75</v>
      </c>
      <c r="M49" t="n">
        <v>25</v>
      </c>
      <c r="N49" t="n">
        <v>90.73999999999999</v>
      </c>
      <c r="O49" t="n">
        <v>38428.72</v>
      </c>
      <c r="P49" t="n">
        <v>460.27</v>
      </c>
      <c r="Q49" t="n">
        <v>2238.4</v>
      </c>
      <c r="R49" t="n">
        <v>108.03</v>
      </c>
      <c r="S49" t="n">
        <v>80.06999999999999</v>
      </c>
      <c r="T49" t="n">
        <v>11842.46</v>
      </c>
      <c r="U49" t="n">
        <v>0.74</v>
      </c>
      <c r="V49" t="n">
        <v>0.87</v>
      </c>
      <c r="W49" t="n">
        <v>6.69</v>
      </c>
      <c r="X49" t="n">
        <v>0.72</v>
      </c>
      <c r="Y49" t="n">
        <v>1</v>
      </c>
      <c r="Z49" t="n">
        <v>10</v>
      </c>
      <c r="AA49" t="n">
        <v>585.1553138531191</v>
      </c>
      <c r="AB49" t="n">
        <v>800.635315644338</v>
      </c>
      <c r="AC49" t="n">
        <v>724.2238048179648</v>
      </c>
      <c r="AD49" t="n">
        <v>585155.313853119</v>
      </c>
      <c r="AE49" t="n">
        <v>800635.315644338</v>
      </c>
      <c r="AF49" t="n">
        <v>3.458299759845352e-06</v>
      </c>
      <c r="AG49" t="n">
        <v>1.40625</v>
      </c>
      <c r="AH49" t="n">
        <v>724223.8048179648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2.9608</v>
      </c>
      <c r="E50" t="n">
        <v>33.77</v>
      </c>
      <c r="F50" t="n">
        <v>29.37</v>
      </c>
      <c r="G50" t="n">
        <v>65.27</v>
      </c>
      <c r="H50" t="n">
        <v>0.75</v>
      </c>
      <c r="I50" t="n">
        <v>27</v>
      </c>
      <c r="J50" t="n">
        <v>310.23</v>
      </c>
      <c r="K50" t="n">
        <v>61.2</v>
      </c>
      <c r="L50" t="n">
        <v>13</v>
      </c>
      <c r="M50" t="n">
        <v>25</v>
      </c>
      <c r="N50" t="n">
        <v>91.03</v>
      </c>
      <c r="O50" t="n">
        <v>38495.87</v>
      </c>
      <c r="P50" t="n">
        <v>459.39</v>
      </c>
      <c r="Q50" t="n">
        <v>2238.38</v>
      </c>
      <c r="R50" t="n">
        <v>108.63</v>
      </c>
      <c r="S50" t="n">
        <v>80.06999999999999</v>
      </c>
      <c r="T50" t="n">
        <v>12143.79</v>
      </c>
      <c r="U50" t="n">
        <v>0.74</v>
      </c>
      <c r="V50" t="n">
        <v>0.87</v>
      </c>
      <c r="W50" t="n">
        <v>6.69</v>
      </c>
      <c r="X50" t="n">
        <v>0.74</v>
      </c>
      <c r="Y50" t="n">
        <v>1</v>
      </c>
      <c r="Z50" t="n">
        <v>10</v>
      </c>
      <c r="AA50" t="n">
        <v>584.923756248625</v>
      </c>
      <c r="AB50" t="n">
        <v>800.3184883142686</v>
      </c>
      <c r="AC50" t="n">
        <v>723.9372150436072</v>
      </c>
      <c r="AD50" t="n">
        <v>584923.756248625</v>
      </c>
      <c r="AE50" t="n">
        <v>800318.4883142686</v>
      </c>
      <c r="AF50" t="n">
        <v>3.45619858534737e-06</v>
      </c>
      <c r="AG50" t="n">
        <v>1.407083333333333</v>
      </c>
      <c r="AH50" t="n">
        <v>723937.2150436073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2.9689</v>
      </c>
      <c r="E51" t="n">
        <v>33.68</v>
      </c>
      <c r="F51" t="n">
        <v>29.33</v>
      </c>
      <c r="G51" t="n">
        <v>67.69</v>
      </c>
      <c r="H51" t="n">
        <v>0.76</v>
      </c>
      <c r="I51" t="n">
        <v>26</v>
      </c>
      <c r="J51" t="n">
        <v>310.77</v>
      </c>
      <c r="K51" t="n">
        <v>61.2</v>
      </c>
      <c r="L51" t="n">
        <v>13.25</v>
      </c>
      <c r="M51" t="n">
        <v>24</v>
      </c>
      <c r="N51" t="n">
        <v>91.33</v>
      </c>
      <c r="O51" t="n">
        <v>38563.14</v>
      </c>
      <c r="P51" t="n">
        <v>457.31</v>
      </c>
      <c r="Q51" t="n">
        <v>2238.38</v>
      </c>
      <c r="R51" t="n">
        <v>107.57</v>
      </c>
      <c r="S51" t="n">
        <v>80.06999999999999</v>
      </c>
      <c r="T51" t="n">
        <v>11615.46</v>
      </c>
      <c r="U51" t="n">
        <v>0.74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581.3732459381409</v>
      </c>
      <c r="AB51" t="n">
        <v>795.4605234700043</v>
      </c>
      <c r="AC51" t="n">
        <v>719.5428875458829</v>
      </c>
      <c r="AD51" t="n">
        <v>581373.2459381409</v>
      </c>
      <c r="AE51" t="n">
        <v>795460.5234700043</v>
      </c>
      <c r="AF51" t="n">
        <v>3.465653870588289e-06</v>
      </c>
      <c r="AG51" t="n">
        <v>1.403333333333333</v>
      </c>
      <c r="AH51" t="n">
        <v>719542.8875458828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2.9695</v>
      </c>
      <c r="E52" t="n">
        <v>33.68</v>
      </c>
      <c r="F52" t="n">
        <v>29.32</v>
      </c>
      <c r="G52" t="n">
        <v>67.67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454.69</v>
      </c>
      <c r="Q52" t="n">
        <v>2238.37</v>
      </c>
      <c r="R52" t="n">
        <v>107.4</v>
      </c>
      <c r="S52" t="n">
        <v>80.06999999999999</v>
      </c>
      <c r="T52" t="n">
        <v>11533.25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579.0587849646802</v>
      </c>
      <c r="AB52" t="n">
        <v>792.2937758593035</v>
      </c>
      <c r="AC52" t="n">
        <v>716.6783698825892</v>
      </c>
      <c r="AD52" t="n">
        <v>579058.7849646802</v>
      </c>
      <c r="AE52" t="n">
        <v>792293.7758593035</v>
      </c>
      <c r="AF52" t="n">
        <v>3.466354262087617e-06</v>
      </c>
      <c r="AG52" t="n">
        <v>1.403333333333333</v>
      </c>
      <c r="AH52" t="n">
        <v>716678.3698825892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2.9736</v>
      </c>
      <c r="E53" t="n">
        <v>33.63</v>
      </c>
      <c r="F53" t="n">
        <v>29.33</v>
      </c>
      <c r="G53" t="n">
        <v>70.40000000000001</v>
      </c>
      <c r="H53" t="n">
        <v>0.79</v>
      </c>
      <c r="I53" t="n">
        <v>25</v>
      </c>
      <c r="J53" t="n">
        <v>311.87</v>
      </c>
      <c r="K53" t="n">
        <v>61.2</v>
      </c>
      <c r="L53" t="n">
        <v>13.75</v>
      </c>
      <c r="M53" t="n">
        <v>23</v>
      </c>
      <c r="N53" t="n">
        <v>91.92</v>
      </c>
      <c r="O53" t="n">
        <v>38698.21</v>
      </c>
      <c r="P53" t="n">
        <v>453.47</v>
      </c>
      <c r="Q53" t="n">
        <v>2238.42</v>
      </c>
      <c r="R53" t="n">
        <v>107.65</v>
      </c>
      <c r="S53" t="n">
        <v>80.06999999999999</v>
      </c>
      <c r="T53" t="n">
        <v>11662.98</v>
      </c>
      <c r="U53" t="n">
        <v>0.74</v>
      </c>
      <c r="V53" t="n">
        <v>0.87</v>
      </c>
      <c r="W53" t="n">
        <v>6.68</v>
      </c>
      <c r="X53" t="n">
        <v>0.71</v>
      </c>
      <c r="Y53" t="n">
        <v>1</v>
      </c>
      <c r="Z53" t="n">
        <v>10</v>
      </c>
      <c r="AA53" t="n">
        <v>577.3341747562666</v>
      </c>
      <c r="AB53" t="n">
        <v>789.9340880877197</v>
      </c>
      <c r="AC53" t="n">
        <v>714.5438874000828</v>
      </c>
      <c r="AD53" t="n">
        <v>577334.1747562666</v>
      </c>
      <c r="AE53" t="n">
        <v>789934.0880877197</v>
      </c>
      <c r="AF53" t="n">
        <v>3.471140270666353e-06</v>
      </c>
      <c r="AG53" t="n">
        <v>1.40125</v>
      </c>
      <c r="AH53" t="n">
        <v>714543.8874000828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2.9741</v>
      </c>
      <c r="E54" t="n">
        <v>33.62</v>
      </c>
      <c r="F54" t="n">
        <v>29.33</v>
      </c>
      <c r="G54" t="n">
        <v>70.38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23</v>
      </c>
      <c r="N54" t="n">
        <v>92.22</v>
      </c>
      <c r="O54" t="n">
        <v>38765.89</v>
      </c>
      <c r="P54" t="n">
        <v>451.61</v>
      </c>
      <c r="Q54" t="n">
        <v>2238.44</v>
      </c>
      <c r="R54" t="n">
        <v>107.46</v>
      </c>
      <c r="S54" t="n">
        <v>80.06999999999999</v>
      </c>
      <c r="T54" t="n">
        <v>11566.07</v>
      </c>
      <c r="U54" t="n">
        <v>0.75</v>
      </c>
      <c r="V54" t="n">
        <v>0.87</v>
      </c>
      <c r="W54" t="n">
        <v>6.68</v>
      </c>
      <c r="X54" t="n">
        <v>0.7</v>
      </c>
      <c r="Y54" t="n">
        <v>1</v>
      </c>
      <c r="Z54" t="n">
        <v>10</v>
      </c>
      <c r="AA54" t="n">
        <v>575.7229002064381</v>
      </c>
      <c r="AB54" t="n">
        <v>787.729471164228</v>
      </c>
      <c r="AC54" t="n">
        <v>712.54967602157</v>
      </c>
      <c r="AD54" t="n">
        <v>575722.9002064381</v>
      </c>
      <c r="AE54" t="n">
        <v>787729.471164228</v>
      </c>
      <c r="AF54" t="n">
        <v>3.471723930249126e-06</v>
      </c>
      <c r="AG54" t="n">
        <v>1.400833333333333</v>
      </c>
      <c r="AH54" t="n">
        <v>712549.67602157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2.9831</v>
      </c>
      <c r="E55" t="n">
        <v>33.52</v>
      </c>
      <c r="F55" t="n">
        <v>29.28</v>
      </c>
      <c r="G55" t="n">
        <v>73.2</v>
      </c>
      <c r="H55" t="n">
        <v>0.8100000000000001</v>
      </c>
      <c r="I55" t="n">
        <v>24</v>
      </c>
      <c r="J55" t="n">
        <v>312.97</v>
      </c>
      <c r="K55" t="n">
        <v>61.2</v>
      </c>
      <c r="L55" t="n">
        <v>14.25</v>
      </c>
      <c r="M55" t="n">
        <v>22</v>
      </c>
      <c r="N55" t="n">
        <v>92.52</v>
      </c>
      <c r="O55" t="n">
        <v>38833.69</v>
      </c>
      <c r="P55" t="n">
        <v>450.15</v>
      </c>
      <c r="Q55" t="n">
        <v>2238.38</v>
      </c>
      <c r="R55" t="n">
        <v>105.81</v>
      </c>
      <c r="S55" t="n">
        <v>80.06999999999999</v>
      </c>
      <c r="T55" t="n">
        <v>10745.8</v>
      </c>
      <c r="U55" t="n">
        <v>0.76</v>
      </c>
      <c r="V55" t="n">
        <v>0.88</v>
      </c>
      <c r="W55" t="n">
        <v>6.68</v>
      </c>
      <c r="X55" t="n">
        <v>0.65</v>
      </c>
      <c r="Y55" t="n">
        <v>1</v>
      </c>
      <c r="Z55" t="n">
        <v>10</v>
      </c>
      <c r="AA55" t="n">
        <v>572.4775826886656</v>
      </c>
      <c r="AB55" t="n">
        <v>783.2890845631074</v>
      </c>
      <c r="AC55" t="n">
        <v>708.5330736855383</v>
      </c>
      <c r="AD55" t="n">
        <v>572477.5826886656</v>
      </c>
      <c r="AE55" t="n">
        <v>783289.0845631073</v>
      </c>
      <c r="AF55" t="n">
        <v>3.482229802739036e-06</v>
      </c>
      <c r="AG55" t="n">
        <v>1.396666666666667</v>
      </c>
      <c r="AH55" t="n">
        <v>708533.0736855383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2.9905</v>
      </c>
      <c r="E56" t="n">
        <v>33.44</v>
      </c>
      <c r="F56" t="n">
        <v>29.25</v>
      </c>
      <c r="G56" t="n">
        <v>76.31</v>
      </c>
      <c r="H56" t="n">
        <v>0.82</v>
      </c>
      <c r="I56" t="n">
        <v>23</v>
      </c>
      <c r="J56" t="n">
        <v>313.52</v>
      </c>
      <c r="K56" t="n">
        <v>61.2</v>
      </c>
      <c r="L56" t="n">
        <v>14.5</v>
      </c>
      <c r="M56" t="n">
        <v>21</v>
      </c>
      <c r="N56" t="n">
        <v>92.81999999999999</v>
      </c>
      <c r="O56" t="n">
        <v>38901.63</v>
      </c>
      <c r="P56" t="n">
        <v>445.35</v>
      </c>
      <c r="Q56" t="n">
        <v>2238.32</v>
      </c>
      <c r="R56" t="n">
        <v>104.92</v>
      </c>
      <c r="S56" t="n">
        <v>80.06999999999999</v>
      </c>
      <c r="T56" t="n">
        <v>10307.36</v>
      </c>
      <c r="U56" t="n">
        <v>0.76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566.9862106860216</v>
      </c>
      <c r="AB56" t="n">
        <v>775.7755471268551</v>
      </c>
      <c r="AC56" t="n">
        <v>701.7366177168861</v>
      </c>
      <c r="AD56" t="n">
        <v>566986.2106860216</v>
      </c>
      <c r="AE56" t="n">
        <v>775775.5471268551</v>
      </c>
      <c r="AF56" t="n">
        <v>3.490867964564073e-06</v>
      </c>
      <c r="AG56" t="n">
        <v>1.393333333333333</v>
      </c>
      <c r="AH56" t="n">
        <v>701736.6177168861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2.9905</v>
      </c>
      <c r="E57" t="n">
        <v>33.44</v>
      </c>
      <c r="F57" t="n">
        <v>29.25</v>
      </c>
      <c r="G57" t="n">
        <v>76.31</v>
      </c>
      <c r="H57" t="n">
        <v>0.84</v>
      </c>
      <c r="I57" t="n">
        <v>23</v>
      </c>
      <c r="J57" t="n">
        <v>314.07</v>
      </c>
      <c r="K57" t="n">
        <v>61.2</v>
      </c>
      <c r="L57" t="n">
        <v>14.75</v>
      </c>
      <c r="M57" t="n">
        <v>21</v>
      </c>
      <c r="N57" t="n">
        <v>93.12</v>
      </c>
      <c r="O57" t="n">
        <v>38969.71</v>
      </c>
      <c r="P57" t="n">
        <v>446.13</v>
      </c>
      <c r="Q57" t="n">
        <v>2238.41</v>
      </c>
      <c r="R57" t="n">
        <v>104.79</v>
      </c>
      <c r="S57" t="n">
        <v>80.06999999999999</v>
      </c>
      <c r="T57" t="n">
        <v>10243.66</v>
      </c>
      <c r="U57" t="n">
        <v>0.76</v>
      </c>
      <c r="V57" t="n">
        <v>0.88</v>
      </c>
      <c r="W57" t="n">
        <v>6.68</v>
      </c>
      <c r="X57" t="n">
        <v>0.62</v>
      </c>
      <c r="Y57" t="n">
        <v>1</v>
      </c>
      <c r="Z57" t="n">
        <v>10</v>
      </c>
      <c r="AA57" t="n">
        <v>567.61705691125</v>
      </c>
      <c r="AB57" t="n">
        <v>776.6386987631839</v>
      </c>
      <c r="AC57" t="n">
        <v>702.5173913724846</v>
      </c>
      <c r="AD57" t="n">
        <v>567617.05691125</v>
      </c>
      <c r="AE57" t="n">
        <v>776638.6987631839</v>
      </c>
      <c r="AF57" t="n">
        <v>3.490867964564073e-06</v>
      </c>
      <c r="AG57" t="n">
        <v>1.393333333333333</v>
      </c>
      <c r="AH57" t="n">
        <v>702517.3913724845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2.9894</v>
      </c>
      <c r="E58" t="n">
        <v>33.45</v>
      </c>
      <c r="F58" t="n">
        <v>29.26</v>
      </c>
      <c r="G58" t="n">
        <v>76.34</v>
      </c>
      <c r="H58" t="n">
        <v>0.85</v>
      </c>
      <c r="I58" t="n">
        <v>23</v>
      </c>
      <c r="J58" t="n">
        <v>314.62</v>
      </c>
      <c r="K58" t="n">
        <v>61.2</v>
      </c>
      <c r="L58" t="n">
        <v>15</v>
      </c>
      <c r="M58" t="n">
        <v>21</v>
      </c>
      <c r="N58" t="n">
        <v>93.43000000000001</v>
      </c>
      <c r="O58" t="n">
        <v>39037.92</v>
      </c>
      <c r="P58" t="n">
        <v>445.45</v>
      </c>
      <c r="Q58" t="n">
        <v>2238.34</v>
      </c>
      <c r="R58" t="n">
        <v>105.28</v>
      </c>
      <c r="S58" t="n">
        <v>80.06999999999999</v>
      </c>
      <c r="T58" t="n">
        <v>10487.75</v>
      </c>
      <c r="U58" t="n">
        <v>0.76</v>
      </c>
      <c r="V58" t="n">
        <v>0.88</v>
      </c>
      <c r="W58" t="n">
        <v>6.68</v>
      </c>
      <c r="X58" t="n">
        <v>0.64</v>
      </c>
      <c r="Y58" t="n">
        <v>1</v>
      </c>
      <c r="Z58" t="n">
        <v>10</v>
      </c>
      <c r="AA58" t="n">
        <v>567.339980496108</v>
      </c>
      <c r="AB58" t="n">
        <v>776.2595905882378</v>
      </c>
      <c r="AC58" t="n">
        <v>702.1744647496736</v>
      </c>
      <c r="AD58" t="n">
        <v>567339.9804961079</v>
      </c>
      <c r="AE58" t="n">
        <v>776259.5905882377</v>
      </c>
      <c r="AF58" t="n">
        <v>3.489583913481973e-06</v>
      </c>
      <c r="AG58" t="n">
        <v>1.39375</v>
      </c>
      <c r="AH58" t="n">
        <v>702174.4647496736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2.9969</v>
      </c>
      <c r="E59" t="n">
        <v>33.37</v>
      </c>
      <c r="F59" t="n">
        <v>29.23</v>
      </c>
      <c r="G59" t="n">
        <v>79.73</v>
      </c>
      <c r="H59" t="n">
        <v>0.86</v>
      </c>
      <c r="I59" t="n">
        <v>22</v>
      </c>
      <c r="J59" t="n">
        <v>315.18</v>
      </c>
      <c r="K59" t="n">
        <v>61.2</v>
      </c>
      <c r="L59" t="n">
        <v>15.25</v>
      </c>
      <c r="M59" t="n">
        <v>20</v>
      </c>
      <c r="N59" t="n">
        <v>93.73</v>
      </c>
      <c r="O59" t="n">
        <v>39106.27</v>
      </c>
      <c r="P59" t="n">
        <v>443.47</v>
      </c>
      <c r="Q59" t="n">
        <v>2238.34</v>
      </c>
      <c r="R59" t="n">
        <v>104.49</v>
      </c>
      <c r="S59" t="n">
        <v>80.06999999999999</v>
      </c>
      <c r="T59" t="n">
        <v>10095.71</v>
      </c>
      <c r="U59" t="n">
        <v>0.77</v>
      </c>
      <c r="V59" t="n">
        <v>0.88</v>
      </c>
      <c r="W59" t="n">
        <v>6.67</v>
      </c>
      <c r="X59" t="n">
        <v>0.61</v>
      </c>
      <c r="Y59" t="n">
        <v>1</v>
      </c>
      <c r="Z59" t="n">
        <v>10</v>
      </c>
      <c r="AA59" t="n">
        <v>564.1303290727269</v>
      </c>
      <c r="AB59" t="n">
        <v>771.8680039109406</v>
      </c>
      <c r="AC59" t="n">
        <v>698.2020049412271</v>
      </c>
      <c r="AD59" t="n">
        <v>564130.3290727269</v>
      </c>
      <c r="AE59" t="n">
        <v>771868.0039109406</v>
      </c>
      <c r="AF59" t="n">
        <v>3.498338807223565e-06</v>
      </c>
      <c r="AG59" t="n">
        <v>1.390416666666667</v>
      </c>
      <c r="AH59" t="n">
        <v>698202.004941227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2.9972</v>
      </c>
      <c r="E60" t="n">
        <v>33.36</v>
      </c>
      <c r="F60" t="n">
        <v>29.23</v>
      </c>
      <c r="G60" t="n">
        <v>79.72</v>
      </c>
      <c r="H60" t="n">
        <v>0.87</v>
      </c>
      <c r="I60" t="n">
        <v>22</v>
      </c>
      <c r="J60" t="n">
        <v>315.73</v>
      </c>
      <c r="K60" t="n">
        <v>61.2</v>
      </c>
      <c r="L60" t="n">
        <v>15.5</v>
      </c>
      <c r="M60" t="n">
        <v>20</v>
      </c>
      <c r="N60" t="n">
        <v>94.03</v>
      </c>
      <c r="O60" t="n">
        <v>39174.75</v>
      </c>
      <c r="P60" t="n">
        <v>441.23</v>
      </c>
      <c r="Q60" t="n">
        <v>2238.31</v>
      </c>
      <c r="R60" t="n">
        <v>104.4</v>
      </c>
      <c r="S60" t="n">
        <v>80.06999999999999</v>
      </c>
      <c r="T60" t="n">
        <v>10053.49</v>
      </c>
      <c r="U60" t="n">
        <v>0.77</v>
      </c>
      <c r="V60" t="n">
        <v>0.88</v>
      </c>
      <c r="W60" t="n">
        <v>6.67</v>
      </c>
      <c r="X60" t="n">
        <v>0.6</v>
      </c>
      <c r="Y60" t="n">
        <v>1</v>
      </c>
      <c r="Z60" t="n">
        <v>10</v>
      </c>
      <c r="AA60" t="n">
        <v>562.2636256431116</v>
      </c>
      <c r="AB60" t="n">
        <v>769.3138979253979</v>
      </c>
      <c r="AC60" t="n">
        <v>695.8916592462342</v>
      </c>
      <c r="AD60" t="n">
        <v>562263.6256431116</v>
      </c>
      <c r="AE60" t="n">
        <v>769313.8979253978</v>
      </c>
      <c r="AF60" t="n">
        <v>3.498689002973229e-06</v>
      </c>
      <c r="AG60" t="n">
        <v>1.39</v>
      </c>
      <c r="AH60" t="n">
        <v>695891.6592462342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3.0055</v>
      </c>
      <c r="E61" t="n">
        <v>33.27</v>
      </c>
      <c r="F61" t="n">
        <v>29.19</v>
      </c>
      <c r="G61" t="n">
        <v>83.40000000000001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438.75</v>
      </c>
      <c r="Q61" t="n">
        <v>2238.39</v>
      </c>
      <c r="R61" t="n">
        <v>103.05</v>
      </c>
      <c r="S61" t="n">
        <v>80.06999999999999</v>
      </c>
      <c r="T61" t="n">
        <v>9382.59</v>
      </c>
      <c r="U61" t="n">
        <v>0.78</v>
      </c>
      <c r="V61" t="n">
        <v>0.88</v>
      </c>
      <c r="W61" t="n">
        <v>6.67</v>
      </c>
      <c r="X61" t="n">
        <v>0.5600000000000001</v>
      </c>
      <c r="Y61" t="n">
        <v>1</v>
      </c>
      <c r="Z61" t="n">
        <v>10</v>
      </c>
      <c r="AA61" t="n">
        <v>558.458196703835</v>
      </c>
      <c r="AB61" t="n">
        <v>764.1071421670035</v>
      </c>
      <c r="AC61" t="n">
        <v>691.1818289496933</v>
      </c>
      <c r="AD61" t="n">
        <v>558458.196703835</v>
      </c>
      <c r="AE61" t="n">
        <v>764107.1421670035</v>
      </c>
      <c r="AF61" t="n">
        <v>3.508377752047257e-06</v>
      </c>
      <c r="AG61" t="n">
        <v>1.38625</v>
      </c>
      <c r="AH61" t="n">
        <v>691181.8289496934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3.0063</v>
      </c>
      <c r="E62" t="n">
        <v>33.26</v>
      </c>
      <c r="F62" t="n">
        <v>29.18</v>
      </c>
      <c r="G62" t="n">
        <v>83.38</v>
      </c>
      <c r="H62" t="n">
        <v>0.9</v>
      </c>
      <c r="I62" t="n">
        <v>21</v>
      </c>
      <c r="J62" t="n">
        <v>316.85</v>
      </c>
      <c r="K62" t="n">
        <v>61.2</v>
      </c>
      <c r="L62" t="n">
        <v>16</v>
      </c>
      <c r="M62" t="n">
        <v>19</v>
      </c>
      <c r="N62" t="n">
        <v>94.65000000000001</v>
      </c>
      <c r="O62" t="n">
        <v>39312.13</v>
      </c>
      <c r="P62" t="n">
        <v>437.99</v>
      </c>
      <c r="Q62" t="n">
        <v>2238.38</v>
      </c>
      <c r="R62" t="n">
        <v>102.79</v>
      </c>
      <c r="S62" t="n">
        <v>80.06999999999999</v>
      </c>
      <c r="T62" t="n">
        <v>9252.799999999999</v>
      </c>
      <c r="U62" t="n">
        <v>0.78</v>
      </c>
      <c r="V62" t="n">
        <v>0.88</v>
      </c>
      <c r="W62" t="n">
        <v>6.67</v>
      </c>
      <c r="X62" t="n">
        <v>0.5600000000000001</v>
      </c>
      <c r="Y62" t="n">
        <v>1</v>
      </c>
      <c r="Z62" t="n">
        <v>10</v>
      </c>
      <c r="AA62" t="n">
        <v>557.6327433063519</v>
      </c>
      <c r="AB62" t="n">
        <v>762.9777204121334</v>
      </c>
      <c r="AC62" t="n">
        <v>690.1601976219548</v>
      </c>
      <c r="AD62" t="n">
        <v>557632.7433063519</v>
      </c>
      <c r="AE62" t="n">
        <v>762977.7204121334</v>
      </c>
      <c r="AF62" t="n">
        <v>3.509311607379694e-06</v>
      </c>
      <c r="AG62" t="n">
        <v>1.385833333333333</v>
      </c>
      <c r="AH62" t="n">
        <v>690160.1976219548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3.0039</v>
      </c>
      <c r="E63" t="n">
        <v>33.29</v>
      </c>
      <c r="F63" t="n">
        <v>29.21</v>
      </c>
      <c r="G63" t="n">
        <v>83.45999999999999</v>
      </c>
      <c r="H63" t="n">
        <v>0.91</v>
      </c>
      <c r="I63" t="n">
        <v>21</v>
      </c>
      <c r="J63" t="n">
        <v>317.41</v>
      </c>
      <c r="K63" t="n">
        <v>61.2</v>
      </c>
      <c r="L63" t="n">
        <v>16.25</v>
      </c>
      <c r="M63" t="n">
        <v>19</v>
      </c>
      <c r="N63" t="n">
        <v>94.95999999999999</v>
      </c>
      <c r="O63" t="n">
        <v>39381.03</v>
      </c>
      <c r="P63" t="n">
        <v>433.5</v>
      </c>
      <c r="Q63" t="n">
        <v>2238.34</v>
      </c>
      <c r="R63" t="n">
        <v>103.6</v>
      </c>
      <c r="S63" t="n">
        <v>80.06999999999999</v>
      </c>
      <c r="T63" t="n">
        <v>9657.530000000001</v>
      </c>
      <c r="U63" t="n">
        <v>0.77</v>
      </c>
      <c r="V63" t="n">
        <v>0.88</v>
      </c>
      <c r="W63" t="n">
        <v>6.67</v>
      </c>
      <c r="X63" t="n">
        <v>0.58</v>
      </c>
      <c r="Y63" t="n">
        <v>1</v>
      </c>
      <c r="Z63" t="n">
        <v>10</v>
      </c>
      <c r="AA63" t="n">
        <v>554.6594193324519</v>
      </c>
      <c r="AB63" t="n">
        <v>758.9094873772473</v>
      </c>
      <c r="AC63" t="n">
        <v>686.4802310381173</v>
      </c>
      <c r="AD63" t="n">
        <v>554659.4193324519</v>
      </c>
      <c r="AE63" t="n">
        <v>758909.4873772473</v>
      </c>
      <c r="AF63" t="n">
        <v>3.506510041382384e-06</v>
      </c>
      <c r="AG63" t="n">
        <v>1.387083333333333</v>
      </c>
      <c r="AH63" t="n">
        <v>686480.2310381173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3.0117</v>
      </c>
      <c r="E64" t="n">
        <v>33.2</v>
      </c>
      <c r="F64" t="n">
        <v>29.18</v>
      </c>
      <c r="G64" t="n">
        <v>87.53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432.44</v>
      </c>
      <c r="Q64" t="n">
        <v>2238.32</v>
      </c>
      <c r="R64" t="n">
        <v>102.63</v>
      </c>
      <c r="S64" t="n">
        <v>80.06999999999999</v>
      </c>
      <c r="T64" t="n">
        <v>9178.299999999999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552.1777425924213</v>
      </c>
      <c r="AB64" t="n">
        <v>755.5139477776866</v>
      </c>
      <c r="AC64" t="n">
        <v>683.4087569722691</v>
      </c>
      <c r="AD64" t="n">
        <v>552177.7425924212</v>
      </c>
      <c r="AE64" t="n">
        <v>755513.9477776865</v>
      </c>
      <c r="AF64" t="n">
        <v>3.51561513087364e-06</v>
      </c>
      <c r="AG64" t="n">
        <v>1.383333333333334</v>
      </c>
      <c r="AH64" t="n">
        <v>683408.756972269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3.0117</v>
      </c>
      <c r="E65" t="n">
        <v>33.2</v>
      </c>
      <c r="F65" t="n">
        <v>29.18</v>
      </c>
      <c r="G65" t="n">
        <v>87.53</v>
      </c>
      <c r="H65" t="n">
        <v>0.9399999999999999</v>
      </c>
      <c r="I65" t="n">
        <v>20</v>
      </c>
      <c r="J65" t="n">
        <v>318.53</v>
      </c>
      <c r="K65" t="n">
        <v>61.2</v>
      </c>
      <c r="L65" t="n">
        <v>16.75</v>
      </c>
      <c r="M65" t="n">
        <v>18</v>
      </c>
      <c r="N65" t="n">
        <v>95.58</v>
      </c>
      <c r="O65" t="n">
        <v>39519.26</v>
      </c>
      <c r="P65" t="n">
        <v>431.68</v>
      </c>
      <c r="Q65" t="n">
        <v>2238.33</v>
      </c>
      <c r="R65" t="n">
        <v>102.63</v>
      </c>
      <c r="S65" t="n">
        <v>80.06999999999999</v>
      </c>
      <c r="T65" t="n">
        <v>9178.870000000001</v>
      </c>
      <c r="U65" t="n">
        <v>0.78</v>
      </c>
      <c r="V65" t="n">
        <v>0.88</v>
      </c>
      <c r="W65" t="n">
        <v>6.67</v>
      </c>
      <c r="X65" t="n">
        <v>0.55</v>
      </c>
      <c r="Y65" t="n">
        <v>1</v>
      </c>
      <c r="Z65" t="n">
        <v>10</v>
      </c>
      <c r="AA65" t="n">
        <v>551.5673987097285</v>
      </c>
      <c r="AB65" t="n">
        <v>754.6788483509147</v>
      </c>
      <c r="AC65" t="n">
        <v>682.6533582627188</v>
      </c>
      <c r="AD65" t="n">
        <v>551567.3987097285</v>
      </c>
      <c r="AE65" t="n">
        <v>754678.8483509147</v>
      </c>
      <c r="AF65" t="n">
        <v>3.51561513087364e-06</v>
      </c>
      <c r="AG65" t="n">
        <v>1.383333333333334</v>
      </c>
      <c r="AH65" t="n">
        <v>682653.3582627188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3.013</v>
      </c>
      <c r="E66" t="n">
        <v>33.19</v>
      </c>
      <c r="F66" t="n">
        <v>29.16</v>
      </c>
      <c r="G66" t="n">
        <v>87.48999999999999</v>
      </c>
      <c r="H66" t="n">
        <v>0.95</v>
      </c>
      <c r="I66" t="n">
        <v>20</v>
      </c>
      <c r="J66" t="n">
        <v>319.09</v>
      </c>
      <c r="K66" t="n">
        <v>61.2</v>
      </c>
      <c r="L66" t="n">
        <v>17</v>
      </c>
      <c r="M66" t="n">
        <v>18</v>
      </c>
      <c r="N66" t="n">
        <v>95.89</v>
      </c>
      <c r="O66" t="n">
        <v>39588.58</v>
      </c>
      <c r="P66" t="n">
        <v>430.42</v>
      </c>
      <c r="Q66" t="n">
        <v>2238.41</v>
      </c>
      <c r="R66" t="n">
        <v>101.93</v>
      </c>
      <c r="S66" t="n">
        <v>80.06999999999999</v>
      </c>
      <c r="T66" t="n">
        <v>8827.4</v>
      </c>
      <c r="U66" t="n">
        <v>0.79</v>
      </c>
      <c r="V66" t="n">
        <v>0.88</v>
      </c>
      <c r="W66" t="n">
        <v>6.68</v>
      </c>
      <c r="X66" t="n">
        <v>0.54</v>
      </c>
      <c r="Y66" t="n">
        <v>1</v>
      </c>
      <c r="Z66" t="n">
        <v>10</v>
      </c>
      <c r="AA66" t="n">
        <v>550.1900605202134</v>
      </c>
      <c r="AB66" t="n">
        <v>752.7943134761479</v>
      </c>
      <c r="AC66" t="n">
        <v>680.9486807514382</v>
      </c>
      <c r="AD66" t="n">
        <v>550190.0605202133</v>
      </c>
      <c r="AE66" t="n">
        <v>752794.3134761478</v>
      </c>
      <c r="AF66" t="n">
        <v>3.517132645788849e-06</v>
      </c>
      <c r="AG66" t="n">
        <v>1.382916666666667</v>
      </c>
      <c r="AH66" t="n">
        <v>680948.6807514383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3.0184</v>
      </c>
      <c r="E67" t="n">
        <v>33.13</v>
      </c>
      <c r="F67" t="n">
        <v>29.16</v>
      </c>
      <c r="G67" t="n">
        <v>92.08</v>
      </c>
      <c r="H67" t="n">
        <v>0.96</v>
      </c>
      <c r="I67" t="n">
        <v>19</v>
      </c>
      <c r="J67" t="n">
        <v>319.65</v>
      </c>
      <c r="K67" t="n">
        <v>61.2</v>
      </c>
      <c r="L67" t="n">
        <v>17.25</v>
      </c>
      <c r="M67" t="n">
        <v>17</v>
      </c>
      <c r="N67" t="n">
        <v>96.2</v>
      </c>
      <c r="O67" t="n">
        <v>39658.05</v>
      </c>
      <c r="P67" t="n">
        <v>430.17</v>
      </c>
      <c r="Q67" t="n">
        <v>2238.34</v>
      </c>
      <c r="R67" t="n">
        <v>102.02</v>
      </c>
      <c r="S67" t="n">
        <v>80.06999999999999</v>
      </c>
      <c r="T67" t="n">
        <v>8875.280000000001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549.0072746684178</v>
      </c>
      <c r="AB67" t="n">
        <v>751.1759736928921</v>
      </c>
      <c r="AC67" t="n">
        <v>679.4847930457423</v>
      </c>
      <c r="AD67" t="n">
        <v>549007.2746684179</v>
      </c>
      <c r="AE67" t="n">
        <v>751175.973692892</v>
      </c>
      <c r="AF67" t="n">
        <v>3.523436169282796e-06</v>
      </c>
      <c r="AG67" t="n">
        <v>1.380416666666667</v>
      </c>
      <c r="AH67" t="n">
        <v>679484.7930457423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3.0204</v>
      </c>
      <c r="E68" t="n">
        <v>33.11</v>
      </c>
      <c r="F68" t="n">
        <v>29.14</v>
      </c>
      <c r="G68" t="n">
        <v>92.01000000000001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428.93</v>
      </c>
      <c r="Q68" t="n">
        <v>2238.3</v>
      </c>
      <c r="R68" t="n">
        <v>101.42</v>
      </c>
      <c r="S68" t="n">
        <v>80.06999999999999</v>
      </c>
      <c r="T68" t="n">
        <v>8576.75</v>
      </c>
      <c r="U68" t="n">
        <v>0.79</v>
      </c>
      <c r="V68" t="n">
        <v>0.88</v>
      </c>
      <c r="W68" t="n">
        <v>6.66</v>
      </c>
      <c r="X68" t="n">
        <v>0.51</v>
      </c>
      <c r="Y68" t="n">
        <v>1</v>
      </c>
      <c r="Z68" t="n">
        <v>10</v>
      </c>
      <c r="AA68" t="n">
        <v>547.5224847434491</v>
      </c>
      <c r="AB68" t="n">
        <v>749.1444186132413</v>
      </c>
      <c r="AC68" t="n">
        <v>677.6471267315881</v>
      </c>
      <c r="AD68" t="n">
        <v>547522.4847434491</v>
      </c>
      <c r="AE68" t="n">
        <v>749144.4186132413</v>
      </c>
      <c r="AF68" t="n">
        <v>3.525770807613886e-06</v>
      </c>
      <c r="AG68" t="n">
        <v>1.379583333333333</v>
      </c>
      <c r="AH68" t="n">
        <v>677647.126731588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3.0203</v>
      </c>
      <c r="E69" t="n">
        <v>33.11</v>
      </c>
      <c r="F69" t="n">
        <v>29.14</v>
      </c>
      <c r="G69" t="n">
        <v>92.01000000000001</v>
      </c>
      <c r="H69" t="n">
        <v>0.99</v>
      </c>
      <c r="I69" t="n">
        <v>19</v>
      </c>
      <c r="J69" t="n">
        <v>320.78</v>
      </c>
      <c r="K69" t="n">
        <v>61.2</v>
      </c>
      <c r="L69" t="n">
        <v>17.75</v>
      </c>
      <c r="M69" t="n">
        <v>17</v>
      </c>
      <c r="N69" t="n">
        <v>96.83</v>
      </c>
      <c r="O69" t="n">
        <v>39797.41</v>
      </c>
      <c r="P69" t="n">
        <v>424.7</v>
      </c>
      <c r="Q69" t="n">
        <v>2238.36</v>
      </c>
      <c r="R69" t="n">
        <v>101.22</v>
      </c>
      <c r="S69" t="n">
        <v>80.06999999999999</v>
      </c>
      <c r="T69" t="n">
        <v>8476.190000000001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544.1527494393773</v>
      </c>
      <c r="AB69" t="n">
        <v>744.5337981079808</v>
      </c>
      <c r="AC69" t="n">
        <v>673.4765373763031</v>
      </c>
      <c r="AD69" t="n">
        <v>544152.7494393773</v>
      </c>
      <c r="AE69" t="n">
        <v>744533.7981079809</v>
      </c>
      <c r="AF69" t="n">
        <v>3.525654075697332e-06</v>
      </c>
      <c r="AG69" t="n">
        <v>1.379583333333333</v>
      </c>
      <c r="AH69" t="n">
        <v>673476.5373763031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3.0281</v>
      </c>
      <c r="E70" t="n">
        <v>33.02</v>
      </c>
      <c r="F70" t="n">
        <v>29.11</v>
      </c>
      <c r="G70" t="n">
        <v>97.02</v>
      </c>
      <c r="H70" t="n">
        <v>1</v>
      </c>
      <c r="I70" t="n">
        <v>18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424</v>
      </c>
      <c r="Q70" t="n">
        <v>2238.32</v>
      </c>
      <c r="R70" t="n">
        <v>100.16</v>
      </c>
      <c r="S70" t="n">
        <v>80.06999999999999</v>
      </c>
      <c r="T70" t="n">
        <v>7950.99</v>
      </c>
      <c r="U70" t="n">
        <v>0.8</v>
      </c>
      <c r="V70" t="n">
        <v>0.88</v>
      </c>
      <c r="W70" t="n">
        <v>6.67</v>
      </c>
      <c r="X70" t="n">
        <v>0.48</v>
      </c>
      <c r="Y70" t="n">
        <v>1</v>
      </c>
      <c r="Z70" t="n">
        <v>10</v>
      </c>
      <c r="AA70" t="n">
        <v>541.9987297228981</v>
      </c>
      <c r="AB70" t="n">
        <v>741.5865733032508</v>
      </c>
      <c r="AC70" t="n">
        <v>670.8105915704804</v>
      </c>
      <c r="AD70" t="n">
        <v>541998.7297228981</v>
      </c>
      <c r="AE70" t="n">
        <v>741586.5733032508</v>
      </c>
      <c r="AF70" t="n">
        <v>3.534759165188587e-06</v>
      </c>
      <c r="AG70" t="n">
        <v>1.375833333333333</v>
      </c>
      <c r="AH70" t="n">
        <v>670810.5915704804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3.026</v>
      </c>
      <c r="E71" t="n">
        <v>33.05</v>
      </c>
      <c r="F71" t="n">
        <v>29.13</v>
      </c>
      <c r="G71" t="n">
        <v>97.09</v>
      </c>
      <c r="H71" t="n">
        <v>1.01</v>
      </c>
      <c r="I71" t="n">
        <v>18</v>
      </c>
      <c r="J71" t="n">
        <v>321.92</v>
      </c>
      <c r="K71" t="n">
        <v>61.2</v>
      </c>
      <c r="L71" t="n">
        <v>18.25</v>
      </c>
      <c r="M71" t="n">
        <v>13</v>
      </c>
      <c r="N71" t="n">
        <v>97.47</v>
      </c>
      <c r="O71" t="n">
        <v>39937.36</v>
      </c>
      <c r="P71" t="n">
        <v>423.11</v>
      </c>
      <c r="Q71" t="n">
        <v>2238.31</v>
      </c>
      <c r="R71" t="n">
        <v>100.88</v>
      </c>
      <c r="S71" t="n">
        <v>80.06999999999999</v>
      </c>
      <c r="T71" t="n">
        <v>8311.66</v>
      </c>
      <c r="U71" t="n">
        <v>0.79</v>
      </c>
      <c r="V71" t="n">
        <v>0.88</v>
      </c>
      <c r="W71" t="n">
        <v>6.67</v>
      </c>
      <c r="X71" t="n">
        <v>0.5</v>
      </c>
      <c r="Y71" t="n">
        <v>1</v>
      </c>
      <c r="Z71" t="n">
        <v>10</v>
      </c>
      <c r="AA71" t="n">
        <v>541.7952427776474</v>
      </c>
      <c r="AB71" t="n">
        <v>741.3081534875486</v>
      </c>
      <c r="AC71" t="n">
        <v>670.5587437512241</v>
      </c>
      <c r="AD71" t="n">
        <v>541795.2427776475</v>
      </c>
      <c r="AE71" t="n">
        <v>741308.1534875486</v>
      </c>
      <c r="AF71" t="n">
        <v>3.532307794940942e-06</v>
      </c>
      <c r="AG71" t="n">
        <v>1.377083333333333</v>
      </c>
      <c r="AH71" t="n">
        <v>670558.7437512241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3.0271</v>
      </c>
      <c r="E72" t="n">
        <v>33.04</v>
      </c>
      <c r="F72" t="n">
        <v>29.12</v>
      </c>
      <c r="G72" t="n">
        <v>97.05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11</v>
      </c>
      <c r="N72" t="n">
        <v>97.79000000000001</v>
      </c>
      <c r="O72" t="n">
        <v>40007.56</v>
      </c>
      <c r="P72" t="n">
        <v>420.19</v>
      </c>
      <c r="Q72" t="n">
        <v>2238.37</v>
      </c>
      <c r="R72" t="n">
        <v>100.64</v>
      </c>
      <c r="S72" t="n">
        <v>80.06999999999999</v>
      </c>
      <c r="T72" t="n">
        <v>8193.030000000001</v>
      </c>
      <c r="U72" t="n">
        <v>0.8</v>
      </c>
      <c r="V72" t="n">
        <v>0.88</v>
      </c>
      <c r="W72" t="n">
        <v>6.67</v>
      </c>
      <c r="X72" t="n">
        <v>0.49</v>
      </c>
      <c r="Y72" t="n">
        <v>1</v>
      </c>
      <c r="Z72" t="n">
        <v>10</v>
      </c>
      <c r="AA72" t="n">
        <v>539.2017474928733</v>
      </c>
      <c r="AB72" t="n">
        <v>737.759618821984</v>
      </c>
      <c r="AC72" t="n">
        <v>667.3488762537413</v>
      </c>
      <c r="AD72" t="n">
        <v>539201.7474928733</v>
      </c>
      <c r="AE72" t="n">
        <v>737759.6188219839</v>
      </c>
      <c r="AF72" t="n">
        <v>3.533591846023042e-06</v>
      </c>
      <c r="AG72" t="n">
        <v>1.376666666666667</v>
      </c>
      <c r="AH72" t="n">
        <v>667348.8762537413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3.0262</v>
      </c>
      <c r="E73" t="n">
        <v>33.04</v>
      </c>
      <c r="F73" t="n">
        <v>29.13</v>
      </c>
      <c r="G73" t="n">
        <v>97.09</v>
      </c>
      <c r="H73" t="n">
        <v>1.03</v>
      </c>
      <c r="I73" t="n">
        <v>18</v>
      </c>
      <c r="J73" t="n">
        <v>323.06</v>
      </c>
      <c r="K73" t="n">
        <v>61.2</v>
      </c>
      <c r="L73" t="n">
        <v>18.75</v>
      </c>
      <c r="M73" t="n">
        <v>9</v>
      </c>
      <c r="N73" t="n">
        <v>98.11</v>
      </c>
      <c r="O73" t="n">
        <v>40077.9</v>
      </c>
      <c r="P73" t="n">
        <v>418.13</v>
      </c>
      <c r="Q73" t="n">
        <v>2238.3</v>
      </c>
      <c r="R73" t="n">
        <v>100.67</v>
      </c>
      <c r="S73" t="n">
        <v>80.06999999999999</v>
      </c>
      <c r="T73" t="n">
        <v>8206.360000000001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537.7760973363792</v>
      </c>
      <c r="AB73" t="n">
        <v>735.8089813826224</v>
      </c>
      <c r="AC73" t="n">
        <v>665.5844049138555</v>
      </c>
      <c r="AD73" t="n">
        <v>537776.0973363791</v>
      </c>
      <c r="AE73" t="n">
        <v>735808.9813826224</v>
      </c>
      <c r="AF73" t="n">
        <v>3.532541258774051e-06</v>
      </c>
      <c r="AG73" t="n">
        <v>1.376666666666667</v>
      </c>
      <c r="AH73" t="n">
        <v>665584.4049138555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3.0347</v>
      </c>
      <c r="E74" t="n">
        <v>32.95</v>
      </c>
      <c r="F74" t="n">
        <v>29.09</v>
      </c>
      <c r="G74" t="n">
        <v>102.66</v>
      </c>
      <c r="H74" t="n">
        <v>1.05</v>
      </c>
      <c r="I74" t="n">
        <v>17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417.03</v>
      </c>
      <c r="Q74" t="n">
        <v>2238.36</v>
      </c>
      <c r="R74" t="n">
        <v>99.48999999999999</v>
      </c>
      <c r="S74" t="n">
        <v>80.06999999999999</v>
      </c>
      <c r="T74" t="n">
        <v>7621.9</v>
      </c>
      <c r="U74" t="n">
        <v>0.8</v>
      </c>
      <c r="V74" t="n">
        <v>0.88</v>
      </c>
      <c r="W74" t="n">
        <v>6.67</v>
      </c>
      <c r="X74" t="n">
        <v>0.46</v>
      </c>
      <c r="Y74" t="n">
        <v>1</v>
      </c>
      <c r="Z74" t="n">
        <v>10</v>
      </c>
      <c r="AA74" t="n">
        <v>535.1389304258587</v>
      </c>
      <c r="AB74" t="n">
        <v>732.2006932720552</v>
      </c>
      <c r="AC74" t="n">
        <v>662.3204867562969</v>
      </c>
      <c r="AD74" t="n">
        <v>535138.9304258587</v>
      </c>
      <c r="AE74" t="n">
        <v>732200.6932720552</v>
      </c>
      <c r="AF74" t="n">
        <v>3.542463471681189e-06</v>
      </c>
      <c r="AG74" t="n">
        <v>1.372916666666667</v>
      </c>
      <c r="AH74" t="n">
        <v>662320.4867562968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3.0342</v>
      </c>
      <c r="E75" t="n">
        <v>32.96</v>
      </c>
      <c r="F75" t="n">
        <v>29.09</v>
      </c>
      <c r="G75" t="n">
        <v>102.68</v>
      </c>
      <c r="H75" t="n">
        <v>1.06</v>
      </c>
      <c r="I75" t="n">
        <v>17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418.08</v>
      </c>
      <c r="Q75" t="n">
        <v>2238.33</v>
      </c>
      <c r="R75" t="n">
        <v>99.41</v>
      </c>
      <c r="S75" t="n">
        <v>80.06999999999999</v>
      </c>
      <c r="T75" t="n">
        <v>7584.08</v>
      </c>
      <c r="U75" t="n">
        <v>0.8100000000000001</v>
      </c>
      <c r="V75" t="n">
        <v>0.88</v>
      </c>
      <c r="W75" t="n">
        <v>6.68</v>
      </c>
      <c r="X75" t="n">
        <v>0.47</v>
      </c>
      <c r="Y75" t="n">
        <v>1</v>
      </c>
      <c r="Z75" t="n">
        <v>10</v>
      </c>
      <c r="AA75" t="n">
        <v>536.0657897817039</v>
      </c>
      <c r="AB75" t="n">
        <v>733.4688631328715</v>
      </c>
      <c r="AC75" t="n">
        <v>663.4676242654842</v>
      </c>
      <c r="AD75" t="n">
        <v>536065.7897817038</v>
      </c>
      <c r="AE75" t="n">
        <v>733468.8631328716</v>
      </c>
      <c r="AF75" t="n">
        <v>3.541879812098415e-06</v>
      </c>
      <c r="AG75" t="n">
        <v>1.373333333333333</v>
      </c>
      <c r="AH75" t="n">
        <v>663467.6242654843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3.0343</v>
      </c>
      <c r="E76" t="n">
        <v>32.96</v>
      </c>
      <c r="F76" t="n">
        <v>29.09</v>
      </c>
      <c r="G76" t="n">
        <v>102.67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419.48</v>
      </c>
      <c r="Q76" t="n">
        <v>2238.32</v>
      </c>
      <c r="R76" t="n">
        <v>99.58</v>
      </c>
      <c r="S76" t="n">
        <v>80.06999999999999</v>
      </c>
      <c r="T76" t="n">
        <v>7668.16</v>
      </c>
      <c r="U76" t="n">
        <v>0.8</v>
      </c>
      <c r="V76" t="n">
        <v>0.88</v>
      </c>
      <c r="W76" t="n">
        <v>6.67</v>
      </c>
      <c r="X76" t="n">
        <v>0.46</v>
      </c>
      <c r="Y76" t="n">
        <v>1</v>
      </c>
      <c r="Z76" t="n">
        <v>10</v>
      </c>
      <c r="AA76" t="n">
        <v>537.1645527500157</v>
      </c>
      <c r="AB76" t="n">
        <v>734.9722391001168</v>
      </c>
      <c r="AC76" t="n">
        <v>664.8275201404172</v>
      </c>
      <c r="AD76" t="n">
        <v>537164.5527500156</v>
      </c>
      <c r="AE76" t="n">
        <v>734972.2391001168</v>
      </c>
      <c r="AF76" t="n">
        <v>3.54199654401497e-06</v>
      </c>
      <c r="AG76" t="n">
        <v>1.373333333333333</v>
      </c>
      <c r="AH76" t="n">
        <v>664827.5201404172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3.0325</v>
      </c>
      <c r="E77" t="n">
        <v>32.98</v>
      </c>
      <c r="F77" t="n">
        <v>29.11</v>
      </c>
      <c r="G77" t="n">
        <v>102.74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419.81</v>
      </c>
      <c r="Q77" t="n">
        <v>2238.4</v>
      </c>
      <c r="R77" t="n">
        <v>99.8</v>
      </c>
      <c r="S77" t="n">
        <v>80.06999999999999</v>
      </c>
      <c r="T77" t="n">
        <v>7778.43</v>
      </c>
      <c r="U77" t="n">
        <v>0.8</v>
      </c>
      <c r="V77" t="n">
        <v>0.88</v>
      </c>
      <c r="W77" t="n">
        <v>6.69</v>
      </c>
      <c r="X77" t="n">
        <v>0.48</v>
      </c>
      <c r="Y77" t="n">
        <v>1</v>
      </c>
      <c r="Z77" t="n">
        <v>10</v>
      </c>
      <c r="AA77" t="n">
        <v>537.8754388281958</v>
      </c>
      <c r="AB77" t="n">
        <v>735.9449047943632</v>
      </c>
      <c r="AC77" t="n">
        <v>665.7073559859494</v>
      </c>
      <c r="AD77" t="n">
        <v>537875.4388281958</v>
      </c>
      <c r="AE77" t="n">
        <v>735944.9047943632</v>
      </c>
      <c r="AF77" t="n">
        <v>3.539895369516988e-06</v>
      </c>
      <c r="AG77" t="n">
        <v>1.374166666666667</v>
      </c>
      <c r="AH77" t="n">
        <v>665707.3559859494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3.0321</v>
      </c>
      <c r="E78" t="n">
        <v>32.98</v>
      </c>
      <c r="F78" t="n">
        <v>29.12</v>
      </c>
      <c r="G78" t="n">
        <v>102.76</v>
      </c>
      <c r="H78" t="n">
        <v>1.09</v>
      </c>
      <c r="I78" t="n">
        <v>17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419.05</v>
      </c>
      <c r="Q78" t="n">
        <v>2238.41</v>
      </c>
      <c r="R78" t="n">
        <v>100.06</v>
      </c>
      <c r="S78" t="n">
        <v>80.06999999999999</v>
      </c>
      <c r="T78" t="n">
        <v>7906.05</v>
      </c>
      <c r="U78" t="n">
        <v>0.8</v>
      </c>
      <c r="V78" t="n">
        <v>0.88</v>
      </c>
      <c r="W78" t="n">
        <v>6.68</v>
      </c>
      <c r="X78" t="n">
        <v>0.49</v>
      </c>
      <c r="Y78" t="n">
        <v>1</v>
      </c>
      <c r="Z78" t="n">
        <v>10</v>
      </c>
      <c r="AA78" t="n">
        <v>537.4028992357664</v>
      </c>
      <c r="AB78" t="n">
        <v>735.2983552770258</v>
      </c>
      <c r="AC78" t="n">
        <v>665.1225122471088</v>
      </c>
      <c r="AD78" t="n">
        <v>537402.8992357664</v>
      </c>
      <c r="AE78" t="n">
        <v>735298.3552770258</v>
      </c>
      <c r="AF78" t="n">
        <v>3.53942844185077e-06</v>
      </c>
      <c r="AG78" t="n">
        <v>1.374166666666667</v>
      </c>
      <c r="AH78" t="n">
        <v>665122.5122471089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3.0323</v>
      </c>
      <c r="E79" t="n">
        <v>32.98</v>
      </c>
      <c r="F79" t="n">
        <v>29.11</v>
      </c>
      <c r="G79" t="n">
        <v>102.75</v>
      </c>
      <c r="H79" t="n">
        <v>1.11</v>
      </c>
      <c r="I79" t="n">
        <v>17</v>
      </c>
      <c r="J79" t="n">
        <v>326.51</v>
      </c>
      <c r="K79" t="n">
        <v>61.2</v>
      </c>
      <c r="L79" t="n">
        <v>20.25</v>
      </c>
      <c r="M79" t="n">
        <v>3</v>
      </c>
      <c r="N79" t="n">
        <v>100.06</v>
      </c>
      <c r="O79" t="n">
        <v>40503.29</v>
      </c>
      <c r="P79" t="n">
        <v>419.31</v>
      </c>
      <c r="Q79" t="n">
        <v>2238.41</v>
      </c>
      <c r="R79" t="n">
        <v>100.05</v>
      </c>
      <c r="S79" t="n">
        <v>80.06999999999999</v>
      </c>
      <c r="T79" t="n">
        <v>7901.34</v>
      </c>
      <c r="U79" t="n">
        <v>0.8</v>
      </c>
      <c r="V79" t="n">
        <v>0.88</v>
      </c>
      <c r="W79" t="n">
        <v>6.68</v>
      </c>
      <c r="X79" t="n">
        <v>0.49</v>
      </c>
      <c r="Y79" t="n">
        <v>1</v>
      </c>
      <c r="Z79" t="n">
        <v>10</v>
      </c>
      <c r="AA79" t="n">
        <v>537.511127352329</v>
      </c>
      <c r="AB79" t="n">
        <v>735.4464377607942</v>
      </c>
      <c r="AC79" t="n">
        <v>665.2564619464615</v>
      </c>
      <c r="AD79" t="n">
        <v>537511.127352329</v>
      </c>
      <c r="AE79" t="n">
        <v>735446.4377607942</v>
      </c>
      <c r="AF79" t="n">
        <v>3.53966190568388e-06</v>
      </c>
      <c r="AG79" t="n">
        <v>1.374166666666667</v>
      </c>
      <c r="AH79" t="n">
        <v>665256.4619464615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3.0326</v>
      </c>
      <c r="E80" t="n">
        <v>32.98</v>
      </c>
      <c r="F80" t="n">
        <v>29.11</v>
      </c>
      <c r="G80" t="n">
        <v>102.74</v>
      </c>
      <c r="H80" t="n">
        <v>1.12</v>
      </c>
      <c r="I80" t="n">
        <v>17</v>
      </c>
      <c r="J80" t="n">
        <v>327.08</v>
      </c>
      <c r="K80" t="n">
        <v>61.2</v>
      </c>
      <c r="L80" t="n">
        <v>20.5</v>
      </c>
      <c r="M80" t="n">
        <v>1</v>
      </c>
      <c r="N80" t="n">
        <v>100.39</v>
      </c>
      <c r="O80" t="n">
        <v>40574.7</v>
      </c>
      <c r="P80" t="n">
        <v>419.91</v>
      </c>
      <c r="Q80" t="n">
        <v>2238.3</v>
      </c>
      <c r="R80" t="n">
        <v>99.94</v>
      </c>
      <c r="S80" t="n">
        <v>80.06999999999999</v>
      </c>
      <c r="T80" t="n">
        <v>7846.12</v>
      </c>
      <c r="U80" t="n">
        <v>0.8</v>
      </c>
      <c r="V80" t="n">
        <v>0.88</v>
      </c>
      <c r="W80" t="n">
        <v>6.68</v>
      </c>
      <c r="X80" t="n">
        <v>0.48</v>
      </c>
      <c r="Y80" t="n">
        <v>1</v>
      </c>
      <c r="Z80" t="n">
        <v>10</v>
      </c>
      <c r="AA80" t="n">
        <v>537.9379441392615</v>
      </c>
      <c r="AB80" t="n">
        <v>736.0304273185031</v>
      </c>
      <c r="AC80" t="n">
        <v>665.7847163604171</v>
      </c>
      <c r="AD80" t="n">
        <v>537937.9441392615</v>
      </c>
      <c r="AE80" t="n">
        <v>736030.4273185031</v>
      </c>
      <c r="AF80" t="n">
        <v>3.540012101433543e-06</v>
      </c>
      <c r="AG80" t="n">
        <v>1.374166666666667</v>
      </c>
      <c r="AH80" t="n">
        <v>665784.7163604171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3.0324</v>
      </c>
      <c r="E81" t="n">
        <v>32.98</v>
      </c>
      <c r="F81" t="n">
        <v>29.11</v>
      </c>
      <c r="G81" t="n">
        <v>102.75</v>
      </c>
      <c r="H81" t="n">
        <v>1.13</v>
      </c>
      <c r="I81" t="n">
        <v>17</v>
      </c>
      <c r="J81" t="n">
        <v>327.66</v>
      </c>
      <c r="K81" t="n">
        <v>61.2</v>
      </c>
      <c r="L81" t="n">
        <v>20.75</v>
      </c>
      <c r="M81" t="n">
        <v>1</v>
      </c>
      <c r="N81" t="n">
        <v>100.72</v>
      </c>
      <c r="O81" t="n">
        <v>40646.27</v>
      </c>
      <c r="P81" t="n">
        <v>420.48</v>
      </c>
      <c r="Q81" t="n">
        <v>2238.3</v>
      </c>
      <c r="R81" t="n">
        <v>99.93000000000001</v>
      </c>
      <c r="S81" t="n">
        <v>80.06999999999999</v>
      </c>
      <c r="T81" t="n">
        <v>7843.88</v>
      </c>
      <c r="U81" t="n">
        <v>0.8</v>
      </c>
      <c r="V81" t="n">
        <v>0.88</v>
      </c>
      <c r="W81" t="n">
        <v>6.68</v>
      </c>
      <c r="X81" t="n">
        <v>0.49</v>
      </c>
      <c r="Y81" t="n">
        <v>1</v>
      </c>
      <c r="Z81" t="n">
        <v>10</v>
      </c>
      <c r="AA81" t="n">
        <v>538.4270829212202</v>
      </c>
      <c r="AB81" t="n">
        <v>736.6996885792589</v>
      </c>
      <c r="AC81" t="n">
        <v>666.3901042657606</v>
      </c>
      <c r="AD81" t="n">
        <v>538427.0829212202</v>
      </c>
      <c r="AE81" t="n">
        <v>736699.688579259</v>
      </c>
      <c r="AF81" t="n">
        <v>3.539778637600434e-06</v>
      </c>
      <c r="AG81" t="n">
        <v>1.374166666666667</v>
      </c>
      <c r="AH81" t="n">
        <v>666390.1042657605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3.0324</v>
      </c>
      <c r="E82" t="n">
        <v>32.98</v>
      </c>
      <c r="F82" t="n">
        <v>29.11</v>
      </c>
      <c r="G82" t="n">
        <v>102.75</v>
      </c>
      <c r="H82" t="n">
        <v>1.14</v>
      </c>
      <c r="I82" t="n">
        <v>17</v>
      </c>
      <c r="J82" t="n">
        <v>328.25</v>
      </c>
      <c r="K82" t="n">
        <v>61.2</v>
      </c>
      <c r="L82" t="n">
        <v>21</v>
      </c>
      <c r="M82" t="n">
        <v>0</v>
      </c>
      <c r="N82" t="n">
        <v>101.05</v>
      </c>
      <c r="O82" t="n">
        <v>40718</v>
      </c>
      <c r="P82" t="n">
        <v>421.15</v>
      </c>
      <c r="Q82" t="n">
        <v>2238.3</v>
      </c>
      <c r="R82" t="n">
        <v>99.93000000000001</v>
      </c>
      <c r="S82" t="n">
        <v>80.06999999999999</v>
      </c>
      <c r="T82" t="n">
        <v>7843.62</v>
      </c>
      <c r="U82" t="n">
        <v>0.8</v>
      </c>
      <c r="V82" t="n">
        <v>0.88</v>
      </c>
      <c r="W82" t="n">
        <v>6.68</v>
      </c>
      <c r="X82" t="n">
        <v>0.49</v>
      </c>
      <c r="Y82" t="n">
        <v>1</v>
      </c>
      <c r="Z82" t="n">
        <v>10</v>
      </c>
      <c r="AA82" t="n">
        <v>538.9614762495503</v>
      </c>
      <c r="AB82" t="n">
        <v>737.4308691068499</v>
      </c>
      <c r="AC82" t="n">
        <v>667.0515019500165</v>
      </c>
      <c r="AD82" t="n">
        <v>538961.4762495502</v>
      </c>
      <c r="AE82" t="n">
        <v>737430.8691068499</v>
      </c>
      <c r="AF82" t="n">
        <v>3.539778637600434e-06</v>
      </c>
      <c r="AG82" t="n">
        <v>1.374166666666667</v>
      </c>
      <c r="AH82" t="n">
        <v>667051.5019500165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2.1211</v>
      </c>
      <c r="E2" t="n">
        <v>47.14</v>
      </c>
      <c r="F2" t="n">
        <v>37.12</v>
      </c>
      <c r="G2" t="n">
        <v>7.73</v>
      </c>
      <c r="H2" t="n">
        <v>0.13</v>
      </c>
      <c r="I2" t="n">
        <v>288</v>
      </c>
      <c r="J2" t="n">
        <v>133.21</v>
      </c>
      <c r="K2" t="n">
        <v>46.47</v>
      </c>
      <c r="L2" t="n">
        <v>1</v>
      </c>
      <c r="M2" t="n">
        <v>286</v>
      </c>
      <c r="N2" t="n">
        <v>20.75</v>
      </c>
      <c r="O2" t="n">
        <v>16663.42</v>
      </c>
      <c r="P2" t="n">
        <v>398.62</v>
      </c>
      <c r="Q2" t="n">
        <v>2239.38</v>
      </c>
      <c r="R2" t="n">
        <v>361.32</v>
      </c>
      <c r="S2" t="n">
        <v>80.06999999999999</v>
      </c>
      <c r="T2" t="n">
        <v>137182.16</v>
      </c>
      <c r="U2" t="n">
        <v>0.22</v>
      </c>
      <c r="V2" t="n">
        <v>0.6899999999999999</v>
      </c>
      <c r="W2" t="n">
        <v>7.12</v>
      </c>
      <c r="X2" t="n">
        <v>8.48</v>
      </c>
      <c r="Y2" t="n">
        <v>1</v>
      </c>
      <c r="Z2" t="n">
        <v>10</v>
      </c>
      <c r="AA2" t="n">
        <v>722.7931152708353</v>
      </c>
      <c r="AB2" t="n">
        <v>988.957427695305</v>
      </c>
      <c r="AC2" t="n">
        <v>894.5727188065317</v>
      </c>
      <c r="AD2" t="n">
        <v>722793.1152708353</v>
      </c>
      <c r="AE2" t="n">
        <v>988957.427695305</v>
      </c>
      <c r="AF2" t="n">
        <v>3.422206541611938e-06</v>
      </c>
      <c r="AG2" t="n">
        <v>1.964166666666667</v>
      </c>
      <c r="AH2" t="n">
        <v>894572.7188065317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2.3287</v>
      </c>
      <c r="E3" t="n">
        <v>42.94</v>
      </c>
      <c r="F3" t="n">
        <v>34.91</v>
      </c>
      <c r="G3" t="n">
        <v>9.74</v>
      </c>
      <c r="H3" t="n">
        <v>0.17</v>
      </c>
      <c r="I3" t="n">
        <v>215</v>
      </c>
      <c r="J3" t="n">
        <v>133.55</v>
      </c>
      <c r="K3" t="n">
        <v>46.47</v>
      </c>
      <c r="L3" t="n">
        <v>1.25</v>
      </c>
      <c r="M3" t="n">
        <v>213</v>
      </c>
      <c r="N3" t="n">
        <v>20.83</v>
      </c>
      <c r="O3" t="n">
        <v>16704.7</v>
      </c>
      <c r="P3" t="n">
        <v>371.14</v>
      </c>
      <c r="Q3" t="n">
        <v>2238.85</v>
      </c>
      <c r="R3" t="n">
        <v>288.96</v>
      </c>
      <c r="S3" t="n">
        <v>80.06999999999999</v>
      </c>
      <c r="T3" t="n">
        <v>101366.82</v>
      </c>
      <c r="U3" t="n">
        <v>0.28</v>
      </c>
      <c r="V3" t="n">
        <v>0.74</v>
      </c>
      <c r="W3" t="n">
        <v>7</v>
      </c>
      <c r="X3" t="n">
        <v>6.28</v>
      </c>
      <c r="Y3" t="n">
        <v>1</v>
      </c>
      <c r="Z3" t="n">
        <v>10</v>
      </c>
      <c r="AA3" t="n">
        <v>616.4628847726494</v>
      </c>
      <c r="AB3" t="n">
        <v>843.4717153689888</v>
      </c>
      <c r="AC3" t="n">
        <v>762.9719586741595</v>
      </c>
      <c r="AD3" t="n">
        <v>616462.8847726494</v>
      </c>
      <c r="AE3" t="n">
        <v>843471.7153689888</v>
      </c>
      <c r="AF3" t="n">
        <v>3.757150711164829e-06</v>
      </c>
      <c r="AG3" t="n">
        <v>1.789166666666667</v>
      </c>
      <c r="AH3" t="n">
        <v>762971.9586741595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2.4733</v>
      </c>
      <c r="E4" t="n">
        <v>40.43</v>
      </c>
      <c r="F4" t="n">
        <v>33.6</v>
      </c>
      <c r="G4" t="n">
        <v>11.79</v>
      </c>
      <c r="H4" t="n">
        <v>0.2</v>
      </c>
      <c r="I4" t="n">
        <v>171</v>
      </c>
      <c r="J4" t="n">
        <v>133.88</v>
      </c>
      <c r="K4" t="n">
        <v>46.47</v>
      </c>
      <c r="L4" t="n">
        <v>1.5</v>
      </c>
      <c r="M4" t="n">
        <v>169</v>
      </c>
      <c r="N4" t="n">
        <v>20.91</v>
      </c>
      <c r="O4" t="n">
        <v>16746.01</v>
      </c>
      <c r="P4" t="n">
        <v>353.45</v>
      </c>
      <c r="Q4" t="n">
        <v>2238.75</v>
      </c>
      <c r="R4" t="n">
        <v>246.43</v>
      </c>
      <c r="S4" t="n">
        <v>80.06999999999999</v>
      </c>
      <c r="T4" t="n">
        <v>80322.92999999999</v>
      </c>
      <c r="U4" t="n">
        <v>0.32</v>
      </c>
      <c r="V4" t="n">
        <v>0.76</v>
      </c>
      <c r="W4" t="n">
        <v>6.92</v>
      </c>
      <c r="X4" t="n">
        <v>4.96</v>
      </c>
      <c r="Y4" t="n">
        <v>1</v>
      </c>
      <c r="Z4" t="n">
        <v>10</v>
      </c>
      <c r="AA4" t="n">
        <v>555.6810765335608</v>
      </c>
      <c r="AB4" t="n">
        <v>760.3073638321393</v>
      </c>
      <c r="AC4" t="n">
        <v>687.7446961260863</v>
      </c>
      <c r="AD4" t="n">
        <v>555681.0765335609</v>
      </c>
      <c r="AE4" t="n">
        <v>760307.3638321393</v>
      </c>
      <c r="AF4" t="n">
        <v>3.990449973772479e-06</v>
      </c>
      <c r="AG4" t="n">
        <v>1.684583333333333</v>
      </c>
      <c r="AH4" t="n">
        <v>687744.6961260863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2.5841</v>
      </c>
      <c r="E5" t="n">
        <v>38.7</v>
      </c>
      <c r="F5" t="n">
        <v>32.68</v>
      </c>
      <c r="G5" t="n">
        <v>13.91</v>
      </c>
      <c r="H5" t="n">
        <v>0.23</v>
      </c>
      <c r="I5" t="n">
        <v>141</v>
      </c>
      <c r="J5" t="n">
        <v>134.22</v>
      </c>
      <c r="K5" t="n">
        <v>46.47</v>
      </c>
      <c r="L5" t="n">
        <v>1.75</v>
      </c>
      <c r="M5" t="n">
        <v>139</v>
      </c>
      <c r="N5" t="n">
        <v>21</v>
      </c>
      <c r="O5" t="n">
        <v>16787.35</v>
      </c>
      <c r="P5" t="n">
        <v>340.15</v>
      </c>
      <c r="Q5" t="n">
        <v>2238.78</v>
      </c>
      <c r="R5" t="n">
        <v>216.66</v>
      </c>
      <c r="S5" t="n">
        <v>80.06999999999999</v>
      </c>
      <c r="T5" t="n">
        <v>65585.61</v>
      </c>
      <c r="U5" t="n">
        <v>0.37</v>
      </c>
      <c r="V5" t="n">
        <v>0.79</v>
      </c>
      <c r="W5" t="n">
        <v>6.86</v>
      </c>
      <c r="X5" t="n">
        <v>4.05</v>
      </c>
      <c r="Y5" t="n">
        <v>1</v>
      </c>
      <c r="Z5" t="n">
        <v>10</v>
      </c>
      <c r="AA5" t="n">
        <v>514.4101534626324</v>
      </c>
      <c r="AB5" t="n">
        <v>703.8386661418708</v>
      </c>
      <c r="AC5" t="n">
        <v>636.6652916890621</v>
      </c>
      <c r="AD5" t="n">
        <v>514410.1534626324</v>
      </c>
      <c r="AE5" t="n">
        <v>703838.6661418708</v>
      </c>
      <c r="AF5" t="n">
        <v>4.169215937098395e-06</v>
      </c>
      <c r="AG5" t="n">
        <v>1.6125</v>
      </c>
      <c r="AH5" t="n">
        <v>636665.2916890621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2.666</v>
      </c>
      <c r="E6" t="n">
        <v>37.51</v>
      </c>
      <c r="F6" t="n">
        <v>32.06</v>
      </c>
      <c r="G6" t="n">
        <v>16.03</v>
      </c>
      <c r="H6" t="n">
        <v>0.26</v>
      </c>
      <c r="I6" t="n">
        <v>120</v>
      </c>
      <c r="J6" t="n">
        <v>134.55</v>
      </c>
      <c r="K6" t="n">
        <v>46.47</v>
      </c>
      <c r="L6" t="n">
        <v>2</v>
      </c>
      <c r="M6" t="n">
        <v>118</v>
      </c>
      <c r="N6" t="n">
        <v>21.09</v>
      </c>
      <c r="O6" t="n">
        <v>16828.84</v>
      </c>
      <c r="P6" t="n">
        <v>330.11</v>
      </c>
      <c r="Q6" t="n">
        <v>2238.85</v>
      </c>
      <c r="R6" t="n">
        <v>196.39</v>
      </c>
      <c r="S6" t="n">
        <v>80.06999999999999</v>
      </c>
      <c r="T6" t="n">
        <v>55558.48</v>
      </c>
      <c r="U6" t="n">
        <v>0.41</v>
      </c>
      <c r="V6" t="n">
        <v>0.8</v>
      </c>
      <c r="W6" t="n">
        <v>6.84</v>
      </c>
      <c r="X6" t="n">
        <v>3.43</v>
      </c>
      <c r="Y6" t="n">
        <v>1</v>
      </c>
      <c r="Z6" t="n">
        <v>10</v>
      </c>
      <c r="AA6" t="n">
        <v>486.2374165754609</v>
      </c>
      <c r="AB6" t="n">
        <v>665.2914846394103</v>
      </c>
      <c r="AC6" t="n">
        <v>601.7969990878875</v>
      </c>
      <c r="AD6" t="n">
        <v>486237.4165754609</v>
      </c>
      <c r="AE6" t="n">
        <v>665291.4846394103</v>
      </c>
      <c r="AF6" t="n">
        <v>4.30135431612721e-06</v>
      </c>
      <c r="AG6" t="n">
        <v>1.562916666666667</v>
      </c>
      <c r="AH6" t="n">
        <v>601796.9990878875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2.7315</v>
      </c>
      <c r="E7" t="n">
        <v>36.61</v>
      </c>
      <c r="F7" t="n">
        <v>31.6</v>
      </c>
      <c r="G7" t="n">
        <v>18.23</v>
      </c>
      <c r="H7" t="n">
        <v>0.29</v>
      </c>
      <c r="I7" t="n">
        <v>104</v>
      </c>
      <c r="J7" t="n">
        <v>134.89</v>
      </c>
      <c r="K7" t="n">
        <v>46.47</v>
      </c>
      <c r="L7" t="n">
        <v>2.25</v>
      </c>
      <c r="M7" t="n">
        <v>102</v>
      </c>
      <c r="N7" t="n">
        <v>21.17</v>
      </c>
      <c r="O7" t="n">
        <v>16870.25</v>
      </c>
      <c r="P7" t="n">
        <v>321.69</v>
      </c>
      <c r="Q7" t="n">
        <v>2238.49</v>
      </c>
      <c r="R7" t="n">
        <v>181.2</v>
      </c>
      <c r="S7" t="n">
        <v>80.06999999999999</v>
      </c>
      <c r="T7" t="n">
        <v>48041.43</v>
      </c>
      <c r="U7" t="n">
        <v>0.44</v>
      </c>
      <c r="V7" t="n">
        <v>0.8100000000000001</v>
      </c>
      <c r="W7" t="n">
        <v>6.82</v>
      </c>
      <c r="X7" t="n">
        <v>2.97</v>
      </c>
      <c r="Y7" t="n">
        <v>1</v>
      </c>
      <c r="Z7" t="n">
        <v>10</v>
      </c>
      <c r="AA7" t="n">
        <v>464.7626164397074</v>
      </c>
      <c r="AB7" t="n">
        <v>635.9087156923545</v>
      </c>
      <c r="AC7" t="n">
        <v>575.2184803701635</v>
      </c>
      <c r="AD7" t="n">
        <v>464762.6164397073</v>
      </c>
      <c r="AE7" t="n">
        <v>635908.7156923545</v>
      </c>
      <c r="AF7" t="n">
        <v>4.407032751125835e-06</v>
      </c>
      <c r="AG7" t="n">
        <v>1.525416666666667</v>
      </c>
      <c r="AH7" t="n">
        <v>575218.4803701636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2.7893</v>
      </c>
      <c r="E8" t="n">
        <v>35.85</v>
      </c>
      <c r="F8" t="n">
        <v>31.19</v>
      </c>
      <c r="G8" t="n">
        <v>20.57</v>
      </c>
      <c r="H8" t="n">
        <v>0.33</v>
      </c>
      <c r="I8" t="n">
        <v>91</v>
      </c>
      <c r="J8" t="n">
        <v>135.22</v>
      </c>
      <c r="K8" t="n">
        <v>46.47</v>
      </c>
      <c r="L8" t="n">
        <v>2.5</v>
      </c>
      <c r="M8" t="n">
        <v>89</v>
      </c>
      <c r="N8" t="n">
        <v>21.26</v>
      </c>
      <c r="O8" t="n">
        <v>16911.68</v>
      </c>
      <c r="P8" t="n">
        <v>313.49</v>
      </c>
      <c r="Q8" t="n">
        <v>2238.54</v>
      </c>
      <c r="R8" t="n">
        <v>168.52</v>
      </c>
      <c r="S8" t="n">
        <v>80.06999999999999</v>
      </c>
      <c r="T8" t="n">
        <v>41765.47</v>
      </c>
      <c r="U8" t="n">
        <v>0.48</v>
      </c>
      <c r="V8" t="n">
        <v>0.82</v>
      </c>
      <c r="W8" t="n">
        <v>6.78</v>
      </c>
      <c r="X8" t="n">
        <v>2.56</v>
      </c>
      <c r="Y8" t="n">
        <v>1</v>
      </c>
      <c r="Z8" t="n">
        <v>10</v>
      </c>
      <c r="AA8" t="n">
        <v>445.859907657099</v>
      </c>
      <c r="AB8" t="n">
        <v>610.0451956073341</v>
      </c>
      <c r="AC8" t="n">
        <v>551.8233383423787</v>
      </c>
      <c r="AD8" t="n">
        <v>445859.907657099</v>
      </c>
      <c r="AE8" t="n">
        <v>610045.1956073341</v>
      </c>
      <c r="AF8" t="n">
        <v>4.50028791972004e-06</v>
      </c>
      <c r="AG8" t="n">
        <v>1.49375</v>
      </c>
      <c r="AH8" t="n">
        <v>551823.3383423787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2.828</v>
      </c>
      <c r="E9" t="n">
        <v>35.36</v>
      </c>
      <c r="F9" t="n">
        <v>30.95</v>
      </c>
      <c r="G9" t="n">
        <v>22.65</v>
      </c>
      <c r="H9" t="n">
        <v>0.36</v>
      </c>
      <c r="I9" t="n">
        <v>82</v>
      </c>
      <c r="J9" t="n">
        <v>135.56</v>
      </c>
      <c r="K9" t="n">
        <v>46.47</v>
      </c>
      <c r="L9" t="n">
        <v>2.75</v>
      </c>
      <c r="M9" t="n">
        <v>80</v>
      </c>
      <c r="N9" t="n">
        <v>21.34</v>
      </c>
      <c r="O9" t="n">
        <v>16953.14</v>
      </c>
      <c r="P9" t="n">
        <v>307.52</v>
      </c>
      <c r="Q9" t="n">
        <v>2238.54</v>
      </c>
      <c r="R9" t="n">
        <v>160.37</v>
      </c>
      <c r="S9" t="n">
        <v>80.06999999999999</v>
      </c>
      <c r="T9" t="n">
        <v>37739.33</v>
      </c>
      <c r="U9" t="n">
        <v>0.5</v>
      </c>
      <c r="V9" t="n">
        <v>0.83</v>
      </c>
      <c r="W9" t="n">
        <v>6.77</v>
      </c>
      <c r="X9" t="n">
        <v>2.32</v>
      </c>
      <c r="Y9" t="n">
        <v>1</v>
      </c>
      <c r="Z9" t="n">
        <v>10</v>
      </c>
      <c r="AA9" t="n">
        <v>433.464635156311</v>
      </c>
      <c r="AB9" t="n">
        <v>593.0854369309275</v>
      </c>
      <c r="AC9" t="n">
        <v>536.4821952308777</v>
      </c>
      <c r="AD9" t="n">
        <v>433464.635156311</v>
      </c>
      <c r="AE9" t="n">
        <v>593085.4369309274</v>
      </c>
      <c r="AF9" t="n">
        <v>4.562726933986403e-06</v>
      </c>
      <c r="AG9" t="n">
        <v>1.473333333333333</v>
      </c>
      <c r="AH9" t="n">
        <v>536482.1952308776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2.8679</v>
      </c>
      <c r="E10" t="n">
        <v>34.87</v>
      </c>
      <c r="F10" t="n">
        <v>30.7</v>
      </c>
      <c r="G10" t="n">
        <v>25.23</v>
      </c>
      <c r="H10" t="n">
        <v>0.39</v>
      </c>
      <c r="I10" t="n">
        <v>73</v>
      </c>
      <c r="J10" t="n">
        <v>135.9</v>
      </c>
      <c r="K10" t="n">
        <v>46.47</v>
      </c>
      <c r="L10" t="n">
        <v>3</v>
      </c>
      <c r="M10" t="n">
        <v>71</v>
      </c>
      <c r="N10" t="n">
        <v>21.43</v>
      </c>
      <c r="O10" t="n">
        <v>16994.64</v>
      </c>
      <c r="P10" t="n">
        <v>301.13</v>
      </c>
      <c r="Q10" t="n">
        <v>2238.71</v>
      </c>
      <c r="R10" t="n">
        <v>152.25</v>
      </c>
      <c r="S10" t="n">
        <v>80.06999999999999</v>
      </c>
      <c r="T10" t="n">
        <v>33719.91</v>
      </c>
      <c r="U10" t="n">
        <v>0.53</v>
      </c>
      <c r="V10" t="n">
        <v>0.84</v>
      </c>
      <c r="W10" t="n">
        <v>6.75</v>
      </c>
      <c r="X10" t="n">
        <v>2.07</v>
      </c>
      <c r="Y10" t="n">
        <v>1</v>
      </c>
      <c r="Z10" t="n">
        <v>10</v>
      </c>
      <c r="AA10" t="n">
        <v>420.8250468680739</v>
      </c>
      <c r="AB10" t="n">
        <v>575.7913946156809</v>
      </c>
      <c r="AC10" t="n">
        <v>520.8386720418574</v>
      </c>
      <c r="AD10" t="n">
        <v>420825.0468680739</v>
      </c>
      <c r="AE10" t="n">
        <v>575791.3946156809</v>
      </c>
      <c r="AF10" t="n">
        <v>4.627102041718389e-06</v>
      </c>
      <c r="AG10" t="n">
        <v>1.452916666666667</v>
      </c>
      <c r="AH10" t="n">
        <v>520838.6720418574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2.9017</v>
      </c>
      <c r="E11" t="n">
        <v>34.46</v>
      </c>
      <c r="F11" t="n">
        <v>30.49</v>
      </c>
      <c r="G11" t="n">
        <v>27.71</v>
      </c>
      <c r="H11" t="n">
        <v>0.42</v>
      </c>
      <c r="I11" t="n">
        <v>66</v>
      </c>
      <c r="J11" t="n">
        <v>136.23</v>
      </c>
      <c r="K11" t="n">
        <v>46.47</v>
      </c>
      <c r="L11" t="n">
        <v>3.25</v>
      </c>
      <c r="M11" t="n">
        <v>64</v>
      </c>
      <c r="N11" t="n">
        <v>21.52</v>
      </c>
      <c r="O11" t="n">
        <v>17036.16</v>
      </c>
      <c r="P11" t="n">
        <v>294.7</v>
      </c>
      <c r="Q11" t="n">
        <v>2238.47</v>
      </c>
      <c r="R11" t="n">
        <v>145.29</v>
      </c>
      <c r="S11" t="n">
        <v>80.06999999999999</v>
      </c>
      <c r="T11" t="n">
        <v>30278.71</v>
      </c>
      <c r="U11" t="n">
        <v>0.55</v>
      </c>
      <c r="V11" t="n">
        <v>0.84</v>
      </c>
      <c r="W11" t="n">
        <v>6.74</v>
      </c>
      <c r="X11" t="n">
        <v>1.86</v>
      </c>
      <c r="Y11" t="n">
        <v>1</v>
      </c>
      <c r="Z11" t="n">
        <v>10</v>
      </c>
      <c r="AA11" t="n">
        <v>409.5486957317062</v>
      </c>
      <c r="AB11" t="n">
        <v>560.3625935134007</v>
      </c>
      <c r="AC11" t="n">
        <v>506.8823740623206</v>
      </c>
      <c r="AD11" t="n">
        <v>409548.6957317062</v>
      </c>
      <c r="AE11" t="n">
        <v>560362.5935134008</v>
      </c>
      <c r="AF11" t="n">
        <v>4.681635341000122e-06</v>
      </c>
      <c r="AG11" t="n">
        <v>1.435833333333333</v>
      </c>
      <c r="AH11" t="n">
        <v>506882.3740623206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2.9236</v>
      </c>
      <c r="E12" t="n">
        <v>34.2</v>
      </c>
      <c r="F12" t="n">
        <v>30.36</v>
      </c>
      <c r="G12" t="n">
        <v>29.87</v>
      </c>
      <c r="H12" t="n">
        <v>0.45</v>
      </c>
      <c r="I12" t="n">
        <v>61</v>
      </c>
      <c r="J12" t="n">
        <v>136.57</v>
      </c>
      <c r="K12" t="n">
        <v>46.47</v>
      </c>
      <c r="L12" t="n">
        <v>3.5</v>
      </c>
      <c r="M12" t="n">
        <v>59</v>
      </c>
      <c r="N12" t="n">
        <v>21.6</v>
      </c>
      <c r="O12" t="n">
        <v>17077.72</v>
      </c>
      <c r="P12" t="n">
        <v>289.32</v>
      </c>
      <c r="Q12" t="n">
        <v>2238.72</v>
      </c>
      <c r="R12" t="n">
        <v>141.06</v>
      </c>
      <c r="S12" t="n">
        <v>80.06999999999999</v>
      </c>
      <c r="T12" t="n">
        <v>28188.72</v>
      </c>
      <c r="U12" t="n">
        <v>0.57</v>
      </c>
      <c r="V12" t="n">
        <v>0.85</v>
      </c>
      <c r="W12" t="n">
        <v>6.75</v>
      </c>
      <c r="X12" t="n">
        <v>1.73</v>
      </c>
      <c r="Y12" t="n">
        <v>1</v>
      </c>
      <c r="Z12" t="n">
        <v>10</v>
      </c>
      <c r="AA12" t="n">
        <v>401.4071202628813</v>
      </c>
      <c r="AB12" t="n">
        <v>549.2229307759945</v>
      </c>
      <c r="AC12" t="n">
        <v>496.8058651019575</v>
      </c>
      <c r="AD12" t="n">
        <v>401407.1202628813</v>
      </c>
      <c r="AE12" t="n">
        <v>549222.9307759946</v>
      </c>
      <c r="AF12" t="n">
        <v>4.716969046747754e-06</v>
      </c>
      <c r="AG12" t="n">
        <v>1.425</v>
      </c>
      <c r="AH12" t="n">
        <v>496805.8651019575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2.9492</v>
      </c>
      <c r="E13" t="n">
        <v>33.91</v>
      </c>
      <c r="F13" t="n">
        <v>30.2</v>
      </c>
      <c r="G13" t="n">
        <v>32.36</v>
      </c>
      <c r="H13" t="n">
        <v>0.48</v>
      </c>
      <c r="I13" t="n">
        <v>56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283.94</v>
      </c>
      <c r="Q13" t="n">
        <v>2238.51</v>
      </c>
      <c r="R13" t="n">
        <v>135.96</v>
      </c>
      <c r="S13" t="n">
        <v>80.06999999999999</v>
      </c>
      <c r="T13" t="n">
        <v>25659.9</v>
      </c>
      <c r="U13" t="n">
        <v>0.59</v>
      </c>
      <c r="V13" t="n">
        <v>0.85</v>
      </c>
      <c r="W13" t="n">
        <v>6.73</v>
      </c>
      <c r="X13" t="n">
        <v>1.57</v>
      </c>
      <c r="Y13" t="n">
        <v>1</v>
      </c>
      <c r="Z13" t="n">
        <v>10</v>
      </c>
      <c r="AA13" t="n">
        <v>392.7536426070482</v>
      </c>
      <c r="AB13" t="n">
        <v>537.3828608827931</v>
      </c>
      <c r="AC13" t="n">
        <v>486.0957948617207</v>
      </c>
      <c r="AD13" t="n">
        <v>392753.6426070482</v>
      </c>
      <c r="AE13" t="n">
        <v>537382.8608827931</v>
      </c>
      <c r="AF13" t="n">
        <v>4.758272374014392e-06</v>
      </c>
      <c r="AG13" t="n">
        <v>1.412916666666667</v>
      </c>
      <c r="AH13" t="n">
        <v>486095.7948617207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2.9745</v>
      </c>
      <c r="E14" t="n">
        <v>33.62</v>
      </c>
      <c r="F14" t="n">
        <v>30.05</v>
      </c>
      <c r="G14" t="n">
        <v>35.35</v>
      </c>
      <c r="H14" t="n">
        <v>0.52</v>
      </c>
      <c r="I14" t="n">
        <v>51</v>
      </c>
      <c r="J14" t="n">
        <v>137.25</v>
      </c>
      <c r="K14" t="n">
        <v>46.47</v>
      </c>
      <c r="L14" t="n">
        <v>4</v>
      </c>
      <c r="M14" t="n">
        <v>49</v>
      </c>
      <c r="N14" t="n">
        <v>21.78</v>
      </c>
      <c r="O14" t="n">
        <v>17160.92</v>
      </c>
      <c r="P14" t="n">
        <v>277.75</v>
      </c>
      <c r="Q14" t="n">
        <v>2238.44</v>
      </c>
      <c r="R14" t="n">
        <v>131.02</v>
      </c>
      <c r="S14" t="n">
        <v>80.06999999999999</v>
      </c>
      <c r="T14" t="n">
        <v>23214.66</v>
      </c>
      <c r="U14" t="n">
        <v>0.61</v>
      </c>
      <c r="V14" t="n">
        <v>0.85</v>
      </c>
      <c r="W14" t="n">
        <v>6.72</v>
      </c>
      <c r="X14" t="n">
        <v>1.42</v>
      </c>
      <c r="Y14" t="n">
        <v>1</v>
      </c>
      <c r="Z14" t="n">
        <v>10</v>
      </c>
      <c r="AA14" t="n">
        <v>383.6735000417582</v>
      </c>
      <c r="AB14" t="n">
        <v>524.9590092373454</v>
      </c>
      <c r="AC14" t="n">
        <v>474.8576581803293</v>
      </c>
      <c r="AD14" t="n">
        <v>383673.5000417582</v>
      </c>
      <c r="AE14" t="n">
        <v>524959.0092373454</v>
      </c>
      <c r="AF14" t="n">
        <v>4.799091677914623e-06</v>
      </c>
      <c r="AG14" t="n">
        <v>1.400833333333333</v>
      </c>
      <c r="AH14" t="n">
        <v>474857.6581803293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2.992</v>
      </c>
      <c r="E15" t="n">
        <v>33.42</v>
      </c>
      <c r="F15" t="n">
        <v>29.96</v>
      </c>
      <c r="G15" t="n">
        <v>38.25</v>
      </c>
      <c r="H15" t="n">
        <v>0.55</v>
      </c>
      <c r="I15" t="n">
        <v>47</v>
      </c>
      <c r="J15" t="n">
        <v>137.58</v>
      </c>
      <c r="K15" t="n">
        <v>46.47</v>
      </c>
      <c r="L15" t="n">
        <v>4.25</v>
      </c>
      <c r="M15" t="n">
        <v>45</v>
      </c>
      <c r="N15" t="n">
        <v>21.87</v>
      </c>
      <c r="O15" t="n">
        <v>17202.57</v>
      </c>
      <c r="P15" t="n">
        <v>272.86</v>
      </c>
      <c r="Q15" t="n">
        <v>2238.43</v>
      </c>
      <c r="R15" t="n">
        <v>128.08</v>
      </c>
      <c r="S15" t="n">
        <v>80.06999999999999</v>
      </c>
      <c r="T15" t="n">
        <v>21768.96</v>
      </c>
      <c r="U15" t="n">
        <v>0.63</v>
      </c>
      <c r="V15" t="n">
        <v>0.86</v>
      </c>
      <c r="W15" t="n">
        <v>6.72</v>
      </c>
      <c r="X15" t="n">
        <v>1.33</v>
      </c>
      <c r="Y15" t="n">
        <v>1</v>
      </c>
      <c r="Z15" t="n">
        <v>10</v>
      </c>
      <c r="AA15" t="n">
        <v>377.0551563908445</v>
      </c>
      <c r="AB15" t="n">
        <v>515.9034994734503</v>
      </c>
      <c r="AC15" t="n">
        <v>466.6663935588127</v>
      </c>
      <c r="AD15" t="n">
        <v>377055.1563908445</v>
      </c>
      <c r="AE15" t="n">
        <v>515903.4994734504</v>
      </c>
      <c r="AF15" t="n">
        <v>4.827326374288301e-06</v>
      </c>
      <c r="AG15" t="n">
        <v>1.3925</v>
      </c>
      <c r="AH15" t="n">
        <v>466666.3935588127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3.0088</v>
      </c>
      <c r="E16" t="n">
        <v>33.24</v>
      </c>
      <c r="F16" t="n">
        <v>29.86</v>
      </c>
      <c r="G16" t="n">
        <v>40.72</v>
      </c>
      <c r="H16" t="n">
        <v>0.58</v>
      </c>
      <c r="I16" t="n">
        <v>44</v>
      </c>
      <c r="J16" t="n">
        <v>137.92</v>
      </c>
      <c r="K16" t="n">
        <v>46.47</v>
      </c>
      <c r="L16" t="n">
        <v>4.5</v>
      </c>
      <c r="M16" t="n">
        <v>42</v>
      </c>
      <c r="N16" t="n">
        <v>21.95</v>
      </c>
      <c r="O16" t="n">
        <v>17244.24</v>
      </c>
      <c r="P16" t="n">
        <v>266.77</v>
      </c>
      <c r="Q16" t="n">
        <v>2238.63</v>
      </c>
      <c r="R16" t="n">
        <v>124.78</v>
      </c>
      <c r="S16" t="n">
        <v>80.06999999999999</v>
      </c>
      <c r="T16" t="n">
        <v>20133.1</v>
      </c>
      <c r="U16" t="n">
        <v>0.64</v>
      </c>
      <c r="V16" t="n">
        <v>0.86</v>
      </c>
      <c r="W16" t="n">
        <v>6.71</v>
      </c>
      <c r="X16" t="n">
        <v>1.23</v>
      </c>
      <c r="Y16" t="n">
        <v>1</v>
      </c>
      <c r="Z16" t="n">
        <v>10</v>
      </c>
      <c r="AA16" t="n">
        <v>369.5918462602399</v>
      </c>
      <c r="AB16" t="n">
        <v>505.6918692947519</v>
      </c>
      <c r="AC16" t="n">
        <v>457.4293470322563</v>
      </c>
      <c r="AD16" t="n">
        <v>369591.8462602399</v>
      </c>
      <c r="AE16" t="n">
        <v>505691.869294752</v>
      </c>
      <c r="AF16" t="n">
        <v>4.854431682807033e-06</v>
      </c>
      <c r="AG16" t="n">
        <v>1.385</v>
      </c>
      <c r="AH16" t="n">
        <v>457429.3470322562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3.0269</v>
      </c>
      <c r="E17" t="n">
        <v>33.04</v>
      </c>
      <c r="F17" t="n">
        <v>29.74</v>
      </c>
      <c r="G17" t="n">
        <v>43.52</v>
      </c>
      <c r="H17" t="n">
        <v>0.61</v>
      </c>
      <c r="I17" t="n">
        <v>41</v>
      </c>
      <c r="J17" t="n">
        <v>138.26</v>
      </c>
      <c r="K17" t="n">
        <v>46.47</v>
      </c>
      <c r="L17" t="n">
        <v>4.75</v>
      </c>
      <c r="M17" t="n">
        <v>37</v>
      </c>
      <c r="N17" t="n">
        <v>22.04</v>
      </c>
      <c r="O17" t="n">
        <v>17285.95</v>
      </c>
      <c r="P17" t="n">
        <v>262.26</v>
      </c>
      <c r="Q17" t="n">
        <v>2238.37</v>
      </c>
      <c r="R17" t="n">
        <v>120.81</v>
      </c>
      <c r="S17" t="n">
        <v>80.06999999999999</v>
      </c>
      <c r="T17" t="n">
        <v>18163.78</v>
      </c>
      <c r="U17" t="n">
        <v>0.66</v>
      </c>
      <c r="V17" t="n">
        <v>0.86</v>
      </c>
      <c r="W17" t="n">
        <v>6.7</v>
      </c>
      <c r="X17" t="n">
        <v>1.11</v>
      </c>
      <c r="Y17" t="n">
        <v>1</v>
      </c>
      <c r="Z17" t="n">
        <v>10</v>
      </c>
      <c r="AA17" t="n">
        <v>363.2220115508942</v>
      </c>
      <c r="AB17" t="n">
        <v>496.976380428151</v>
      </c>
      <c r="AC17" t="n">
        <v>449.5456521908182</v>
      </c>
      <c r="AD17" t="n">
        <v>363222.0115508942</v>
      </c>
      <c r="AE17" t="n">
        <v>496976.380428151</v>
      </c>
      <c r="AF17" t="n">
        <v>4.883634425913522e-06</v>
      </c>
      <c r="AG17" t="n">
        <v>1.376666666666667</v>
      </c>
      <c r="AH17" t="n">
        <v>449545.6521908182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3.0355</v>
      </c>
      <c r="E18" t="n">
        <v>32.94</v>
      </c>
      <c r="F18" t="n">
        <v>29.73</v>
      </c>
      <c r="G18" t="n">
        <v>46.94</v>
      </c>
      <c r="H18" t="n">
        <v>0.64</v>
      </c>
      <c r="I18" t="n">
        <v>38</v>
      </c>
      <c r="J18" t="n">
        <v>138.6</v>
      </c>
      <c r="K18" t="n">
        <v>46.47</v>
      </c>
      <c r="L18" t="n">
        <v>5</v>
      </c>
      <c r="M18" t="n">
        <v>26</v>
      </c>
      <c r="N18" t="n">
        <v>22.13</v>
      </c>
      <c r="O18" t="n">
        <v>17327.69</v>
      </c>
      <c r="P18" t="n">
        <v>256.73</v>
      </c>
      <c r="Q18" t="n">
        <v>2238.38</v>
      </c>
      <c r="R18" t="n">
        <v>119.93</v>
      </c>
      <c r="S18" t="n">
        <v>80.06999999999999</v>
      </c>
      <c r="T18" t="n">
        <v>17738.83</v>
      </c>
      <c r="U18" t="n">
        <v>0.67</v>
      </c>
      <c r="V18" t="n">
        <v>0.86</v>
      </c>
      <c r="W18" t="n">
        <v>6.72</v>
      </c>
      <c r="X18" t="n">
        <v>1.1</v>
      </c>
      <c r="Y18" t="n">
        <v>1</v>
      </c>
      <c r="Z18" t="n">
        <v>10</v>
      </c>
      <c r="AA18" t="n">
        <v>357.7407680341082</v>
      </c>
      <c r="AB18" t="n">
        <v>489.4767012330868</v>
      </c>
      <c r="AC18" t="n">
        <v>442.7617318522651</v>
      </c>
      <c r="AD18" t="n">
        <v>357740.7680341082</v>
      </c>
      <c r="AE18" t="n">
        <v>489476.7012330868</v>
      </c>
      <c r="AF18" t="n">
        <v>4.897509762417158e-06</v>
      </c>
      <c r="AG18" t="n">
        <v>1.3725</v>
      </c>
      <c r="AH18" t="n">
        <v>442761.7318522651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</v>
      </c>
      <c r="G19" t="n">
        <v>48.17</v>
      </c>
      <c r="H19" t="n">
        <v>0.67</v>
      </c>
      <c r="I19" t="n">
        <v>37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254.38</v>
      </c>
      <c r="Q19" t="n">
        <v>2238.61</v>
      </c>
      <c r="R19" t="n">
        <v>118.84</v>
      </c>
      <c r="S19" t="n">
        <v>80.06999999999999</v>
      </c>
      <c r="T19" t="n">
        <v>17195.58</v>
      </c>
      <c r="U19" t="n">
        <v>0.67</v>
      </c>
      <c r="V19" t="n">
        <v>0.86</v>
      </c>
      <c r="W19" t="n">
        <v>6.73</v>
      </c>
      <c r="X19" t="n">
        <v>1.08</v>
      </c>
      <c r="Y19" t="n">
        <v>1</v>
      </c>
      <c r="Z19" t="n">
        <v>10</v>
      </c>
      <c r="AA19" t="n">
        <v>355.1803099593078</v>
      </c>
      <c r="AB19" t="n">
        <v>485.9733695357071</v>
      </c>
      <c r="AC19" t="n">
        <v>439.5927532151264</v>
      </c>
      <c r="AD19" t="n">
        <v>355180.3099593078</v>
      </c>
      <c r="AE19" t="n">
        <v>485973.3695357071</v>
      </c>
      <c r="AF19" t="n">
        <v>4.905092795157518e-06</v>
      </c>
      <c r="AG19" t="n">
        <v>1.370416666666667</v>
      </c>
      <c r="AH19" t="n">
        <v>439592.7532151264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3.0449</v>
      </c>
      <c r="E20" t="n">
        <v>32.84</v>
      </c>
      <c r="F20" t="n">
        <v>29.68</v>
      </c>
      <c r="G20" t="n">
        <v>49.47</v>
      </c>
      <c r="H20" t="n">
        <v>0.7</v>
      </c>
      <c r="I20" t="n">
        <v>36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253.06</v>
      </c>
      <c r="Q20" t="n">
        <v>2238.55</v>
      </c>
      <c r="R20" t="n">
        <v>117.62</v>
      </c>
      <c r="S20" t="n">
        <v>80.06999999999999</v>
      </c>
      <c r="T20" t="n">
        <v>16592.33</v>
      </c>
      <c r="U20" t="n">
        <v>0.68</v>
      </c>
      <c r="V20" t="n">
        <v>0.86</v>
      </c>
      <c r="W20" t="n">
        <v>6.74</v>
      </c>
      <c r="X20" t="n">
        <v>1.05</v>
      </c>
      <c r="Y20" t="n">
        <v>1</v>
      </c>
      <c r="Z20" t="n">
        <v>10</v>
      </c>
      <c r="AA20" t="n">
        <v>353.4924584896942</v>
      </c>
      <c r="AB20" t="n">
        <v>483.6639766922302</v>
      </c>
      <c r="AC20" t="n">
        <v>437.5037655833777</v>
      </c>
      <c r="AD20" t="n">
        <v>353492.4584896942</v>
      </c>
      <c r="AE20" t="n">
        <v>483663.9766922302</v>
      </c>
      <c r="AF20" t="n">
        <v>4.912675827897877e-06</v>
      </c>
      <c r="AG20" t="n">
        <v>1.368333333333333</v>
      </c>
      <c r="AH20" t="n">
        <v>437503.7655833777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3.0432</v>
      </c>
      <c r="E21" t="n">
        <v>32.86</v>
      </c>
      <c r="F21" t="n">
        <v>29.7</v>
      </c>
      <c r="G21" t="n">
        <v>49.5</v>
      </c>
      <c r="H21" t="n">
        <v>0.73</v>
      </c>
      <c r="I21" t="n">
        <v>36</v>
      </c>
      <c r="J21" t="n">
        <v>139.61</v>
      </c>
      <c r="K21" t="n">
        <v>46.47</v>
      </c>
      <c r="L21" t="n">
        <v>5.75</v>
      </c>
      <c r="M21" t="n">
        <v>3</v>
      </c>
      <c r="N21" t="n">
        <v>22.4</v>
      </c>
      <c r="O21" t="n">
        <v>17453.1</v>
      </c>
      <c r="P21" t="n">
        <v>253.88</v>
      </c>
      <c r="Q21" t="n">
        <v>2238.64</v>
      </c>
      <c r="R21" t="n">
        <v>118.25</v>
      </c>
      <c r="S21" t="n">
        <v>80.06999999999999</v>
      </c>
      <c r="T21" t="n">
        <v>16907.93</v>
      </c>
      <c r="U21" t="n">
        <v>0.68</v>
      </c>
      <c r="V21" t="n">
        <v>0.86</v>
      </c>
      <c r="W21" t="n">
        <v>6.74</v>
      </c>
      <c r="X21" t="n">
        <v>1.07</v>
      </c>
      <c r="Y21" t="n">
        <v>1</v>
      </c>
      <c r="Z21" t="n">
        <v>10</v>
      </c>
      <c r="AA21" t="n">
        <v>354.4349013396498</v>
      </c>
      <c r="AB21" t="n">
        <v>484.9534685771837</v>
      </c>
      <c r="AC21" t="n">
        <v>438.6701901726445</v>
      </c>
      <c r="AD21" t="n">
        <v>354434.9013396498</v>
      </c>
      <c r="AE21" t="n">
        <v>484953.4685771837</v>
      </c>
      <c r="AF21" t="n">
        <v>4.909933028821578e-06</v>
      </c>
      <c r="AG21" t="n">
        <v>1.369166666666667</v>
      </c>
      <c r="AH21" t="n">
        <v>438670.1901726445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3.0441</v>
      </c>
      <c r="E22" t="n">
        <v>32.85</v>
      </c>
      <c r="F22" t="n">
        <v>29.69</v>
      </c>
      <c r="G22" t="n">
        <v>49.48</v>
      </c>
      <c r="H22" t="n">
        <v>0.76</v>
      </c>
      <c r="I22" t="n">
        <v>36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254.37</v>
      </c>
      <c r="Q22" t="n">
        <v>2238.54</v>
      </c>
      <c r="R22" t="n">
        <v>117.9</v>
      </c>
      <c r="S22" t="n">
        <v>80.06999999999999</v>
      </c>
      <c r="T22" t="n">
        <v>16732.47</v>
      </c>
      <c r="U22" t="n">
        <v>0.68</v>
      </c>
      <c r="V22" t="n">
        <v>0.86</v>
      </c>
      <c r="W22" t="n">
        <v>6.74</v>
      </c>
      <c r="X22" t="n">
        <v>1.06</v>
      </c>
      <c r="Y22" t="n">
        <v>1</v>
      </c>
      <c r="Z22" t="n">
        <v>10</v>
      </c>
      <c r="AA22" t="n">
        <v>354.6730508207426</v>
      </c>
      <c r="AB22" t="n">
        <v>485.2793152036285</v>
      </c>
      <c r="AC22" t="n">
        <v>438.96493845439</v>
      </c>
      <c r="AD22" t="n">
        <v>354673.0508207426</v>
      </c>
      <c r="AE22" t="n">
        <v>485279.3152036285</v>
      </c>
      <c r="AF22" t="n">
        <v>4.911385098920794e-06</v>
      </c>
      <c r="AG22" t="n">
        <v>1.36875</v>
      </c>
      <c r="AH22" t="n">
        <v>438964.93845439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3.0442</v>
      </c>
      <c r="E23" t="n">
        <v>32.85</v>
      </c>
      <c r="F23" t="n">
        <v>29.69</v>
      </c>
      <c r="G23" t="n">
        <v>49.48</v>
      </c>
      <c r="H23" t="n">
        <v>0.79</v>
      </c>
      <c r="I23" t="n">
        <v>36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254.88</v>
      </c>
      <c r="Q23" t="n">
        <v>2238.54</v>
      </c>
      <c r="R23" t="n">
        <v>117.85</v>
      </c>
      <c r="S23" t="n">
        <v>80.06999999999999</v>
      </c>
      <c r="T23" t="n">
        <v>16708.32</v>
      </c>
      <c r="U23" t="n">
        <v>0.68</v>
      </c>
      <c r="V23" t="n">
        <v>0.86</v>
      </c>
      <c r="W23" t="n">
        <v>6.74</v>
      </c>
      <c r="X23" t="n">
        <v>1.06</v>
      </c>
      <c r="Y23" t="n">
        <v>1</v>
      </c>
      <c r="Z23" t="n">
        <v>10</v>
      </c>
      <c r="AA23" t="n">
        <v>355.0670653813501</v>
      </c>
      <c r="AB23" t="n">
        <v>485.8184233081473</v>
      </c>
      <c r="AC23" t="n">
        <v>439.4525948380564</v>
      </c>
      <c r="AD23" t="n">
        <v>355067.0653813501</v>
      </c>
      <c r="AE23" t="n">
        <v>485818.4233081472</v>
      </c>
      <c r="AF23" t="n">
        <v>4.91154644004293e-06</v>
      </c>
      <c r="AG23" t="n">
        <v>1.36875</v>
      </c>
      <c r="AH23" t="n">
        <v>439452.5948380564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1.3552</v>
      </c>
      <c r="E2" t="n">
        <v>73.79000000000001</v>
      </c>
      <c r="F2" t="n">
        <v>44.83</v>
      </c>
      <c r="G2" t="n">
        <v>5.03</v>
      </c>
      <c r="H2" t="n">
        <v>0.07000000000000001</v>
      </c>
      <c r="I2" t="n">
        <v>535</v>
      </c>
      <c r="J2" t="n">
        <v>252.85</v>
      </c>
      <c r="K2" t="n">
        <v>59.19</v>
      </c>
      <c r="L2" t="n">
        <v>1</v>
      </c>
      <c r="M2" t="n">
        <v>533</v>
      </c>
      <c r="N2" t="n">
        <v>62.65</v>
      </c>
      <c r="O2" t="n">
        <v>31418.63</v>
      </c>
      <c r="P2" t="n">
        <v>737.55</v>
      </c>
      <c r="Q2" t="n">
        <v>2240.14</v>
      </c>
      <c r="R2" t="n">
        <v>614.3200000000001</v>
      </c>
      <c r="S2" t="n">
        <v>80.06999999999999</v>
      </c>
      <c r="T2" t="n">
        <v>262445.32</v>
      </c>
      <c r="U2" t="n">
        <v>0.13</v>
      </c>
      <c r="V2" t="n">
        <v>0.57</v>
      </c>
      <c r="W2" t="n">
        <v>7.52</v>
      </c>
      <c r="X2" t="n">
        <v>16.19</v>
      </c>
      <c r="Y2" t="n">
        <v>1</v>
      </c>
      <c r="Z2" t="n">
        <v>10</v>
      </c>
      <c r="AA2" t="n">
        <v>1968.982557353096</v>
      </c>
      <c r="AB2" t="n">
        <v>2694.048800350285</v>
      </c>
      <c r="AC2" t="n">
        <v>2436.932563966092</v>
      </c>
      <c r="AD2" t="n">
        <v>1968982.557353096</v>
      </c>
      <c r="AE2" t="n">
        <v>2694048.800350285</v>
      </c>
      <c r="AF2" t="n">
        <v>1.653189337964547e-06</v>
      </c>
      <c r="AG2" t="n">
        <v>3.074583333333333</v>
      </c>
      <c r="AH2" t="n">
        <v>2436932.563966092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1.6312</v>
      </c>
      <c r="E3" t="n">
        <v>61.3</v>
      </c>
      <c r="F3" t="n">
        <v>39.92</v>
      </c>
      <c r="G3" t="n">
        <v>6.3</v>
      </c>
      <c r="H3" t="n">
        <v>0.09</v>
      </c>
      <c r="I3" t="n">
        <v>380</v>
      </c>
      <c r="J3" t="n">
        <v>253.3</v>
      </c>
      <c r="K3" t="n">
        <v>59.19</v>
      </c>
      <c r="L3" t="n">
        <v>1.25</v>
      </c>
      <c r="M3" t="n">
        <v>378</v>
      </c>
      <c r="N3" t="n">
        <v>62.86</v>
      </c>
      <c r="O3" t="n">
        <v>31474.5</v>
      </c>
      <c r="P3" t="n">
        <v>655.05</v>
      </c>
      <c r="Q3" t="n">
        <v>2239.97</v>
      </c>
      <c r="R3" t="n">
        <v>453.89</v>
      </c>
      <c r="S3" t="n">
        <v>80.06999999999999</v>
      </c>
      <c r="T3" t="n">
        <v>183008.13</v>
      </c>
      <c r="U3" t="n">
        <v>0.18</v>
      </c>
      <c r="V3" t="n">
        <v>0.64</v>
      </c>
      <c r="W3" t="n">
        <v>7.24</v>
      </c>
      <c r="X3" t="n">
        <v>11.28</v>
      </c>
      <c r="Y3" t="n">
        <v>1</v>
      </c>
      <c r="Z3" t="n">
        <v>10</v>
      </c>
      <c r="AA3" t="n">
        <v>1457.172083796607</v>
      </c>
      <c r="AB3" t="n">
        <v>1993.767130945784</v>
      </c>
      <c r="AC3" t="n">
        <v>1803.484794238061</v>
      </c>
      <c r="AD3" t="n">
        <v>1457172.083796607</v>
      </c>
      <c r="AE3" t="n">
        <v>1993767.130945784</v>
      </c>
      <c r="AF3" t="n">
        <v>1.989877839498059e-06</v>
      </c>
      <c r="AG3" t="n">
        <v>2.554166666666667</v>
      </c>
      <c r="AH3" t="n">
        <v>1803484.794238061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1.8331</v>
      </c>
      <c r="E4" t="n">
        <v>54.55</v>
      </c>
      <c r="F4" t="n">
        <v>37.33</v>
      </c>
      <c r="G4" t="n">
        <v>7.59</v>
      </c>
      <c r="H4" t="n">
        <v>0.11</v>
      </c>
      <c r="I4" t="n">
        <v>295</v>
      </c>
      <c r="J4" t="n">
        <v>253.75</v>
      </c>
      <c r="K4" t="n">
        <v>59.19</v>
      </c>
      <c r="L4" t="n">
        <v>1.5</v>
      </c>
      <c r="M4" t="n">
        <v>293</v>
      </c>
      <c r="N4" t="n">
        <v>63.06</v>
      </c>
      <c r="O4" t="n">
        <v>31530.44</v>
      </c>
      <c r="P4" t="n">
        <v>610.67</v>
      </c>
      <c r="Q4" t="n">
        <v>2239.54</v>
      </c>
      <c r="R4" t="n">
        <v>368.2</v>
      </c>
      <c r="S4" t="n">
        <v>80.06999999999999</v>
      </c>
      <c r="T4" t="n">
        <v>140589.1</v>
      </c>
      <c r="U4" t="n">
        <v>0.22</v>
      </c>
      <c r="V4" t="n">
        <v>0.6899999999999999</v>
      </c>
      <c r="W4" t="n">
        <v>7.12</v>
      </c>
      <c r="X4" t="n">
        <v>8.69</v>
      </c>
      <c r="Y4" t="n">
        <v>1</v>
      </c>
      <c r="Z4" t="n">
        <v>10</v>
      </c>
      <c r="AA4" t="n">
        <v>1211.664366548619</v>
      </c>
      <c r="AB4" t="n">
        <v>1657.852641171018</v>
      </c>
      <c r="AC4" t="n">
        <v>1499.629511908451</v>
      </c>
      <c r="AD4" t="n">
        <v>1211664.366548619</v>
      </c>
      <c r="AE4" t="n">
        <v>1657852.641171018</v>
      </c>
      <c r="AF4" t="n">
        <v>2.236172797685074e-06</v>
      </c>
      <c r="AG4" t="n">
        <v>2.272916666666667</v>
      </c>
      <c r="AH4" t="n">
        <v>1499629.511908451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1.9895</v>
      </c>
      <c r="E5" t="n">
        <v>50.26</v>
      </c>
      <c r="F5" t="n">
        <v>35.68</v>
      </c>
      <c r="G5" t="n">
        <v>8.880000000000001</v>
      </c>
      <c r="H5" t="n">
        <v>0.12</v>
      </c>
      <c r="I5" t="n">
        <v>241</v>
      </c>
      <c r="J5" t="n">
        <v>254.21</v>
      </c>
      <c r="K5" t="n">
        <v>59.19</v>
      </c>
      <c r="L5" t="n">
        <v>1.75</v>
      </c>
      <c r="M5" t="n">
        <v>239</v>
      </c>
      <c r="N5" t="n">
        <v>63.26</v>
      </c>
      <c r="O5" t="n">
        <v>31586.46</v>
      </c>
      <c r="P5" t="n">
        <v>582.12</v>
      </c>
      <c r="Q5" t="n">
        <v>2238.93</v>
      </c>
      <c r="R5" t="n">
        <v>314.39</v>
      </c>
      <c r="S5" t="n">
        <v>80.06999999999999</v>
      </c>
      <c r="T5" t="n">
        <v>113952.47</v>
      </c>
      <c r="U5" t="n">
        <v>0.25</v>
      </c>
      <c r="V5" t="n">
        <v>0.72</v>
      </c>
      <c r="W5" t="n">
        <v>7.04</v>
      </c>
      <c r="X5" t="n">
        <v>7.04</v>
      </c>
      <c r="Y5" t="n">
        <v>1</v>
      </c>
      <c r="Z5" t="n">
        <v>10</v>
      </c>
      <c r="AA5" t="n">
        <v>1066.245279117221</v>
      </c>
      <c r="AB5" t="n">
        <v>1458.883830310021</v>
      </c>
      <c r="AC5" t="n">
        <v>1319.650005101548</v>
      </c>
      <c r="AD5" t="n">
        <v>1066245.279117221</v>
      </c>
      <c r="AE5" t="n">
        <v>1458883.830310021</v>
      </c>
      <c r="AF5" t="n">
        <v>2.426962948554064e-06</v>
      </c>
      <c r="AG5" t="n">
        <v>2.094166666666667</v>
      </c>
      <c r="AH5" t="n">
        <v>1319650.005101548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2.1109</v>
      </c>
      <c r="E6" t="n">
        <v>47.37</v>
      </c>
      <c r="F6" t="n">
        <v>34.59</v>
      </c>
      <c r="G6" t="n">
        <v>10.17</v>
      </c>
      <c r="H6" t="n">
        <v>0.14</v>
      </c>
      <c r="I6" t="n">
        <v>204</v>
      </c>
      <c r="J6" t="n">
        <v>254.66</v>
      </c>
      <c r="K6" t="n">
        <v>59.19</v>
      </c>
      <c r="L6" t="n">
        <v>2</v>
      </c>
      <c r="M6" t="n">
        <v>202</v>
      </c>
      <c r="N6" t="n">
        <v>63.47</v>
      </c>
      <c r="O6" t="n">
        <v>31642.55</v>
      </c>
      <c r="P6" t="n">
        <v>562.8099999999999</v>
      </c>
      <c r="Q6" t="n">
        <v>2238.85</v>
      </c>
      <c r="R6" t="n">
        <v>278.31</v>
      </c>
      <c r="S6" t="n">
        <v>80.06999999999999</v>
      </c>
      <c r="T6" t="n">
        <v>96099.53999999999</v>
      </c>
      <c r="U6" t="n">
        <v>0.29</v>
      </c>
      <c r="V6" t="n">
        <v>0.74</v>
      </c>
      <c r="W6" t="n">
        <v>7</v>
      </c>
      <c r="X6" t="n">
        <v>5.96</v>
      </c>
      <c r="Y6" t="n">
        <v>1</v>
      </c>
      <c r="Z6" t="n">
        <v>10</v>
      </c>
      <c r="AA6" t="n">
        <v>973.0855330301637</v>
      </c>
      <c r="AB6" t="n">
        <v>1331.418555795776</v>
      </c>
      <c r="AC6" t="n">
        <v>1204.349837488305</v>
      </c>
      <c r="AD6" t="n">
        <v>973085.5330301637</v>
      </c>
      <c r="AE6" t="n">
        <v>1331418.555795775</v>
      </c>
      <c r="AF6" t="n">
        <v>2.575057093793804e-06</v>
      </c>
      <c r="AG6" t="n">
        <v>1.97375</v>
      </c>
      <c r="AH6" t="n">
        <v>1204349.837488305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2.2168</v>
      </c>
      <c r="E7" t="n">
        <v>45.11</v>
      </c>
      <c r="F7" t="n">
        <v>33.7</v>
      </c>
      <c r="G7" t="n">
        <v>11.49</v>
      </c>
      <c r="H7" t="n">
        <v>0.16</v>
      </c>
      <c r="I7" t="n">
        <v>176</v>
      </c>
      <c r="J7" t="n">
        <v>255.12</v>
      </c>
      <c r="K7" t="n">
        <v>59.19</v>
      </c>
      <c r="L7" t="n">
        <v>2.25</v>
      </c>
      <c r="M7" t="n">
        <v>174</v>
      </c>
      <c r="N7" t="n">
        <v>63.67</v>
      </c>
      <c r="O7" t="n">
        <v>31698.72</v>
      </c>
      <c r="P7" t="n">
        <v>546.5700000000001</v>
      </c>
      <c r="Q7" t="n">
        <v>2238.92</v>
      </c>
      <c r="R7" t="n">
        <v>249.82</v>
      </c>
      <c r="S7" t="n">
        <v>80.06999999999999</v>
      </c>
      <c r="T7" t="n">
        <v>81993.46000000001</v>
      </c>
      <c r="U7" t="n">
        <v>0.32</v>
      </c>
      <c r="V7" t="n">
        <v>0.76</v>
      </c>
      <c r="W7" t="n">
        <v>6.92</v>
      </c>
      <c r="X7" t="n">
        <v>5.07</v>
      </c>
      <c r="Y7" t="n">
        <v>1</v>
      </c>
      <c r="Z7" t="n">
        <v>10</v>
      </c>
      <c r="AA7" t="n">
        <v>901.4078413773891</v>
      </c>
      <c r="AB7" t="n">
        <v>1233.34597587987</v>
      </c>
      <c r="AC7" t="n">
        <v>1115.637166953843</v>
      </c>
      <c r="AD7" t="n">
        <v>901407.8413773892</v>
      </c>
      <c r="AE7" t="n">
        <v>1233345.97587987</v>
      </c>
      <c r="AF7" t="n">
        <v>2.704243007969162e-06</v>
      </c>
      <c r="AG7" t="n">
        <v>1.879583333333333</v>
      </c>
      <c r="AH7" t="n">
        <v>1115637.166953844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2.3009</v>
      </c>
      <c r="E8" t="n">
        <v>43.46</v>
      </c>
      <c r="F8" t="n">
        <v>33.08</v>
      </c>
      <c r="G8" t="n">
        <v>12.8</v>
      </c>
      <c r="H8" t="n">
        <v>0.17</v>
      </c>
      <c r="I8" t="n">
        <v>155</v>
      </c>
      <c r="J8" t="n">
        <v>255.57</v>
      </c>
      <c r="K8" t="n">
        <v>59.19</v>
      </c>
      <c r="L8" t="n">
        <v>2.5</v>
      </c>
      <c r="M8" t="n">
        <v>153</v>
      </c>
      <c r="N8" t="n">
        <v>63.88</v>
      </c>
      <c r="O8" t="n">
        <v>31754.97</v>
      </c>
      <c r="P8" t="n">
        <v>534.87</v>
      </c>
      <c r="Q8" t="n">
        <v>2238.87</v>
      </c>
      <c r="R8" t="n">
        <v>229.93</v>
      </c>
      <c r="S8" t="n">
        <v>80.06999999999999</v>
      </c>
      <c r="T8" t="n">
        <v>72151.36</v>
      </c>
      <c r="U8" t="n">
        <v>0.35</v>
      </c>
      <c r="V8" t="n">
        <v>0.78</v>
      </c>
      <c r="W8" t="n">
        <v>6.88</v>
      </c>
      <c r="X8" t="n">
        <v>4.45</v>
      </c>
      <c r="Y8" t="n">
        <v>1</v>
      </c>
      <c r="Z8" t="n">
        <v>10</v>
      </c>
      <c r="AA8" t="n">
        <v>851.150509463953</v>
      </c>
      <c r="AB8" t="n">
        <v>1164.581677158905</v>
      </c>
      <c r="AC8" t="n">
        <v>1053.435636391508</v>
      </c>
      <c r="AD8" t="n">
        <v>851150.509463953</v>
      </c>
      <c r="AE8" t="n">
        <v>1164581.677158905</v>
      </c>
      <c r="AF8" t="n">
        <v>2.806835410066874e-06</v>
      </c>
      <c r="AG8" t="n">
        <v>1.810833333333333</v>
      </c>
      <c r="AH8" t="n">
        <v>1053435.636391508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2.3673</v>
      </c>
      <c r="E9" t="n">
        <v>42.24</v>
      </c>
      <c r="F9" t="n">
        <v>32.64</v>
      </c>
      <c r="G9" t="n">
        <v>14.09</v>
      </c>
      <c r="H9" t="n">
        <v>0.19</v>
      </c>
      <c r="I9" t="n">
        <v>139</v>
      </c>
      <c r="J9" t="n">
        <v>256.03</v>
      </c>
      <c r="K9" t="n">
        <v>59.19</v>
      </c>
      <c r="L9" t="n">
        <v>2.75</v>
      </c>
      <c r="M9" t="n">
        <v>137</v>
      </c>
      <c r="N9" t="n">
        <v>64.09</v>
      </c>
      <c r="O9" t="n">
        <v>31811.29</v>
      </c>
      <c r="P9" t="n">
        <v>526.1799999999999</v>
      </c>
      <c r="Q9" t="n">
        <v>2238.81</v>
      </c>
      <c r="R9" t="n">
        <v>214.96</v>
      </c>
      <c r="S9" t="n">
        <v>80.06999999999999</v>
      </c>
      <c r="T9" t="n">
        <v>64746.52</v>
      </c>
      <c r="U9" t="n">
        <v>0.37</v>
      </c>
      <c r="V9" t="n">
        <v>0.79</v>
      </c>
      <c r="W9" t="n">
        <v>6.88</v>
      </c>
      <c r="X9" t="n">
        <v>4.01</v>
      </c>
      <c r="Y9" t="n">
        <v>1</v>
      </c>
      <c r="Z9" t="n">
        <v>10</v>
      </c>
      <c r="AA9" t="n">
        <v>814.945130104221</v>
      </c>
      <c r="AB9" t="n">
        <v>1115.043879850312</v>
      </c>
      <c r="AC9" t="n">
        <v>1008.625656931312</v>
      </c>
      <c r="AD9" t="n">
        <v>814945.1301042209</v>
      </c>
      <c r="AE9" t="n">
        <v>1115043.879850312</v>
      </c>
      <c r="AF9" t="n">
        <v>2.887835832174936e-06</v>
      </c>
      <c r="AG9" t="n">
        <v>1.76</v>
      </c>
      <c r="AH9" t="n">
        <v>1008625.656931312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2.4303</v>
      </c>
      <c r="E10" t="n">
        <v>41.15</v>
      </c>
      <c r="F10" t="n">
        <v>32.23</v>
      </c>
      <c r="G10" t="n">
        <v>15.47</v>
      </c>
      <c r="H10" t="n">
        <v>0.21</v>
      </c>
      <c r="I10" t="n">
        <v>125</v>
      </c>
      <c r="J10" t="n">
        <v>256.49</v>
      </c>
      <c r="K10" t="n">
        <v>59.19</v>
      </c>
      <c r="L10" t="n">
        <v>3</v>
      </c>
      <c r="M10" t="n">
        <v>123</v>
      </c>
      <c r="N10" t="n">
        <v>64.29000000000001</v>
      </c>
      <c r="O10" t="n">
        <v>31867.69</v>
      </c>
      <c r="P10" t="n">
        <v>517.9299999999999</v>
      </c>
      <c r="Q10" t="n">
        <v>2238.7</v>
      </c>
      <c r="R10" t="n">
        <v>201.81</v>
      </c>
      <c r="S10" t="n">
        <v>80.06999999999999</v>
      </c>
      <c r="T10" t="n">
        <v>58241.5</v>
      </c>
      <c r="U10" t="n">
        <v>0.4</v>
      </c>
      <c r="V10" t="n">
        <v>0.8</v>
      </c>
      <c r="W10" t="n">
        <v>6.85</v>
      </c>
      <c r="X10" t="n">
        <v>3.6</v>
      </c>
      <c r="Y10" t="n">
        <v>1</v>
      </c>
      <c r="Z10" t="n">
        <v>10</v>
      </c>
      <c r="AA10" t="n">
        <v>782.4778245104927</v>
      </c>
      <c r="AB10" t="n">
        <v>1070.620679980541</v>
      </c>
      <c r="AC10" t="n">
        <v>968.4421449087587</v>
      </c>
      <c r="AD10" t="n">
        <v>782477.8245104927</v>
      </c>
      <c r="AE10" t="n">
        <v>1070620.679980541</v>
      </c>
      <c r="AF10" t="n">
        <v>2.964688642307585e-06</v>
      </c>
      <c r="AG10" t="n">
        <v>1.714583333333333</v>
      </c>
      <c r="AH10" t="n">
        <v>968442.1449087587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2.4828</v>
      </c>
      <c r="E11" t="n">
        <v>40.28</v>
      </c>
      <c r="F11" t="n">
        <v>31.9</v>
      </c>
      <c r="G11" t="n">
        <v>16.79</v>
      </c>
      <c r="H11" t="n">
        <v>0.23</v>
      </c>
      <c r="I11" t="n">
        <v>114</v>
      </c>
      <c r="J11" t="n">
        <v>256.95</v>
      </c>
      <c r="K11" t="n">
        <v>59.19</v>
      </c>
      <c r="L11" t="n">
        <v>3.25</v>
      </c>
      <c r="M11" t="n">
        <v>112</v>
      </c>
      <c r="N11" t="n">
        <v>64.5</v>
      </c>
      <c r="O11" t="n">
        <v>31924.29</v>
      </c>
      <c r="P11" t="n">
        <v>510.98</v>
      </c>
      <c r="Q11" t="n">
        <v>2238.79</v>
      </c>
      <c r="R11" t="n">
        <v>191.32</v>
      </c>
      <c r="S11" t="n">
        <v>80.06999999999999</v>
      </c>
      <c r="T11" t="n">
        <v>53050.95</v>
      </c>
      <c r="U11" t="n">
        <v>0.42</v>
      </c>
      <c r="V11" t="n">
        <v>0.8</v>
      </c>
      <c r="W11" t="n">
        <v>6.82</v>
      </c>
      <c r="X11" t="n">
        <v>3.27</v>
      </c>
      <c r="Y11" t="n">
        <v>1</v>
      </c>
      <c r="Z11" t="n">
        <v>10</v>
      </c>
      <c r="AA11" t="n">
        <v>756.6939140359688</v>
      </c>
      <c r="AB11" t="n">
        <v>1035.341996163448</v>
      </c>
      <c r="AC11" t="n">
        <v>936.5304091612257</v>
      </c>
      <c r="AD11" t="n">
        <v>756693.9140359687</v>
      </c>
      <c r="AE11" t="n">
        <v>1035341.996163448</v>
      </c>
      <c r="AF11" t="n">
        <v>3.02873265075146e-06</v>
      </c>
      <c r="AG11" t="n">
        <v>1.678333333333333</v>
      </c>
      <c r="AH11" t="n">
        <v>936530.4091612258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2.5262</v>
      </c>
      <c r="E12" t="n">
        <v>39.58</v>
      </c>
      <c r="F12" t="n">
        <v>31.65</v>
      </c>
      <c r="G12" t="n">
        <v>18.08</v>
      </c>
      <c r="H12" t="n">
        <v>0.24</v>
      </c>
      <c r="I12" t="n">
        <v>105</v>
      </c>
      <c r="J12" t="n">
        <v>257.41</v>
      </c>
      <c r="K12" t="n">
        <v>59.19</v>
      </c>
      <c r="L12" t="n">
        <v>3.5</v>
      </c>
      <c r="M12" t="n">
        <v>103</v>
      </c>
      <c r="N12" t="n">
        <v>64.70999999999999</v>
      </c>
      <c r="O12" t="n">
        <v>31980.84</v>
      </c>
      <c r="P12" t="n">
        <v>505.37</v>
      </c>
      <c r="Q12" t="n">
        <v>2238.66</v>
      </c>
      <c r="R12" t="n">
        <v>182.62</v>
      </c>
      <c r="S12" t="n">
        <v>80.06999999999999</v>
      </c>
      <c r="T12" t="n">
        <v>48746.66</v>
      </c>
      <c r="U12" t="n">
        <v>0.44</v>
      </c>
      <c r="V12" t="n">
        <v>0.8100000000000001</v>
      </c>
      <c r="W12" t="n">
        <v>6.82</v>
      </c>
      <c r="X12" t="n">
        <v>3.02</v>
      </c>
      <c r="Y12" t="n">
        <v>1</v>
      </c>
      <c r="Z12" t="n">
        <v>10</v>
      </c>
      <c r="AA12" t="n">
        <v>736.4840176217564</v>
      </c>
      <c r="AB12" t="n">
        <v>1007.689924291818</v>
      </c>
      <c r="AC12" t="n">
        <v>911.5174122190981</v>
      </c>
      <c r="AD12" t="n">
        <v>736484.0176217564</v>
      </c>
      <c r="AE12" t="n">
        <v>1007689.924291818</v>
      </c>
      <c r="AF12" t="n">
        <v>3.081675697731729e-06</v>
      </c>
      <c r="AG12" t="n">
        <v>1.649166666666667</v>
      </c>
      <c r="AH12" t="n">
        <v>911517.4122190981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2.5675</v>
      </c>
      <c r="E13" t="n">
        <v>38.95</v>
      </c>
      <c r="F13" t="n">
        <v>31.4</v>
      </c>
      <c r="G13" t="n">
        <v>19.42</v>
      </c>
      <c r="H13" t="n">
        <v>0.26</v>
      </c>
      <c r="I13" t="n">
        <v>97</v>
      </c>
      <c r="J13" t="n">
        <v>257.86</v>
      </c>
      <c r="K13" t="n">
        <v>59.19</v>
      </c>
      <c r="L13" t="n">
        <v>3.75</v>
      </c>
      <c r="M13" t="n">
        <v>95</v>
      </c>
      <c r="N13" t="n">
        <v>64.92</v>
      </c>
      <c r="O13" t="n">
        <v>32037.48</v>
      </c>
      <c r="P13" t="n">
        <v>499.87</v>
      </c>
      <c r="Q13" t="n">
        <v>2238.69</v>
      </c>
      <c r="R13" t="n">
        <v>174.95</v>
      </c>
      <c r="S13" t="n">
        <v>80.06999999999999</v>
      </c>
      <c r="T13" t="n">
        <v>44954.13</v>
      </c>
      <c r="U13" t="n">
        <v>0.46</v>
      </c>
      <c r="V13" t="n">
        <v>0.82</v>
      </c>
      <c r="W13" t="n">
        <v>6.8</v>
      </c>
      <c r="X13" t="n">
        <v>2.77</v>
      </c>
      <c r="Y13" t="n">
        <v>1</v>
      </c>
      <c r="Z13" t="n">
        <v>10</v>
      </c>
      <c r="AA13" t="n">
        <v>717.6517434255195</v>
      </c>
      <c r="AB13" t="n">
        <v>981.9227759152265</v>
      </c>
      <c r="AC13" t="n">
        <v>888.209444319148</v>
      </c>
      <c r="AD13" t="n">
        <v>717651.7434255196</v>
      </c>
      <c r="AE13" t="n">
        <v>981922.7759152264</v>
      </c>
      <c r="AF13" t="n">
        <v>3.132056984374244e-06</v>
      </c>
      <c r="AG13" t="n">
        <v>1.622916666666667</v>
      </c>
      <c r="AH13" t="n">
        <v>888209.444319148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2.6037</v>
      </c>
      <c r="E14" t="n">
        <v>38.41</v>
      </c>
      <c r="F14" t="n">
        <v>31.2</v>
      </c>
      <c r="G14" t="n">
        <v>20.8</v>
      </c>
      <c r="H14" t="n">
        <v>0.28</v>
      </c>
      <c r="I14" t="n">
        <v>90</v>
      </c>
      <c r="J14" t="n">
        <v>258.32</v>
      </c>
      <c r="K14" t="n">
        <v>59.19</v>
      </c>
      <c r="L14" t="n">
        <v>4</v>
      </c>
      <c r="M14" t="n">
        <v>88</v>
      </c>
      <c r="N14" t="n">
        <v>65.13</v>
      </c>
      <c r="O14" t="n">
        <v>32094.19</v>
      </c>
      <c r="P14" t="n">
        <v>495.08</v>
      </c>
      <c r="Q14" t="n">
        <v>2238.77</v>
      </c>
      <c r="R14" t="n">
        <v>168.34</v>
      </c>
      <c r="S14" t="n">
        <v>80.06999999999999</v>
      </c>
      <c r="T14" t="n">
        <v>41682.6</v>
      </c>
      <c r="U14" t="n">
        <v>0.48</v>
      </c>
      <c r="V14" t="n">
        <v>0.82</v>
      </c>
      <c r="W14" t="n">
        <v>6.79</v>
      </c>
      <c r="X14" t="n">
        <v>2.57</v>
      </c>
      <c r="Y14" t="n">
        <v>1</v>
      </c>
      <c r="Z14" t="n">
        <v>10</v>
      </c>
      <c r="AA14" t="n">
        <v>701.8011194817274</v>
      </c>
      <c r="AB14" t="n">
        <v>960.2352529551541</v>
      </c>
      <c r="AC14" t="n">
        <v>868.5917481117555</v>
      </c>
      <c r="AD14" t="n">
        <v>701801.1194817274</v>
      </c>
      <c r="AE14" t="n">
        <v>960235.2529551542</v>
      </c>
      <c r="AF14" t="n">
        <v>3.176216853053639e-06</v>
      </c>
      <c r="AG14" t="n">
        <v>1.600416666666667</v>
      </c>
      <c r="AH14" t="n">
        <v>868591.7481117555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2.636</v>
      </c>
      <c r="E15" t="n">
        <v>37.94</v>
      </c>
      <c r="F15" t="n">
        <v>31.03</v>
      </c>
      <c r="G15" t="n">
        <v>22.16</v>
      </c>
      <c r="H15" t="n">
        <v>0.29</v>
      </c>
      <c r="I15" t="n">
        <v>84</v>
      </c>
      <c r="J15" t="n">
        <v>258.78</v>
      </c>
      <c r="K15" t="n">
        <v>59.19</v>
      </c>
      <c r="L15" t="n">
        <v>4.25</v>
      </c>
      <c r="M15" t="n">
        <v>82</v>
      </c>
      <c r="N15" t="n">
        <v>65.34</v>
      </c>
      <c r="O15" t="n">
        <v>32150.98</v>
      </c>
      <c r="P15" t="n">
        <v>490.31</v>
      </c>
      <c r="Q15" t="n">
        <v>2238.67</v>
      </c>
      <c r="R15" t="n">
        <v>162.63</v>
      </c>
      <c r="S15" t="n">
        <v>80.06999999999999</v>
      </c>
      <c r="T15" t="n">
        <v>38859.21</v>
      </c>
      <c r="U15" t="n">
        <v>0.49</v>
      </c>
      <c r="V15" t="n">
        <v>0.83</v>
      </c>
      <c r="W15" t="n">
        <v>6.78</v>
      </c>
      <c r="X15" t="n">
        <v>2.4</v>
      </c>
      <c r="Y15" t="n">
        <v>1</v>
      </c>
      <c r="Z15" t="n">
        <v>10</v>
      </c>
      <c r="AA15" t="n">
        <v>687.6304370986887</v>
      </c>
      <c r="AB15" t="n">
        <v>940.8463001522961</v>
      </c>
      <c r="AC15" t="n">
        <v>851.053249751836</v>
      </c>
      <c r="AD15" t="n">
        <v>687630.4370986887</v>
      </c>
      <c r="AE15" t="n">
        <v>940846.3001522961</v>
      </c>
      <c r="AF15" t="n">
        <v>3.215619166820061e-06</v>
      </c>
      <c r="AG15" t="n">
        <v>1.580833333333333</v>
      </c>
      <c r="AH15" t="n">
        <v>851053.2497518361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2.6625</v>
      </c>
      <c r="E16" t="n">
        <v>37.56</v>
      </c>
      <c r="F16" t="n">
        <v>30.89</v>
      </c>
      <c r="G16" t="n">
        <v>23.46</v>
      </c>
      <c r="H16" t="n">
        <v>0.31</v>
      </c>
      <c r="I16" t="n">
        <v>79</v>
      </c>
      <c r="J16" t="n">
        <v>259.25</v>
      </c>
      <c r="K16" t="n">
        <v>59.19</v>
      </c>
      <c r="L16" t="n">
        <v>4.5</v>
      </c>
      <c r="M16" t="n">
        <v>77</v>
      </c>
      <c r="N16" t="n">
        <v>65.55</v>
      </c>
      <c r="O16" t="n">
        <v>32207.85</v>
      </c>
      <c r="P16" t="n">
        <v>487.02</v>
      </c>
      <c r="Q16" t="n">
        <v>2238.62</v>
      </c>
      <c r="R16" t="n">
        <v>157.98</v>
      </c>
      <c r="S16" t="n">
        <v>80.06999999999999</v>
      </c>
      <c r="T16" t="n">
        <v>36555.92</v>
      </c>
      <c r="U16" t="n">
        <v>0.51</v>
      </c>
      <c r="V16" t="n">
        <v>0.83</v>
      </c>
      <c r="W16" t="n">
        <v>6.78</v>
      </c>
      <c r="X16" t="n">
        <v>2.26</v>
      </c>
      <c r="Y16" t="n">
        <v>1</v>
      </c>
      <c r="Z16" t="n">
        <v>10</v>
      </c>
      <c r="AA16" t="n">
        <v>676.8225553673705</v>
      </c>
      <c r="AB16" t="n">
        <v>926.058479557416</v>
      </c>
      <c r="AC16" t="n">
        <v>837.6767579996946</v>
      </c>
      <c r="AD16" t="n">
        <v>676822.5553673705</v>
      </c>
      <c r="AE16" t="n">
        <v>926058.4795574161</v>
      </c>
      <c r="AF16" t="n">
        <v>3.247946142510779e-06</v>
      </c>
      <c r="AG16" t="n">
        <v>1.565</v>
      </c>
      <c r="AH16" t="n">
        <v>837676.7579996946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2.6926</v>
      </c>
      <c r="E17" t="n">
        <v>37.14</v>
      </c>
      <c r="F17" t="n">
        <v>30.72</v>
      </c>
      <c r="G17" t="n">
        <v>24.9</v>
      </c>
      <c r="H17" t="n">
        <v>0.33</v>
      </c>
      <c r="I17" t="n">
        <v>74</v>
      </c>
      <c r="J17" t="n">
        <v>259.71</v>
      </c>
      <c r="K17" t="n">
        <v>59.19</v>
      </c>
      <c r="L17" t="n">
        <v>4.75</v>
      </c>
      <c r="M17" t="n">
        <v>72</v>
      </c>
      <c r="N17" t="n">
        <v>65.76000000000001</v>
      </c>
      <c r="O17" t="n">
        <v>32264.79</v>
      </c>
      <c r="P17" t="n">
        <v>482.11</v>
      </c>
      <c r="Q17" t="n">
        <v>2238.54</v>
      </c>
      <c r="R17" t="n">
        <v>152.48</v>
      </c>
      <c r="S17" t="n">
        <v>80.06999999999999</v>
      </c>
      <c r="T17" t="n">
        <v>33831.94</v>
      </c>
      <c r="U17" t="n">
        <v>0.53</v>
      </c>
      <c r="V17" t="n">
        <v>0.84</v>
      </c>
      <c r="W17" t="n">
        <v>6.76</v>
      </c>
      <c r="X17" t="n">
        <v>2.09</v>
      </c>
      <c r="Y17" t="n">
        <v>1</v>
      </c>
      <c r="Z17" t="n">
        <v>10</v>
      </c>
      <c r="AA17" t="n">
        <v>663.67527687851</v>
      </c>
      <c r="AB17" t="n">
        <v>908.0697931119657</v>
      </c>
      <c r="AC17" t="n">
        <v>821.4048865413181</v>
      </c>
      <c r="AD17" t="n">
        <v>663675.27687851</v>
      </c>
      <c r="AE17" t="n">
        <v>908069.7931119658</v>
      </c>
      <c r="AF17" t="n">
        <v>3.284664707351934e-06</v>
      </c>
      <c r="AG17" t="n">
        <v>1.5475</v>
      </c>
      <c r="AH17" t="n">
        <v>821404.8865413181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2.7165</v>
      </c>
      <c r="E18" t="n">
        <v>36.81</v>
      </c>
      <c r="F18" t="n">
        <v>30.58</v>
      </c>
      <c r="G18" t="n">
        <v>26.22</v>
      </c>
      <c r="H18" t="n">
        <v>0.34</v>
      </c>
      <c r="I18" t="n">
        <v>70</v>
      </c>
      <c r="J18" t="n">
        <v>260.17</v>
      </c>
      <c r="K18" t="n">
        <v>59.19</v>
      </c>
      <c r="L18" t="n">
        <v>5</v>
      </c>
      <c r="M18" t="n">
        <v>68</v>
      </c>
      <c r="N18" t="n">
        <v>65.98</v>
      </c>
      <c r="O18" t="n">
        <v>32321.82</v>
      </c>
      <c r="P18" t="n">
        <v>478.71</v>
      </c>
      <c r="Q18" t="n">
        <v>2238.56</v>
      </c>
      <c r="R18" t="n">
        <v>148.46</v>
      </c>
      <c r="S18" t="n">
        <v>80.06999999999999</v>
      </c>
      <c r="T18" t="n">
        <v>31840.67</v>
      </c>
      <c r="U18" t="n">
        <v>0.54</v>
      </c>
      <c r="V18" t="n">
        <v>0.84</v>
      </c>
      <c r="W18" t="n">
        <v>6.75</v>
      </c>
      <c r="X18" t="n">
        <v>1.96</v>
      </c>
      <c r="Y18" t="n">
        <v>1</v>
      </c>
      <c r="Z18" t="n">
        <v>10</v>
      </c>
      <c r="AA18" t="n">
        <v>653.8516093542213</v>
      </c>
      <c r="AB18" t="n">
        <v>894.62861781561</v>
      </c>
      <c r="AC18" t="n">
        <v>809.2465181504384</v>
      </c>
      <c r="AD18" t="n">
        <v>653851.6093542213</v>
      </c>
      <c r="AE18" t="n">
        <v>894628.61781561</v>
      </c>
      <c r="AF18" t="n">
        <v>3.313819979767335e-06</v>
      </c>
      <c r="AG18" t="n">
        <v>1.53375</v>
      </c>
      <c r="AH18" t="n">
        <v>809246.5181504384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2.738</v>
      </c>
      <c r="E19" t="n">
        <v>36.52</v>
      </c>
      <c r="F19" t="n">
        <v>30.49</v>
      </c>
      <c r="G19" t="n">
        <v>27.72</v>
      </c>
      <c r="H19" t="n">
        <v>0.36</v>
      </c>
      <c r="I19" t="n">
        <v>66</v>
      </c>
      <c r="J19" t="n">
        <v>260.63</v>
      </c>
      <c r="K19" t="n">
        <v>59.19</v>
      </c>
      <c r="L19" t="n">
        <v>5.25</v>
      </c>
      <c r="M19" t="n">
        <v>64</v>
      </c>
      <c r="N19" t="n">
        <v>66.19</v>
      </c>
      <c r="O19" t="n">
        <v>32378.93</v>
      </c>
      <c r="P19" t="n">
        <v>475.59</v>
      </c>
      <c r="Q19" t="n">
        <v>2238.65</v>
      </c>
      <c r="R19" t="n">
        <v>145.48</v>
      </c>
      <c r="S19" t="n">
        <v>80.06999999999999</v>
      </c>
      <c r="T19" t="n">
        <v>30372.56</v>
      </c>
      <c r="U19" t="n">
        <v>0.55</v>
      </c>
      <c r="V19" t="n">
        <v>0.84</v>
      </c>
      <c r="W19" t="n">
        <v>6.74</v>
      </c>
      <c r="X19" t="n">
        <v>1.86</v>
      </c>
      <c r="Y19" t="n">
        <v>1</v>
      </c>
      <c r="Z19" t="n">
        <v>10</v>
      </c>
      <c r="AA19" t="n">
        <v>645.3538645526689</v>
      </c>
      <c r="AB19" t="n">
        <v>883.001628484084</v>
      </c>
      <c r="AC19" t="n">
        <v>798.7291923621315</v>
      </c>
      <c r="AD19" t="n">
        <v>645353.864552669</v>
      </c>
      <c r="AE19" t="n">
        <v>883001.628484084</v>
      </c>
      <c r="AF19" t="n">
        <v>3.340047526082446e-06</v>
      </c>
      <c r="AG19" t="n">
        <v>1.521666666666667</v>
      </c>
      <c r="AH19" t="n">
        <v>798729.1923621314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2.7575</v>
      </c>
      <c r="E20" t="n">
        <v>36.26</v>
      </c>
      <c r="F20" t="n">
        <v>30.38</v>
      </c>
      <c r="G20" t="n">
        <v>28.93</v>
      </c>
      <c r="H20" t="n">
        <v>0.37</v>
      </c>
      <c r="I20" t="n">
        <v>63</v>
      </c>
      <c r="J20" t="n">
        <v>261.1</v>
      </c>
      <c r="K20" t="n">
        <v>59.19</v>
      </c>
      <c r="L20" t="n">
        <v>5.5</v>
      </c>
      <c r="M20" t="n">
        <v>61</v>
      </c>
      <c r="N20" t="n">
        <v>66.40000000000001</v>
      </c>
      <c r="O20" t="n">
        <v>32436.11</v>
      </c>
      <c r="P20" t="n">
        <v>472.07</v>
      </c>
      <c r="Q20" t="n">
        <v>2238.34</v>
      </c>
      <c r="R20" t="n">
        <v>142.02</v>
      </c>
      <c r="S20" t="n">
        <v>80.06999999999999</v>
      </c>
      <c r="T20" t="n">
        <v>28658.82</v>
      </c>
      <c r="U20" t="n">
        <v>0.5600000000000001</v>
      </c>
      <c r="V20" t="n">
        <v>0.84</v>
      </c>
      <c r="W20" t="n">
        <v>6.73</v>
      </c>
      <c r="X20" t="n">
        <v>1.75</v>
      </c>
      <c r="Y20" t="n">
        <v>1</v>
      </c>
      <c r="Z20" t="n">
        <v>10</v>
      </c>
      <c r="AA20" t="n">
        <v>636.962311790284</v>
      </c>
      <c r="AB20" t="n">
        <v>871.5199357854091</v>
      </c>
      <c r="AC20" t="n">
        <v>788.3432962999611</v>
      </c>
      <c r="AD20" t="n">
        <v>636962.311790284</v>
      </c>
      <c r="AE20" t="n">
        <v>871519.9357854091</v>
      </c>
      <c r="AF20" t="n">
        <v>3.363835300647314e-06</v>
      </c>
      <c r="AG20" t="n">
        <v>1.510833333333333</v>
      </c>
      <c r="AH20" t="n">
        <v>788343.2962999612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2.7717</v>
      </c>
      <c r="E21" t="n">
        <v>36.08</v>
      </c>
      <c r="F21" t="n">
        <v>30.34</v>
      </c>
      <c r="G21" t="n">
        <v>30.34</v>
      </c>
      <c r="H21" t="n">
        <v>0.39</v>
      </c>
      <c r="I21" t="n">
        <v>60</v>
      </c>
      <c r="J21" t="n">
        <v>261.56</v>
      </c>
      <c r="K21" t="n">
        <v>59.19</v>
      </c>
      <c r="L21" t="n">
        <v>5.75</v>
      </c>
      <c r="M21" t="n">
        <v>58</v>
      </c>
      <c r="N21" t="n">
        <v>66.62</v>
      </c>
      <c r="O21" t="n">
        <v>32493.38</v>
      </c>
      <c r="P21" t="n">
        <v>469.87</v>
      </c>
      <c r="Q21" t="n">
        <v>2238.43</v>
      </c>
      <c r="R21" t="n">
        <v>140.02</v>
      </c>
      <c r="S21" t="n">
        <v>80.06999999999999</v>
      </c>
      <c r="T21" t="n">
        <v>27670.63</v>
      </c>
      <c r="U21" t="n">
        <v>0.57</v>
      </c>
      <c r="V21" t="n">
        <v>0.85</v>
      </c>
      <c r="W21" t="n">
        <v>6.75</v>
      </c>
      <c r="X21" t="n">
        <v>1.71</v>
      </c>
      <c r="Y21" t="n">
        <v>1</v>
      </c>
      <c r="Z21" t="n">
        <v>10</v>
      </c>
      <c r="AA21" t="n">
        <v>631.5172840133873</v>
      </c>
      <c r="AB21" t="n">
        <v>864.069808563387</v>
      </c>
      <c r="AC21" t="n">
        <v>781.6041987636896</v>
      </c>
      <c r="AD21" t="n">
        <v>631517.2840133873</v>
      </c>
      <c r="AE21" t="n">
        <v>864069.808563387</v>
      </c>
      <c r="AF21" t="n">
        <v>3.381157680074038e-06</v>
      </c>
      <c r="AG21" t="n">
        <v>1.503333333333333</v>
      </c>
      <c r="AH21" t="n">
        <v>781604.1987636896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2.7904</v>
      </c>
      <c r="E22" t="n">
        <v>35.84</v>
      </c>
      <c r="F22" t="n">
        <v>30.25</v>
      </c>
      <c r="G22" t="n">
        <v>31.84</v>
      </c>
      <c r="H22" t="n">
        <v>0.41</v>
      </c>
      <c r="I22" t="n">
        <v>57</v>
      </c>
      <c r="J22" t="n">
        <v>262.03</v>
      </c>
      <c r="K22" t="n">
        <v>59.19</v>
      </c>
      <c r="L22" t="n">
        <v>6</v>
      </c>
      <c r="M22" t="n">
        <v>55</v>
      </c>
      <c r="N22" t="n">
        <v>66.83</v>
      </c>
      <c r="O22" t="n">
        <v>32550.72</v>
      </c>
      <c r="P22" t="n">
        <v>466.81</v>
      </c>
      <c r="Q22" t="n">
        <v>2238.56</v>
      </c>
      <c r="R22" t="n">
        <v>137.43</v>
      </c>
      <c r="S22" t="n">
        <v>80.06999999999999</v>
      </c>
      <c r="T22" t="n">
        <v>26392.83</v>
      </c>
      <c r="U22" t="n">
        <v>0.58</v>
      </c>
      <c r="V22" t="n">
        <v>0.85</v>
      </c>
      <c r="W22" t="n">
        <v>6.73</v>
      </c>
      <c r="X22" t="n">
        <v>1.62</v>
      </c>
      <c r="Y22" t="n">
        <v>1</v>
      </c>
      <c r="Z22" t="n">
        <v>10</v>
      </c>
      <c r="AA22" t="n">
        <v>623.9352481020529</v>
      </c>
      <c r="AB22" t="n">
        <v>853.6957325336829</v>
      </c>
      <c r="AC22" t="n">
        <v>772.2202099901533</v>
      </c>
      <c r="AD22" t="n">
        <v>623935.248102053</v>
      </c>
      <c r="AE22" t="n">
        <v>853695.7325336828</v>
      </c>
      <c r="AF22" t="n">
        <v>3.403969545938808e-06</v>
      </c>
      <c r="AG22" t="n">
        <v>1.493333333333333</v>
      </c>
      <c r="AH22" t="n">
        <v>772220.2099901533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2.8034</v>
      </c>
      <c r="E23" t="n">
        <v>35.67</v>
      </c>
      <c r="F23" t="n">
        <v>30.18</v>
      </c>
      <c r="G23" t="n">
        <v>32.92</v>
      </c>
      <c r="H23" t="n">
        <v>0.42</v>
      </c>
      <c r="I23" t="n">
        <v>55</v>
      </c>
      <c r="J23" t="n">
        <v>262.49</v>
      </c>
      <c r="K23" t="n">
        <v>59.19</v>
      </c>
      <c r="L23" t="n">
        <v>6.25</v>
      </c>
      <c r="M23" t="n">
        <v>53</v>
      </c>
      <c r="N23" t="n">
        <v>67.05</v>
      </c>
      <c r="O23" t="n">
        <v>32608.15</v>
      </c>
      <c r="P23" t="n">
        <v>464.19</v>
      </c>
      <c r="Q23" t="n">
        <v>2238.4</v>
      </c>
      <c r="R23" t="n">
        <v>135.17</v>
      </c>
      <c r="S23" t="n">
        <v>80.06999999999999</v>
      </c>
      <c r="T23" t="n">
        <v>25273.68</v>
      </c>
      <c r="U23" t="n">
        <v>0.59</v>
      </c>
      <c r="V23" t="n">
        <v>0.85</v>
      </c>
      <c r="W23" t="n">
        <v>6.73</v>
      </c>
      <c r="X23" t="n">
        <v>1.55</v>
      </c>
      <c r="Y23" t="n">
        <v>1</v>
      </c>
      <c r="Z23" t="n">
        <v>10</v>
      </c>
      <c r="AA23" t="n">
        <v>618.3167371780996</v>
      </c>
      <c r="AB23" t="n">
        <v>846.0082380163216</v>
      </c>
      <c r="AC23" t="n">
        <v>765.2663991600626</v>
      </c>
      <c r="AD23" t="n">
        <v>618316.7371780996</v>
      </c>
      <c r="AE23" t="n">
        <v>846008.2380163216</v>
      </c>
      <c r="AF23" t="n">
        <v>3.419828062315387e-06</v>
      </c>
      <c r="AG23" t="n">
        <v>1.48625</v>
      </c>
      <c r="AH23" t="n">
        <v>765266.3991600627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2.8226</v>
      </c>
      <c r="E24" t="n">
        <v>35.43</v>
      </c>
      <c r="F24" t="n">
        <v>30.08</v>
      </c>
      <c r="G24" t="n">
        <v>34.71</v>
      </c>
      <c r="H24" t="n">
        <v>0.44</v>
      </c>
      <c r="I24" t="n">
        <v>52</v>
      </c>
      <c r="J24" t="n">
        <v>262.96</v>
      </c>
      <c r="K24" t="n">
        <v>59.19</v>
      </c>
      <c r="L24" t="n">
        <v>6.5</v>
      </c>
      <c r="M24" t="n">
        <v>50</v>
      </c>
      <c r="N24" t="n">
        <v>67.26000000000001</v>
      </c>
      <c r="O24" t="n">
        <v>32665.66</v>
      </c>
      <c r="P24" t="n">
        <v>461.17</v>
      </c>
      <c r="Q24" t="n">
        <v>2238.46</v>
      </c>
      <c r="R24" t="n">
        <v>131.98</v>
      </c>
      <c r="S24" t="n">
        <v>80.06999999999999</v>
      </c>
      <c r="T24" t="n">
        <v>23690.25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610.8671194565309</v>
      </c>
      <c r="AB24" t="n">
        <v>835.8153423957326</v>
      </c>
      <c r="AC24" t="n">
        <v>756.0462991916841</v>
      </c>
      <c r="AD24" t="n">
        <v>610867.1194565309</v>
      </c>
      <c r="AE24" t="n">
        <v>835815.3423957326</v>
      </c>
      <c r="AF24" t="n">
        <v>3.443249871117718e-06</v>
      </c>
      <c r="AG24" t="n">
        <v>1.47625</v>
      </c>
      <c r="AH24" t="n">
        <v>756046.2991916841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2.8342</v>
      </c>
      <c r="E25" t="n">
        <v>35.28</v>
      </c>
      <c r="F25" t="n">
        <v>30.03</v>
      </c>
      <c r="G25" t="n">
        <v>36.04</v>
      </c>
      <c r="H25" t="n">
        <v>0.46</v>
      </c>
      <c r="I25" t="n">
        <v>50</v>
      </c>
      <c r="J25" t="n">
        <v>263.42</v>
      </c>
      <c r="K25" t="n">
        <v>59.19</v>
      </c>
      <c r="L25" t="n">
        <v>6.75</v>
      </c>
      <c r="M25" t="n">
        <v>48</v>
      </c>
      <c r="N25" t="n">
        <v>67.48</v>
      </c>
      <c r="O25" t="n">
        <v>32723.25</v>
      </c>
      <c r="P25" t="n">
        <v>458.86</v>
      </c>
      <c r="Q25" t="n">
        <v>2238.61</v>
      </c>
      <c r="R25" t="n">
        <v>130.62</v>
      </c>
      <c r="S25" t="n">
        <v>80.06999999999999</v>
      </c>
      <c r="T25" t="n">
        <v>23020.87</v>
      </c>
      <c r="U25" t="n">
        <v>0.61</v>
      </c>
      <c r="V25" t="n">
        <v>0.85</v>
      </c>
      <c r="W25" t="n">
        <v>6.72</v>
      </c>
      <c r="X25" t="n">
        <v>1.41</v>
      </c>
      <c r="Y25" t="n">
        <v>1</v>
      </c>
      <c r="Z25" t="n">
        <v>10</v>
      </c>
      <c r="AA25" t="n">
        <v>606.0672653945692</v>
      </c>
      <c r="AB25" t="n">
        <v>829.2479703135405</v>
      </c>
      <c r="AC25" t="n">
        <v>750.1057078836513</v>
      </c>
      <c r="AD25" t="n">
        <v>606067.2653945691</v>
      </c>
      <c r="AE25" t="n">
        <v>829247.9703135404</v>
      </c>
      <c r="AF25" t="n">
        <v>3.457400547269126e-06</v>
      </c>
      <c r="AG25" t="n">
        <v>1.47</v>
      </c>
      <c r="AH25" t="n">
        <v>750105.7078836514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2.8476</v>
      </c>
      <c r="E26" t="n">
        <v>35.12</v>
      </c>
      <c r="F26" t="n">
        <v>29.97</v>
      </c>
      <c r="G26" t="n">
        <v>37.46</v>
      </c>
      <c r="H26" t="n">
        <v>0.47</v>
      </c>
      <c r="I26" t="n">
        <v>48</v>
      </c>
      <c r="J26" t="n">
        <v>263.89</v>
      </c>
      <c r="K26" t="n">
        <v>59.19</v>
      </c>
      <c r="L26" t="n">
        <v>7</v>
      </c>
      <c r="M26" t="n">
        <v>46</v>
      </c>
      <c r="N26" t="n">
        <v>67.7</v>
      </c>
      <c r="O26" t="n">
        <v>32780.92</v>
      </c>
      <c r="P26" t="n">
        <v>456.21</v>
      </c>
      <c r="Q26" t="n">
        <v>2238.48</v>
      </c>
      <c r="R26" t="n">
        <v>127.97</v>
      </c>
      <c r="S26" t="n">
        <v>80.06999999999999</v>
      </c>
      <c r="T26" t="n">
        <v>21705.85</v>
      </c>
      <c r="U26" t="n">
        <v>0.63</v>
      </c>
      <c r="V26" t="n">
        <v>0.86</v>
      </c>
      <c r="W26" t="n">
        <v>6.72</v>
      </c>
      <c r="X26" t="n">
        <v>1.34</v>
      </c>
      <c r="Y26" t="n">
        <v>1</v>
      </c>
      <c r="Z26" t="n">
        <v>10</v>
      </c>
      <c r="AA26" t="n">
        <v>600.5769934205277</v>
      </c>
      <c r="AB26" t="n">
        <v>821.7359379849519</v>
      </c>
      <c r="AC26" t="n">
        <v>743.3106133772999</v>
      </c>
      <c r="AD26" t="n">
        <v>600576.9934205278</v>
      </c>
      <c r="AE26" t="n">
        <v>821735.9379849519</v>
      </c>
      <c r="AF26" t="n">
        <v>3.473747017995753e-06</v>
      </c>
      <c r="AG26" t="n">
        <v>1.463333333333333</v>
      </c>
      <c r="AH26" t="n">
        <v>743310.6133772999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2.8584</v>
      </c>
      <c r="E27" t="n">
        <v>34.98</v>
      </c>
      <c r="F27" t="n">
        <v>29.93</v>
      </c>
      <c r="G27" t="n">
        <v>39.04</v>
      </c>
      <c r="H27" t="n">
        <v>0.49</v>
      </c>
      <c r="I27" t="n">
        <v>46</v>
      </c>
      <c r="J27" t="n">
        <v>264.36</v>
      </c>
      <c r="K27" t="n">
        <v>59.19</v>
      </c>
      <c r="L27" t="n">
        <v>7.25</v>
      </c>
      <c r="M27" t="n">
        <v>44</v>
      </c>
      <c r="N27" t="n">
        <v>67.92</v>
      </c>
      <c r="O27" t="n">
        <v>32838.68</v>
      </c>
      <c r="P27" t="n">
        <v>454.02</v>
      </c>
      <c r="Q27" t="n">
        <v>2238.42</v>
      </c>
      <c r="R27" t="n">
        <v>127.05</v>
      </c>
      <c r="S27" t="n">
        <v>80.06999999999999</v>
      </c>
      <c r="T27" t="n">
        <v>21258.86</v>
      </c>
      <c r="U27" t="n">
        <v>0.63</v>
      </c>
      <c r="V27" t="n">
        <v>0.86</v>
      </c>
      <c r="W27" t="n">
        <v>6.72</v>
      </c>
      <c r="X27" t="n">
        <v>1.3</v>
      </c>
      <c r="Y27" t="n">
        <v>1</v>
      </c>
      <c r="Z27" t="n">
        <v>10</v>
      </c>
      <c r="AA27" t="n">
        <v>596.1935302408025</v>
      </c>
      <c r="AB27" t="n">
        <v>815.7382902777047</v>
      </c>
      <c r="AC27" t="n">
        <v>737.8853727494809</v>
      </c>
      <c r="AD27" t="n">
        <v>596193.5302408024</v>
      </c>
      <c r="AE27" t="n">
        <v>815738.2902777047</v>
      </c>
      <c r="AF27" t="n">
        <v>3.486921785447065e-06</v>
      </c>
      <c r="AG27" t="n">
        <v>1.4575</v>
      </c>
      <c r="AH27" t="n">
        <v>737885.3727494809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2.8666</v>
      </c>
      <c r="E28" t="n">
        <v>34.88</v>
      </c>
      <c r="F28" t="n">
        <v>29.88</v>
      </c>
      <c r="G28" t="n">
        <v>39.84</v>
      </c>
      <c r="H28" t="n">
        <v>0.5</v>
      </c>
      <c r="I28" t="n">
        <v>45</v>
      </c>
      <c r="J28" t="n">
        <v>264.83</v>
      </c>
      <c r="K28" t="n">
        <v>59.19</v>
      </c>
      <c r="L28" t="n">
        <v>7.5</v>
      </c>
      <c r="M28" t="n">
        <v>43</v>
      </c>
      <c r="N28" t="n">
        <v>68.14</v>
      </c>
      <c r="O28" t="n">
        <v>32896.51</v>
      </c>
      <c r="P28" t="n">
        <v>451.21</v>
      </c>
      <c r="Q28" t="n">
        <v>2238.53</v>
      </c>
      <c r="R28" t="n">
        <v>125.48</v>
      </c>
      <c r="S28" t="n">
        <v>80.06999999999999</v>
      </c>
      <c r="T28" t="n">
        <v>20475.95</v>
      </c>
      <c r="U28" t="n">
        <v>0.64</v>
      </c>
      <c r="V28" t="n">
        <v>0.86</v>
      </c>
      <c r="W28" t="n">
        <v>6.71</v>
      </c>
      <c r="X28" t="n">
        <v>1.25</v>
      </c>
      <c r="Y28" t="n">
        <v>1</v>
      </c>
      <c r="Z28" t="n">
        <v>10</v>
      </c>
      <c r="AA28" t="n">
        <v>591.7932199323527</v>
      </c>
      <c r="AB28" t="n">
        <v>809.7175915856936</v>
      </c>
      <c r="AC28" t="n">
        <v>732.4392810905317</v>
      </c>
      <c r="AD28" t="n">
        <v>591793.2199323527</v>
      </c>
      <c r="AE28" t="n">
        <v>809717.5915856936</v>
      </c>
      <c r="AF28" t="n">
        <v>3.496924849623061e-06</v>
      </c>
      <c r="AG28" t="n">
        <v>1.453333333333333</v>
      </c>
      <c r="AH28" t="n">
        <v>732439.2810905317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2.8778</v>
      </c>
      <c r="E29" t="n">
        <v>34.75</v>
      </c>
      <c r="F29" t="n">
        <v>29.84</v>
      </c>
      <c r="G29" t="n">
        <v>41.64</v>
      </c>
      <c r="H29" t="n">
        <v>0.52</v>
      </c>
      <c r="I29" t="n">
        <v>43</v>
      </c>
      <c r="J29" t="n">
        <v>265.3</v>
      </c>
      <c r="K29" t="n">
        <v>59.19</v>
      </c>
      <c r="L29" t="n">
        <v>7.75</v>
      </c>
      <c r="M29" t="n">
        <v>41</v>
      </c>
      <c r="N29" t="n">
        <v>68.36</v>
      </c>
      <c r="O29" t="n">
        <v>32954.43</v>
      </c>
      <c r="P29" t="n">
        <v>449.02</v>
      </c>
      <c r="Q29" t="n">
        <v>2238.46</v>
      </c>
      <c r="R29" t="n">
        <v>124.15</v>
      </c>
      <c r="S29" t="n">
        <v>80.06999999999999</v>
      </c>
      <c r="T29" t="n">
        <v>19824.24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587.395501993996</v>
      </c>
      <c r="AB29" t="n">
        <v>803.7004398888115</v>
      </c>
      <c r="AC29" t="n">
        <v>726.9963979064745</v>
      </c>
      <c r="AD29" t="n">
        <v>587395.5019939961</v>
      </c>
      <c r="AE29" t="n">
        <v>803700.4398888116</v>
      </c>
      <c r="AF29" t="n">
        <v>3.51058757142442e-06</v>
      </c>
      <c r="AG29" t="n">
        <v>1.447916666666667</v>
      </c>
      <c r="AH29" t="n">
        <v>726996.3979064745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2.8924</v>
      </c>
      <c r="E30" t="n">
        <v>34.57</v>
      </c>
      <c r="F30" t="n">
        <v>29.76</v>
      </c>
      <c r="G30" t="n">
        <v>43.56</v>
      </c>
      <c r="H30" t="n">
        <v>0.54</v>
      </c>
      <c r="I30" t="n">
        <v>41</v>
      </c>
      <c r="J30" t="n">
        <v>265.77</v>
      </c>
      <c r="K30" t="n">
        <v>59.19</v>
      </c>
      <c r="L30" t="n">
        <v>8</v>
      </c>
      <c r="M30" t="n">
        <v>39</v>
      </c>
      <c r="N30" t="n">
        <v>68.58</v>
      </c>
      <c r="O30" t="n">
        <v>33012.44</v>
      </c>
      <c r="P30" t="n">
        <v>445.97</v>
      </c>
      <c r="Q30" t="n">
        <v>2238.39</v>
      </c>
      <c r="R30" t="n">
        <v>121.74</v>
      </c>
      <c r="S30" t="n">
        <v>80.06999999999999</v>
      </c>
      <c r="T30" t="n">
        <v>18625.96</v>
      </c>
      <c r="U30" t="n">
        <v>0.66</v>
      </c>
      <c r="V30" t="n">
        <v>0.86</v>
      </c>
      <c r="W30" t="n">
        <v>6.7</v>
      </c>
      <c r="X30" t="n">
        <v>1.14</v>
      </c>
      <c r="Y30" t="n">
        <v>1</v>
      </c>
      <c r="Z30" t="n">
        <v>10</v>
      </c>
      <c r="AA30" t="n">
        <v>581.3649902131302</v>
      </c>
      <c r="AB30" t="n">
        <v>795.4492276228278</v>
      </c>
      <c r="AC30" t="n">
        <v>719.532669758507</v>
      </c>
      <c r="AD30" t="n">
        <v>581364.9902131303</v>
      </c>
      <c r="AE30" t="n">
        <v>795449.2276228279</v>
      </c>
      <c r="AF30" t="n">
        <v>3.528397905201193e-06</v>
      </c>
      <c r="AG30" t="n">
        <v>1.440416666666667</v>
      </c>
      <c r="AH30" t="n">
        <v>719532.6697585071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2.8968</v>
      </c>
      <c r="E31" t="n">
        <v>34.52</v>
      </c>
      <c r="F31" t="n">
        <v>29.76</v>
      </c>
      <c r="G31" t="n">
        <v>44.64</v>
      </c>
      <c r="H31" t="n">
        <v>0.55</v>
      </c>
      <c r="I31" t="n">
        <v>40</v>
      </c>
      <c r="J31" t="n">
        <v>266.24</v>
      </c>
      <c r="K31" t="n">
        <v>59.19</v>
      </c>
      <c r="L31" t="n">
        <v>8.25</v>
      </c>
      <c r="M31" t="n">
        <v>38</v>
      </c>
      <c r="N31" t="n">
        <v>68.8</v>
      </c>
      <c r="O31" t="n">
        <v>33070.52</v>
      </c>
      <c r="P31" t="n">
        <v>444.07</v>
      </c>
      <c r="Q31" t="n">
        <v>2238.54</v>
      </c>
      <c r="R31" t="n">
        <v>121.35</v>
      </c>
      <c r="S31" t="n">
        <v>80.06999999999999</v>
      </c>
      <c r="T31" t="n">
        <v>18439.17</v>
      </c>
      <c r="U31" t="n">
        <v>0.66</v>
      </c>
      <c r="V31" t="n">
        <v>0.86</v>
      </c>
      <c r="W31" t="n">
        <v>6.71</v>
      </c>
      <c r="X31" t="n">
        <v>1.13</v>
      </c>
      <c r="Y31" t="n">
        <v>1</v>
      </c>
      <c r="Z31" t="n">
        <v>10</v>
      </c>
      <c r="AA31" t="n">
        <v>578.8983736253072</v>
      </c>
      <c r="AB31" t="n">
        <v>792.0742939879242</v>
      </c>
      <c r="AC31" t="n">
        <v>716.4798350529697</v>
      </c>
      <c r="AD31" t="n">
        <v>578898.3736253071</v>
      </c>
      <c r="AE31" t="n">
        <v>792074.2939879242</v>
      </c>
      <c r="AF31" t="n">
        <v>3.533765403051727e-06</v>
      </c>
      <c r="AG31" t="n">
        <v>1.438333333333333</v>
      </c>
      <c r="AH31" t="n">
        <v>716479.8350529697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2.9042</v>
      </c>
      <c r="E32" t="n">
        <v>34.43</v>
      </c>
      <c r="F32" t="n">
        <v>29.72</v>
      </c>
      <c r="G32" t="n">
        <v>45.73</v>
      </c>
      <c r="H32" t="n">
        <v>0.57</v>
      </c>
      <c r="I32" t="n">
        <v>39</v>
      </c>
      <c r="J32" t="n">
        <v>266.71</v>
      </c>
      <c r="K32" t="n">
        <v>59.19</v>
      </c>
      <c r="L32" t="n">
        <v>8.5</v>
      </c>
      <c r="M32" t="n">
        <v>37</v>
      </c>
      <c r="N32" t="n">
        <v>69.02</v>
      </c>
      <c r="O32" t="n">
        <v>33128.7</v>
      </c>
      <c r="P32" t="n">
        <v>442</v>
      </c>
      <c r="Q32" t="n">
        <v>2238.44</v>
      </c>
      <c r="R32" t="n">
        <v>120.47</v>
      </c>
      <c r="S32" t="n">
        <v>80.06999999999999</v>
      </c>
      <c r="T32" t="n">
        <v>18002.74</v>
      </c>
      <c r="U32" t="n">
        <v>0.66</v>
      </c>
      <c r="V32" t="n">
        <v>0.86</v>
      </c>
      <c r="W32" t="n">
        <v>6.7</v>
      </c>
      <c r="X32" t="n">
        <v>1.09</v>
      </c>
      <c r="Y32" t="n">
        <v>1</v>
      </c>
      <c r="Z32" t="n">
        <v>10</v>
      </c>
      <c r="AA32" t="n">
        <v>575.4430531565464</v>
      </c>
      <c r="AB32" t="n">
        <v>787.3465720845855</v>
      </c>
      <c r="AC32" t="n">
        <v>712.2033202926862</v>
      </c>
      <c r="AD32" t="n">
        <v>575443.0531565464</v>
      </c>
      <c r="AE32" t="n">
        <v>787346.5720845856</v>
      </c>
      <c r="AF32" t="n">
        <v>3.542792558527626e-06</v>
      </c>
      <c r="AG32" t="n">
        <v>1.434583333333333</v>
      </c>
      <c r="AH32" t="n">
        <v>712203.3202926861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2.9166</v>
      </c>
      <c r="E33" t="n">
        <v>34.29</v>
      </c>
      <c r="F33" t="n">
        <v>29.67</v>
      </c>
      <c r="G33" t="n">
        <v>48.12</v>
      </c>
      <c r="H33" t="n">
        <v>0.58</v>
      </c>
      <c r="I33" t="n">
        <v>37</v>
      </c>
      <c r="J33" t="n">
        <v>267.18</v>
      </c>
      <c r="K33" t="n">
        <v>59.19</v>
      </c>
      <c r="L33" t="n">
        <v>8.75</v>
      </c>
      <c r="M33" t="n">
        <v>35</v>
      </c>
      <c r="N33" t="n">
        <v>69.23999999999999</v>
      </c>
      <c r="O33" t="n">
        <v>33186.95</v>
      </c>
      <c r="P33" t="n">
        <v>438.23</v>
      </c>
      <c r="Q33" t="n">
        <v>2238.45</v>
      </c>
      <c r="R33" t="n">
        <v>118.85</v>
      </c>
      <c r="S33" t="n">
        <v>80.06999999999999</v>
      </c>
      <c r="T33" t="n">
        <v>17203.64</v>
      </c>
      <c r="U33" t="n">
        <v>0.67</v>
      </c>
      <c r="V33" t="n">
        <v>0.86</v>
      </c>
      <c r="W33" t="n">
        <v>6.7</v>
      </c>
      <c r="X33" t="n">
        <v>1.04</v>
      </c>
      <c r="Y33" t="n">
        <v>1</v>
      </c>
      <c r="Z33" t="n">
        <v>10</v>
      </c>
      <c r="AA33" t="n">
        <v>569.556040822725</v>
      </c>
      <c r="AB33" t="n">
        <v>779.2917020927966</v>
      </c>
      <c r="AC33" t="n">
        <v>704.9171957878327</v>
      </c>
      <c r="AD33" t="n">
        <v>569556.0408227249</v>
      </c>
      <c r="AE33" t="n">
        <v>779291.7020927967</v>
      </c>
      <c r="AF33" t="n">
        <v>3.557919143379132e-06</v>
      </c>
      <c r="AG33" t="n">
        <v>1.42875</v>
      </c>
      <c r="AH33" t="n">
        <v>704917.1957878327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2.9242</v>
      </c>
      <c r="E34" t="n">
        <v>34.2</v>
      </c>
      <c r="F34" t="n">
        <v>29.63</v>
      </c>
      <c r="G34" t="n">
        <v>49.39</v>
      </c>
      <c r="H34" t="n">
        <v>0.6</v>
      </c>
      <c r="I34" t="n">
        <v>36</v>
      </c>
      <c r="J34" t="n">
        <v>267.66</v>
      </c>
      <c r="K34" t="n">
        <v>59.19</v>
      </c>
      <c r="L34" t="n">
        <v>9</v>
      </c>
      <c r="M34" t="n">
        <v>34</v>
      </c>
      <c r="N34" t="n">
        <v>69.45999999999999</v>
      </c>
      <c r="O34" t="n">
        <v>33245.29</v>
      </c>
      <c r="P34" t="n">
        <v>436.94</v>
      </c>
      <c r="Q34" t="n">
        <v>2238.5</v>
      </c>
      <c r="R34" t="n">
        <v>117.05</v>
      </c>
      <c r="S34" t="n">
        <v>80.06999999999999</v>
      </c>
      <c r="T34" t="n">
        <v>16307.46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566.7547395646892</v>
      </c>
      <c r="AB34" t="n">
        <v>775.4588381268629</v>
      </c>
      <c r="AC34" t="n">
        <v>701.4501349793494</v>
      </c>
      <c r="AD34" t="n">
        <v>566754.7395646892</v>
      </c>
      <c r="AE34" t="n">
        <v>775458.8381268629</v>
      </c>
      <c r="AF34" t="n">
        <v>3.567190276030054e-06</v>
      </c>
      <c r="AG34" t="n">
        <v>1.425</v>
      </c>
      <c r="AH34" t="n">
        <v>701450.1349793494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2.93</v>
      </c>
      <c r="E35" t="n">
        <v>34.13</v>
      </c>
      <c r="F35" t="n">
        <v>29.61</v>
      </c>
      <c r="G35" t="n">
        <v>50.77</v>
      </c>
      <c r="H35" t="n">
        <v>0.61</v>
      </c>
      <c r="I35" t="n">
        <v>35</v>
      </c>
      <c r="J35" t="n">
        <v>268.13</v>
      </c>
      <c r="K35" t="n">
        <v>59.19</v>
      </c>
      <c r="L35" t="n">
        <v>9.25</v>
      </c>
      <c r="M35" t="n">
        <v>33</v>
      </c>
      <c r="N35" t="n">
        <v>69.69</v>
      </c>
      <c r="O35" t="n">
        <v>33303.72</v>
      </c>
      <c r="P35" t="n">
        <v>435.06</v>
      </c>
      <c r="Q35" t="n">
        <v>2238.38</v>
      </c>
      <c r="R35" t="n">
        <v>116.86</v>
      </c>
      <c r="S35" t="n">
        <v>80.06999999999999</v>
      </c>
      <c r="T35" t="n">
        <v>16216.34</v>
      </c>
      <c r="U35" t="n">
        <v>0.6899999999999999</v>
      </c>
      <c r="V35" t="n">
        <v>0.87</v>
      </c>
      <c r="W35" t="n">
        <v>6.7</v>
      </c>
      <c r="X35" t="n">
        <v>0.99</v>
      </c>
      <c r="Y35" t="n">
        <v>1</v>
      </c>
      <c r="Z35" t="n">
        <v>10</v>
      </c>
      <c r="AA35" t="n">
        <v>563.9542065961334</v>
      </c>
      <c r="AB35" t="n">
        <v>771.62702536849</v>
      </c>
      <c r="AC35" t="n">
        <v>697.9840250526524</v>
      </c>
      <c r="AD35" t="n">
        <v>563954.2065961334</v>
      </c>
      <c r="AE35" t="n">
        <v>771627.02536849</v>
      </c>
      <c r="AF35" t="n">
        <v>3.574265614105759e-06</v>
      </c>
      <c r="AG35" t="n">
        <v>1.422083333333333</v>
      </c>
      <c r="AH35" t="n">
        <v>697984.0250526525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2.9367</v>
      </c>
      <c r="E36" t="n">
        <v>34.05</v>
      </c>
      <c r="F36" t="n">
        <v>29.58</v>
      </c>
      <c r="G36" t="n">
        <v>52.21</v>
      </c>
      <c r="H36" t="n">
        <v>0.63</v>
      </c>
      <c r="I36" t="n">
        <v>34</v>
      </c>
      <c r="J36" t="n">
        <v>268.61</v>
      </c>
      <c r="K36" t="n">
        <v>59.19</v>
      </c>
      <c r="L36" t="n">
        <v>9.5</v>
      </c>
      <c r="M36" t="n">
        <v>32</v>
      </c>
      <c r="N36" t="n">
        <v>69.91</v>
      </c>
      <c r="O36" t="n">
        <v>33362.23</v>
      </c>
      <c r="P36" t="n">
        <v>433.39</v>
      </c>
      <c r="Q36" t="n">
        <v>2238.33</v>
      </c>
      <c r="R36" t="n">
        <v>115.85</v>
      </c>
      <c r="S36" t="n">
        <v>80.06999999999999</v>
      </c>
      <c r="T36" t="n">
        <v>15717.03</v>
      </c>
      <c r="U36" t="n">
        <v>0.6899999999999999</v>
      </c>
      <c r="V36" t="n">
        <v>0.87</v>
      </c>
      <c r="W36" t="n">
        <v>6.7</v>
      </c>
      <c r="X36" t="n">
        <v>0.96</v>
      </c>
      <c r="Y36" t="n">
        <v>1</v>
      </c>
      <c r="Z36" t="n">
        <v>10</v>
      </c>
      <c r="AA36" t="n">
        <v>561.1022304666052</v>
      </c>
      <c r="AB36" t="n">
        <v>767.7248258077626</v>
      </c>
      <c r="AC36" t="n">
        <v>694.4542459412294</v>
      </c>
      <c r="AD36" t="n">
        <v>561102.2304666052</v>
      </c>
      <c r="AE36" t="n">
        <v>767724.8258077626</v>
      </c>
      <c r="AF36" t="n">
        <v>3.582438849469072e-06</v>
      </c>
      <c r="AG36" t="n">
        <v>1.41875</v>
      </c>
      <c r="AH36" t="n">
        <v>694454.2459412294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2.9455</v>
      </c>
      <c r="E37" t="n">
        <v>33.95</v>
      </c>
      <c r="F37" t="n">
        <v>29.53</v>
      </c>
      <c r="G37" t="n">
        <v>53.69</v>
      </c>
      <c r="H37" t="n">
        <v>0.64</v>
      </c>
      <c r="I37" t="n">
        <v>33</v>
      </c>
      <c r="J37" t="n">
        <v>269.08</v>
      </c>
      <c r="K37" t="n">
        <v>59.19</v>
      </c>
      <c r="L37" t="n">
        <v>9.75</v>
      </c>
      <c r="M37" t="n">
        <v>31</v>
      </c>
      <c r="N37" t="n">
        <v>70.14</v>
      </c>
      <c r="O37" t="n">
        <v>33420.83</v>
      </c>
      <c r="P37" t="n">
        <v>430.75</v>
      </c>
      <c r="Q37" t="n">
        <v>2238.44</v>
      </c>
      <c r="R37" t="n">
        <v>114.21</v>
      </c>
      <c r="S37" t="n">
        <v>80.06999999999999</v>
      </c>
      <c r="T37" t="n">
        <v>14903.09</v>
      </c>
      <c r="U37" t="n">
        <v>0.7</v>
      </c>
      <c r="V37" t="n">
        <v>0.87</v>
      </c>
      <c r="W37" t="n">
        <v>6.69</v>
      </c>
      <c r="X37" t="n">
        <v>0.9</v>
      </c>
      <c r="Y37" t="n">
        <v>1</v>
      </c>
      <c r="Z37" t="n">
        <v>10</v>
      </c>
      <c r="AA37" t="n">
        <v>556.9436986296384</v>
      </c>
      <c r="AB37" t="n">
        <v>762.0349390869482</v>
      </c>
      <c r="AC37" t="n">
        <v>689.3073940232433</v>
      </c>
      <c r="AD37" t="n">
        <v>556943.6986296384</v>
      </c>
      <c r="AE37" t="n">
        <v>762034.9390869482</v>
      </c>
      <c r="AF37" t="n">
        <v>3.59317384517014e-06</v>
      </c>
      <c r="AG37" t="n">
        <v>1.414583333333334</v>
      </c>
      <c r="AH37" t="n">
        <v>689307.3940232433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2.9526</v>
      </c>
      <c r="E38" t="n">
        <v>33.87</v>
      </c>
      <c r="F38" t="n">
        <v>29.5</v>
      </c>
      <c r="G38" t="n">
        <v>55.31</v>
      </c>
      <c r="H38" t="n">
        <v>0.66</v>
      </c>
      <c r="I38" t="n">
        <v>32</v>
      </c>
      <c r="J38" t="n">
        <v>269.56</v>
      </c>
      <c r="K38" t="n">
        <v>59.19</v>
      </c>
      <c r="L38" t="n">
        <v>10</v>
      </c>
      <c r="M38" t="n">
        <v>30</v>
      </c>
      <c r="N38" t="n">
        <v>70.36</v>
      </c>
      <c r="O38" t="n">
        <v>33479.51</v>
      </c>
      <c r="P38" t="n">
        <v>427.95</v>
      </c>
      <c r="Q38" t="n">
        <v>2238.44</v>
      </c>
      <c r="R38" t="n">
        <v>113.18</v>
      </c>
      <c r="S38" t="n">
        <v>80.06999999999999</v>
      </c>
      <c r="T38" t="n">
        <v>14393.87</v>
      </c>
      <c r="U38" t="n">
        <v>0.71</v>
      </c>
      <c r="V38" t="n">
        <v>0.87</v>
      </c>
      <c r="W38" t="n">
        <v>6.69</v>
      </c>
      <c r="X38" t="n">
        <v>0.87</v>
      </c>
      <c r="Y38" t="n">
        <v>1</v>
      </c>
      <c r="Z38" t="n">
        <v>10</v>
      </c>
      <c r="AA38" t="n">
        <v>553.12358659259</v>
      </c>
      <c r="AB38" t="n">
        <v>756.8080932664096</v>
      </c>
      <c r="AC38" t="n">
        <v>684.5793910318929</v>
      </c>
      <c r="AD38" t="n">
        <v>553123.58659259</v>
      </c>
      <c r="AE38" t="n">
        <v>756808.0932664096</v>
      </c>
      <c r="AF38" t="n">
        <v>3.601835034883502e-06</v>
      </c>
      <c r="AG38" t="n">
        <v>1.41125</v>
      </c>
      <c r="AH38" t="n">
        <v>684579.3910318929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2.9569</v>
      </c>
      <c r="E39" t="n">
        <v>33.82</v>
      </c>
      <c r="F39" t="n">
        <v>29.5</v>
      </c>
      <c r="G39" t="n">
        <v>57.09</v>
      </c>
      <c r="H39" t="n">
        <v>0.68</v>
      </c>
      <c r="I39" t="n">
        <v>31</v>
      </c>
      <c r="J39" t="n">
        <v>270.03</v>
      </c>
      <c r="K39" t="n">
        <v>59.19</v>
      </c>
      <c r="L39" t="n">
        <v>10.25</v>
      </c>
      <c r="M39" t="n">
        <v>29</v>
      </c>
      <c r="N39" t="n">
        <v>70.59</v>
      </c>
      <c r="O39" t="n">
        <v>33538.28</v>
      </c>
      <c r="P39" t="n">
        <v>426.45</v>
      </c>
      <c r="Q39" t="n">
        <v>2238.41</v>
      </c>
      <c r="R39" t="n">
        <v>112.95</v>
      </c>
      <c r="S39" t="n">
        <v>80.06999999999999</v>
      </c>
      <c r="T39" t="n">
        <v>14281.08</v>
      </c>
      <c r="U39" t="n">
        <v>0.71</v>
      </c>
      <c r="V39" t="n">
        <v>0.87</v>
      </c>
      <c r="W39" t="n">
        <v>6.69</v>
      </c>
      <c r="X39" t="n">
        <v>0.87</v>
      </c>
      <c r="Y39" t="n">
        <v>1</v>
      </c>
      <c r="Z39" t="n">
        <v>10</v>
      </c>
      <c r="AA39" t="n">
        <v>551.0936712946166</v>
      </c>
      <c r="AB39" t="n">
        <v>754.0306736021801</v>
      </c>
      <c r="AC39" t="n">
        <v>682.0670444022844</v>
      </c>
      <c r="AD39" t="n">
        <v>551093.6712946165</v>
      </c>
      <c r="AE39" t="n">
        <v>754030.6736021801</v>
      </c>
      <c r="AF39" t="n">
        <v>3.607080544146525e-06</v>
      </c>
      <c r="AG39" t="n">
        <v>1.409166666666667</v>
      </c>
      <c r="AH39" t="n">
        <v>682067.0444022844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2.9652</v>
      </c>
      <c r="E40" t="n">
        <v>33.72</v>
      </c>
      <c r="F40" t="n">
        <v>29.45</v>
      </c>
      <c r="G40" t="n">
        <v>58.91</v>
      </c>
      <c r="H40" t="n">
        <v>0.6899999999999999</v>
      </c>
      <c r="I40" t="n">
        <v>30</v>
      </c>
      <c r="J40" t="n">
        <v>270.51</v>
      </c>
      <c r="K40" t="n">
        <v>59.19</v>
      </c>
      <c r="L40" t="n">
        <v>10.5</v>
      </c>
      <c r="M40" t="n">
        <v>28</v>
      </c>
      <c r="N40" t="n">
        <v>70.81999999999999</v>
      </c>
      <c r="O40" t="n">
        <v>33597.14</v>
      </c>
      <c r="P40" t="n">
        <v>423.94</v>
      </c>
      <c r="Q40" t="n">
        <v>2238.37</v>
      </c>
      <c r="R40" t="n">
        <v>111.38</v>
      </c>
      <c r="S40" t="n">
        <v>80.06999999999999</v>
      </c>
      <c r="T40" t="n">
        <v>13501.59</v>
      </c>
      <c r="U40" t="n">
        <v>0.72</v>
      </c>
      <c r="V40" t="n">
        <v>0.87</v>
      </c>
      <c r="W40" t="n">
        <v>6.69</v>
      </c>
      <c r="X40" t="n">
        <v>0.83</v>
      </c>
      <c r="Y40" t="n">
        <v>1</v>
      </c>
      <c r="Z40" t="n">
        <v>10</v>
      </c>
      <c r="AA40" t="n">
        <v>547.1883513320319</v>
      </c>
      <c r="AB40" t="n">
        <v>748.6872425388146</v>
      </c>
      <c r="AC40" t="n">
        <v>677.2335829000539</v>
      </c>
      <c r="AD40" t="n">
        <v>547188.3513320319</v>
      </c>
      <c r="AE40" t="n">
        <v>748687.2425388147</v>
      </c>
      <c r="AF40" t="n">
        <v>3.617205596910033e-06</v>
      </c>
      <c r="AG40" t="n">
        <v>1.405</v>
      </c>
      <c r="AH40" t="n">
        <v>677233.5829000538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2.9644</v>
      </c>
      <c r="E41" t="n">
        <v>33.73</v>
      </c>
      <c r="F41" t="n">
        <v>29.46</v>
      </c>
      <c r="G41" t="n">
        <v>58.92</v>
      </c>
      <c r="H41" t="n">
        <v>0.71</v>
      </c>
      <c r="I41" t="n">
        <v>30</v>
      </c>
      <c r="J41" t="n">
        <v>270.99</v>
      </c>
      <c r="K41" t="n">
        <v>59.19</v>
      </c>
      <c r="L41" t="n">
        <v>10.75</v>
      </c>
      <c r="M41" t="n">
        <v>28</v>
      </c>
      <c r="N41" t="n">
        <v>71.04000000000001</v>
      </c>
      <c r="O41" t="n">
        <v>33656.08</v>
      </c>
      <c r="P41" t="n">
        <v>421.72</v>
      </c>
      <c r="Q41" t="n">
        <v>2238.43</v>
      </c>
      <c r="R41" t="n">
        <v>111.68</v>
      </c>
      <c r="S41" t="n">
        <v>80.06999999999999</v>
      </c>
      <c r="T41" t="n">
        <v>13651.77</v>
      </c>
      <c r="U41" t="n">
        <v>0.72</v>
      </c>
      <c r="V41" t="n">
        <v>0.87</v>
      </c>
      <c r="W41" t="n">
        <v>6.69</v>
      </c>
      <c r="X41" t="n">
        <v>0.83</v>
      </c>
      <c r="Y41" t="n">
        <v>1</v>
      </c>
      <c r="Z41" t="n">
        <v>10</v>
      </c>
      <c r="AA41" t="n">
        <v>545.5880925740925</v>
      </c>
      <c r="AB41" t="n">
        <v>746.4976979077682</v>
      </c>
      <c r="AC41" t="n">
        <v>675.2530053355493</v>
      </c>
      <c r="AD41" t="n">
        <v>545588.0925740924</v>
      </c>
      <c r="AE41" t="n">
        <v>746497.6979077682</v>
      </c>
      <c r="AF41" t="n">
        <v>3.616229688209935e-06</v>
      </c>
      <c r="AG41" t="n">
        <v>1.405416666666667</v>
      </c>
      <c r="AH41" t="n">
        <v>675253.0053355494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2.9719</v>
      </c>
      <c r="E42" t="n">
        <v>33.65</v>
      </c>
      <c r="F42" t="n">
        <v>29.43</v>
      </c>
      <c r="G42" t="n">
        <v>60.88</v>
      </c>
      <c r="H42" t="n">
        <v>0.72</v>
      </c>
      <c r="I42" t="n">
        <v>29</v>
      </c>
      <c r="J42" t="n">
        <v>271.47</v>
      </c>
      <c r="K42" t="n">
        <v>59.19</v>
      </c>
      <c r="L42" t="n">
        <v>11</v>
      </c>
      <c r="M42" t="n">
        <v>27</v>
      </c>
      <c r="N42" t="n">
        <v>71.27</v>
      </c>
      <c r="O42" t="n">
        <v>33715.11</v>
      </c>
      <c r="P42" t="n">
        <v>419.6</v>
      </c>
      <c r="Q42" t="n">
        <v>2238.4</v>
      </c>
      <c r="R42" t="n">
        <v>110.8</v>
      </c>
      <c r="S42" t="n">
        <v>80.06999999999999</v>
      </c>
      <c r="T42" t="n">
        <v>13217.51</v>
      </c>
      <c r="U42" t="n">
        <v>0.72</v>
      </c>
      <c r="V42" t="n">
        <v>0.87</v>
      </c>
      <c r="W42" t="n">
        <v>6.68</v>
      </c>
      <c r="X42" t="n">
        <v>0.8</v>
      </c>
      <c r="Y42" t="n">
        <v>1</v>
      </c>
      <c r="Z42" t="n">
        <v>10</v>
      </c>
      <c r="AA42" t="n">
        <v>542.3014845228894</v>
      </c>
      <c r="AB42" t="n">
        <v>742.000815777198</v>
      </c>
      <c r="AC42" t="n">
        <v>671.1852993241071</v>
      </c>
      <c r="AD42" t="n">
        <v>542301.4845228894</v>
      </c>
      <c r="AE42" t="n">
        <v>742000.8157771979</v>
      </c>
      <c r="AF42" t="n">
        <v>3.625378832273346e-06</v>
      </c>
      <c r="AG42" t="n">
        <v>1.402083333333333</v>
      </c>
      <c r="AH42" t="n">
        <v>671185.299324107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2.9772</v>
      </c>
      <c r="E43" t="n">
        <v>33.59</v>
      </c>
      <c r="F43" t="n">
        <v>29.41</v>
      </c>
      <c r="G43" t="n">
        <v>63.03</v>
      </c>
      <c r="H43" t="n">
        <v>0.74</v>
      </c>
      <c r="I43" t="n">
        <v>28</v>
      </c>
      <c r="J43" t="n">
        <v>271.95</v>
      </c>
      <c r="K43" t="n">
        <v>59.19</v>
      </c>
      <c r="L43" t="n">
        <v>11.25</v>
      </c>
      <c r="M43" t="n">
        <v>26</v>
      </c>
      <c r="N43" t="n">
        <v>71.5</v>
      </c>
      <c r="O43" t="n">
        <v>33774.23</v>
      </c>
      <c r="P43" t="n">
        <v>417.72</v>
      </c>
      <c r="Q43" t="n">
        <v>2238.41</v>
      </c>
      <c r="R43" t="n">
        <v>110.44</v>
      </c>
      <c r="S43" t="n">
        <v>80.06999999999999</v>
      </c>
      <c r="T43" t="n">
        <v>13039.72</v>
      </c>
      <c r="U43" t="n">
        <v>0.73</v>
      </c>
      <c r="V43" t="n">
        <v>0.87</v>
      </c>
      <c r="W43" t="n">
        <v>6.68</v>
      </c>
      <c r="X43" t="n">
        <v>0.79</v>
      </c>
      <c r="Y43" t="n">
        <v>1</v>
      </c>
      <c r="Z43" t="n">
        <v>10</v>
      </c>
      <c r="AA43" t="n">
        <v>539.6847549914568</v>
      </c>
      <c r="AB43" t="n">
        <v>738.4204909903325</v>
      </c>
      <c r="AC43" t="n">
        <v>667.9466757098825</v>
      </c>
      <c r="AD43" t="n">
        <v>539684.7549914567</v>
      </c>
      <c r="AE43" t="n">
        <v>738420.4909903324</v>
      </c>
      <c r="AF43" t="n">
        <v>3.631844227411489e-06</v>
      </c>
      <c r="AG43" t="n">
        <v>1.399583333333333</v>
      </c>
      <c r="AH43" t="n">
        <v>667946.6757098825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2.9872</v>
      </c>
      <c r="E44" t="n">
        <v>33.48</v>
      </c>
      <c r="F44" t="n">
        <v>29.35</v>
      </c>
      <c r="G44" t="n">
        <v>65.22</v>
      </c>
      <c r="H44" t="n">
        <v>0.75</v>
      </c>
      <c r="I44" t="n">
        <v>27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415.19</v>
      </c>
      <c r="Q44" t="n">
        <v>2238.35</v>
      </c>
      <c r="R44" t="n">
        <v>108</v>
      </c>
      <c r="S44" t="n">
        <v>80.06999999999999</v>
      </c>
      <c r="T44" t="n">
        <v>11827.74</v>
      </c>
      <c r="U44" t="n">
        <v>0.74</v>
      </c>
      <c r="V44" t="n">
        <v>0.87</v>
      </c>
      <c r="W44" t="n">
        <v>6.69</v>
      </c>
      <c r="X44" t="n">
        <v>0.72</v>
      </c>
      <c r="Y44" t="n">
        <v>1</v>
      </c>
      <c r="Z44" t="n">
        <v>10</v>
      </c>
      <c r="AA44" t="n">
        <v>535.4575779145953</v>
      </c>
      <c r="AB44" t="n">
        <v>732.6366808238797</v>
      </c>
      <c r="AC44" t="n">
        <v>662.7148642680877</v>
      </c>
      <c r="AD44" t="n">
        <v>535457.5779145953</v>
      </c>
      <c r="AE44" t="n">
        <v>732636.6808238797</v>
      </c>
      <c r="AF44" t="n">
        <v>3.644043086162704e-06</v>
      </c>
      <c r="AG44" t="n">
        <v>1.395</v>
      </c>
      <c r="AH44" t="n">
        <v>662714.8642680877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2.9861</v>
      </c>
      <c r="E45" t="n">
        <v>33.49</v>
      </c>
      <c r="F45" t="n">
        <v>29.36</v>
      </c>
      <c r="G45" t="n">
        <v>65.25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25</v>
      </c>
      <c r="N45" t="n">
        <v>71.95999999999999</v>
      </c>
      <c r="O45" t="n">
        <v>33892.87</v>
      </c>
      <c r="P45" t="n">
        <v>412.65</v>
      </c>
      <c r="Q45" t="n">
        <v>2238.42</v>
      </c>
      <c r="R45" t="n">
        <v>108.75</v>
      </c>
      <c r="S45" t="n">
        <v>80.06999999999999</v>
      </c>
      <c r="T45" t="n">
        <v>12199.67</v>
      </c>
      <c r="U45" t="n">
        <v>0.74</v>
      </c>
      <c r="V45" t="n">
        <v>0.87</v>
      </c>
      <c r="W45" t="n">
        <v>6.68</v>
      </c>
      <c r="X45" t="n">
        <v>0.74</v>
      </c>
      <c r="Y45" t="n">
        <v>1</v>
      </c>
      <c r="Z45" t="n">
        <v>10</v>
      </c>
      <c r="AA45" t="n">
        <v>533.6589714052794</v>
      </c>
      <c r="AB45" t="n">
        <v>730.1757480489147</v>
      </c>
      <c r="AC45" t="n">
        <v>660.4887994632246</v>
      </c>
      <c r="AD45" t="n">
        <v>533658.9714052795</v>
      </c>
      <c r="AE45" t="n">
        <v>730175.7480489147</v>
      </c>
      <c r="AF45" t="n">
        <v>3.64270121170007e-06</v>
      </c>
      <c r="AG45" t="n">
        <v>1.395416666666667</v>
      </c>
      <c r="AH45" t="n">
        <v>660488.7994632246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2.9921</v>
      </c>
      <c r="E46" t="n">
        <v>33.42</v>
      </c>
      <c r="F46" t="n">
        <v>29.34</v>
      </c>
      <c r="G46" t="n">
        <v>67.72</v>
      </c>
      <c r="H46" t="n">
        <v>0.78</v>
      </c>
      <c r="I46" t="n">
        <v>26</v>
      </c>
      <c r="J46" t="n">
        <v>273.39</v>
      </c>
      <c r="K46" t="n">
        <v>59.19</v>
      </c>
      <c r="L46" t="n">
        <v>12</v>
      </c>
      <c r="M46" t="n">
        <v>24</v>
      </c>
      <c r="N46" t="n">
        <v>72.2</v>
      </c>
      <c r="O46" t="n">
        <v>33952.26</v>
      </c>
      <c r="P46" t="n">
        <v>411.73</v>
      </c>
      <c r="Q46" t="n">
        <v>2238.43</v>
      </c>
      <c r="R46" t="n">
        <v>108.02</v>
      </c>
      <c r="S46" t="n">
        <v>80.06999999999999</v>
      </c>
      <c r="T46" t="n">
        <v>11843.88</v>
      </c>
      <c r="U46" t="n">
        <v>0.74</v>
      </c>
      <c r="V46" t="n">
        <v>0.87</v>
      </c>
      <c r="W46" t="n">
        <v>6.68</v>
      </c>
      <c r="X46" t="n">
        <v>0.72</v>
      </c>
      <c r="Y46" t="n">
        <v>1</v>
      </c>
      <c r="Z46" t="n">
        <v>10</v>
      </c>
      <c r="AA46" t="n">
        <v>531.7208930682455</v>
      </c>
      <c r="AB46" t="n">
        <v>727.5239837662031</v>
      </c>
      <c r="AC46" t="n">
        <v>658.0901158418802</v>
      </c>
      <c r="AD46" t="n">
        <v>531720.8930682455</v>
      </c>
      <c r="AE46" t="n">
        <v>727523.983766203</v>
      </c>
      <c r="AF46" t="n">
        <v>3.650020526950799e-06</v>
      </c>
      <c r="AG46" t="n">
        <v>1.3925</v>
      </c>
      <c r="AH46" t="n">
        <v>658090.1158418802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2.9986</v>
      </c>
      <c r="E47" t="n">
        <v>33.35</v>
      </c>
      <c r="F47" t="n">
        <v>29.32</v>
      </c>
      <c r="G47" t="n">
        <v>70.37</v>
      </c>
      <c r="H47" t="n">
        <v>0.8</v>
      </c>
      <c r="I47" t="n">
        <v>25</v>
      </c>
      <c r="J47" t="n">
        <v>273.87</v>
      </c>
      <c r="K47" t="n">
        <v>59.19</v>
      </c>
      <c r="L47" t="n">
        <v>12.25</v>
      </c>
      <c r="M47" t="n">
        <v>23</v>
      </c>
      <c r="N47" t="n">
        <v>72.43000000000001</v>
      </c>
      <c r="O47" t="n">
        <v>34011.74</v>
      </c>
      <c r="P47" t="n">
        <v>407.72</v>
      </c>
      <c r="Q47" t="n">
        <v>2238.35</v>
      </c>
      <c r="R47" t="n">
        <v>107.3</v>
      </c>
      <c r="S47" t="n">
        <v>80.06999999999999</v>
      </c>
      <c r="T47" t="n">
        <v>11484.92</v>
      </c>
      <c r="U47" t="n">
        <v>0.75</v>
      </c>
      <c r="V47" t="n">
        <v>0.88</v>
      </c>
      <c r="W47" t="n">
        <v>6.68</v>
      </c>
      <c r="X47" t="n">
        <v>0.6899999999999999</v>
      </c>
      <c r="Y47" t="n">
        <v>1</v>
      </c>
      <c r="Z47" t="n">
        <v>10</v>
      </c>
      <c r="AA47" t="n">
        <v>527.2122193687884</v>
      </c>
      <c r="AB47" t="n">
        <v>721.3550175019608</v>
      </c>
      <c r="AC47" t="n">
        <v>652.5099070596987</v>
      </c>
      <c r="AD47" t="n">
        <v>527212.2193687884</v>
      </c>
      <c r="AE47" t="n">
        <v>721355.0175019607</v>
      </c>
      <c r="AF47" t="n">
        <v>3.657949785139088e-06</v>
      </c>
      <c r="AG47" t="n">
        <v>1.389583333333333</v>
      </c>
      <c r="AH47" t="n">
        <v>652509.9070596987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2.9991</v>
      </c>
      <c r="E48" t="n">
        <v>33.34</v>
      </c>
      <c r="F48" t="n">
        <v>29.32</v>
      </c>
      <c r="G48" t="n">
        <v>70.36</v>
      </c>
      <c r="H48" t="n">
        <v>0.8100000000000001</v>
      </c>
      <c r="I48" t="n">
        <v>25</v>
      </c>
      <c r="J48" t="n">
        <v>274.35</v>
      </c>
      <c r="K48" t="n">
        <v>59.19</v>
      </c>
      <c r="L48" t="n">
        <v>12.5</v>
      </c>
      <c r="M48" t="n">
        <v>23</v>
      </c>
      <c r="N48" t="n">
        <v>72.66</v>
      </c>
      <c r="O48" t="n">
        <v>34071.31</v>
      </c>
      <c r="P48" t="n">
        <v>406.7</v>
      </c>
      <c r="Q48" t="n">
        <v>2238.3</v>
      </c>
      <c r="R48" t="n">
        <v>107.11</v>
      </c>
      <c r="S48" t="n">
        <v>80.06999999999999</v>
      </c>
      <c r="T48" t="n">
        <v>11392.15</v>
      </c>
      <c r="U48" t="n">
        <v>0.75</v>
      </c>
      <c r="V48" t="n">
        <v>0.88</v>
      </c>
      <c r="W48" t="n">
        <v>6.68</v>
      </c>
      <c r="X48" t="n">
        <v>0.6899999999999999</v>
      </c>
      <c r="Y48" t="n">
        <v>1</v>
      </c>
      <c r="Z48" t="n">
        <v>10</v>
      </c>
      <c r="AA48" t="n">
        <v>526.3001150762577</v>
      </c>
      <c r="AB48" t="n">
        <v>720.1070361697186</v>
      </c>
      <c r="AC48" t="n">
        <v>651.3810313142529</v>
      </c>
      <c r="AD48" t="n">
        <v>526300.1150762577</v>
      </c>
      <c r="AE48" t="n">
        <v>720107.0361697186</v>
      </c>
      <c r="AF48" t="n">
        <v>3.658559728076648e-06</v>
      </c>
      <c r="AG48" t="n">
        <v>1.389166666666667</v>
      </c>
      <c r="AH48" t="n">
        <v>651381.031314253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3.0075</v>
      </c>
      <c r="E49" t="n">
        <v>33.25</v>
      </c>
      <c r="F49" t="n">
        <v>29.27</v>
      </c>
      <c r="G49" t="n">
        <v>73.18000000000001</v>
      </c>
      <c r="H49" t="n">
        <v>0.83</v>
      </c>
      <c r="I49" t="n">
        <v>24</v>
      </c>
      <c r="J49" t="n">
        <v>274.84</v>
      </c>
      <c r="K49" t="n">
        <v>59.19</v>
      </c>
      <c r="L49" t="n">
        <v>12.75</v>
      </c>
      <c r="M49" t="n">
        <v>22</v>
      </c>
      <c r="N49" t="n">
        <v>72.89</v>
      </c>
      <c r="O49" t="n">
        <v>34130.98</v>
      </c>
      <c r="P49" t="n">
        <v>404.07</v>
      </c>
      <c r="Q49" t="n">
        <v>2238.38</v>
      </c>
      <c r="R49" t="n">
        <v>105.51</v>
      </c>
      <c r="S49" t="n">
        <v>80.06999999999999</v>
      </c>
      <c r="T49" t="n">
        <v>10597.6</v>
      </c>
      <c r="U49" t="n">
        <v>0.76</v>
      </c>
      <c r="V49" t="n">
        <v>0.88</v>
      </c>
      <c r="W49" t="n">
        <v>6.68</v>
      </c>
      <c r="X49" t="n">
        <v>0.64</v>
      </c>
      <c r="Y49" t="n">
        <v>1</v>
      </c>
      <c r="Z49" t="n">
        <v>10</v>
      </c>
      <c r="AA49" t="n">
        <v>522.4076119018307</v>
      </c>
      <c r="AB49" t="n">
        <v>714.7811416013471</v>
      </c>
      <c r="AC49" t="n">
        <v>646.5634326485467</v>
      </c>
      <c r="AD49" t="n">
        <v>522407.6119018306</v>
      </c>
      <c r="AE49" t="n">
        <v>714781.1416013471</v>
      </c>
      <c r="AF49" t="n">
        <v>3.668806769427668e-06</v>
      </c>
      <c r="AG49" t="n">
        <v>1.385416666666667</v>
      </c>
      <c r="AH49" t="n">
        <v>646563.4326485468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3.0138</v>
      </c>
      <c r="E50" t="n">
        <v>33.18</v>
      </c>
      <c r="F50" t="n">
        <v>29.25</v>
      </c>
      <c r="G50" t="n">
        <v>76.31</v>
      </c>
      <c r="H50" t="n">
        <v>0.84</v>
      </c>
      <c r="I50" t="n">
        <v>23</v>
      </c>
      <c r="J50" t="n">
        <v>275.32</v>
      </c>
      <c r="K50" t="n">
        <v>59.19</v>
      </c>
      <c r="L50" t="n">
        <v>13</v>
      </c>
      <c r="M50" t="n">
        <v>21</v>
      </c>
      <c r="N50" t="n">
        <v>73.13</v>
      </c>
      <c r="O50" t="n">
        <v>34190.73</v>
      </c>
      <c r="P50" t="n">
        <v>399.27</v>
      </c>
      <c r="Q50" t="n">
        <v>2238.3</v>
      </c>
      <c r="R50" t="n">
        <v>105.09</v>
      </c>
      <c r="S50" t="n">
        <v>80.06999999999999</v>
      </c>
      <c r="T50" t="n">
        <v>10393.97</v>
      </c>
      <c r="U50" t="n">
        <v>0.76</v>
      </c>
      <c r="V50" t="n">
        <v>0.88</v>
      </c>
      <c r="W50" t="n">
        <v>6.67</v>
      </c>
      <c r="X50" t="n">
        <v>0.62</v>
      </c>
      <c r="Y50" t="n">
        <v>1</v>
      </c>
      <c r="Z50" t="n">
        <v>10</v>
      </c>
      <c r="AA50" t="n">
        <v>517.3411613228152</v>
      </c>
      <c r="AB50" t="n">
        <v>707.8490004031137</v>
      </c>
      <c r="AC50" t="n">
        <v>640.2928852769513</v>
      </c>
      <c r="AD50" t="n">
        <v>517341.1613228152</v>
      </c>
      <c r="AE50" t="n">
        <v>707849.0004031137</v>
      </c>
      <c r="AF50" t="n">
        <v>3.676492050440933e-06</v>
      </c>
      <c r="AG50" t="n">
        <v>1.3825</v>
      </c>
      <c r="AH50" t="n">
        <v>640292.8852769514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3.0141</v>
      </c>
      <c r="E51" t="n">
        <v>33.18</v>
      </c>
      <c r="F51" t="n">
        <v>29.25</v>
      </c>
      <c r="G51" t="n">
        <v>76.3</v>
      </c>
      <c r="H51" t="n">
        <v>0.86</v>
      </c>
      <c r="I51" t="n">
        <v>23</v>
      </c>
      <c r="J51" t="n">
        <v>275.81</v>
      </c>
      <c r="K51" t="n">
        <v>59.19</v>
      </c>
      <c r="L51" t="n">
        <v>13.25</v>
      </c>
      <c r="M51" t="n">
        <v>21</v>
      </c>
      <c r="N51" t="n">
        <v>73.36</v>
      </c>
      <c r="O51" t="n">
        <v>34250.57</v>
      </c>
      <c r="P51" t="n">
        <v>399.66</v>
      </c>
      <c r="Q51" t="n">
        <v>2238.53</v>
      </c>
      <c r="R51" t="n">
        <v>104.79</v>
      </c>
      <c r="S51" t="n">
        <v>80.06999999999999</v>
      </c>
      <c r="T51" t="n">
        <v>10240.49</v>
      </c>
      <c r="U51" t="n">
        <v>0.76</v>
      </c>
      <c r="V51" t="n">
        <v>0.88</v>
      </c>
      <c r="W51" t="n">
        <v>6.68</v>
      </c>
      <c r="X51" t="n">
        <v>0.62</v>
      </c>
      <c r="Y51" t="n">
        <v>1</v>
      </c>
      <c r="Z51" t="n">
        <v>10</v>
      </c>
      <c r="AA51" t="n">
        <v>517.6040915918607</v>
      </c>
      <c r="AB51" t="n">
        <v>708.2087531968866</v>
      </c>
      <c r="AC51" t="n">
        <v>640.6183037690028</v>
      </c>
      <c r="AD51" t="n">
        <v>517604.0915918607</v>
      </c>
      <c r="AE51" t="n">
        <v>708208.7531968866</v>
      </c>
      <c r="AF51" t="n">
        <v>3.67685801620347e-06</v>
      </c>
      <c r="AG51" t="n">
        <v>1.3825</v>
      </c>
      <c r="AH51" t="n">
        <v>640618.3037690028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3.0143</v>
      </c>
      <c r="E52" t="n">
        <v>33.18</v>
      </c>
      <c r="F52" t="n">
        <v>29.25</v>
      </c>
      <c r="G52" t="n">
        <v>76.29000000000001</v>
      </c>
      <c r="H52" t="n">
        <v>0.87</v>
      </c>
      <c r="I52" t="n">
        <v>23</v>
      </c>
      <c r="J52" t="n">
        <v>276.29</v>
      </c>
      <c r="K52" t="n">
        <v>59.19</v>
      </c>
      <c r="L52" t="n">
        <v>13.5</v>
      </c>
      <c r="M52" t="n">
        <v>21</v>
      </c>
      <c r="N52" t="n">
        <v>73.59999999999999</v>
      </c>
      <c r="O52" t="n">
        <v>34310.51</v>
      </c>
      <c r="P52" t="n">
        <v>397.34</v>
      </c>
      <c r="Q52" t="n">
        <v>2238.43</v>
      </c>
      <c r="R52" t="n">
        <v>104.97</v>
      </c>
      <c r="S52" t="n">
        <v>80.06999999999999</v>
      </c>
      <c r="T52" t="n">
        <v>10331.56</v>
      </c>
      <c r="U52" t="n">
        <v>0.76</v>
      </c>
      <c r="V52" t="n">
        <v>0.88</v>
      </c>
      <c r="W52" t="n">
        <v>6.67</v>
      </c>
      <c r="X52" t="n">
        <v>0.62</v>
      </c>
      <c r="Y52" t="n">
        <v>1</v>
      </c>
      <c r="Z52" t="n">
        <v>10</v>
      </c>
      <c r="AA52" t="n">
        <v>515.7091796741529</v>
      </c>
      <c r="AB52" t="n">
        <v>705.616051113465</v>
      </c>
      <c r="AC52" t="n">
        <v>638.2730455335429</v>
      </c>
      <c r="AD52" t="n">
        <v>515709.1796741529</v>
      </c>
      <c r="AE52" t="n">
        <v>705616.051113465</v>
      </c>
      <c r="AF52" t="n">
        <v>3.677101993378494e-06</v>
      </c>
      <c r="AG52" t="n">
        <v>1.3825</v>
      </c>
      <c r="AH52" t="n">
        <v>638273.0455335429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3.0202</v>
      </c>
      <c r="E53" t="n">
        <v>33.11</v>
      </c>
      <c r="F53" t="n">
        <v>29.23</v>
      </c>
      <c r="G53" t="n">
        <v>79.72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394.59</v>
      </c>
      <c r="Q53" t="n">
        <v>2238.43</v>
      </c>
      <c r="R53" t="n">
        <v>104.27</v>
      </c>
      <c r="S53" t="n">
        <v>80.06999999999999</v>
      </c>
      <c r="T53" t="n">
        <v>9984.76</v>
      </c>
      <c r="U53" t="n">
        <v>0.77</v>
      </c>
      <c r="V53" t="n">
        <v>0.88</v>
      </c>
      <c r="W53" t="n">
        <v>6.68</v>
      </c>
      <c r="X53" t="n">
        <v>0.6</v>
      </c>
      <c r="Y53" t="n">
        <v>1</v>
      </c>
      <c r="Z53" t="n">
        <v>10</v>
      </c>
      <c r="AA53" t="n">
        <v>512.3753529223892</v>
      </c>
      <c r="AB53" t="n">
        <v>701.054562273646</v>
      </c>
      <c r="AC53" t="n">
        <v>634.1468987865064</v>
      </c>
      <c r="AD53" t="n">
        <v>512375.3529223892</v>
      </c>
      <c r="AE53" t="n">
        <v>701054.562273646</v>
      </c>
      <c r="AF53" t="n">
        <v>3.684299320041711e-06</v>
      </c>
      <c r="AG53" t="n">
        <v>1.379583333333333</v>
      </c>
      <c r="AH53" t="n">
        <v>634146.8987865064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3.0277</v>
      </c>
      <c r="E54" t="n">
        <v>33.03</v>
      </c>
      <c r="F54" t="n">
        <v>29.2</v>
      </c>
      <c r="G54" t="n">
        <v>83.42</v>
      </c>
      <c r="H54" t="n">
        <v>0.9</v>
      </c>
      <c r="I54" t="n">
        <v>21</v>
      </c>
      <c r="J54" t="n">
        <v>277.27</v>
      </c>
      <c r="K54" t="n">
        <v>59.19</v>
      </c>
      <c r="L54" t="n">
        <v>14</v>
      </c>
      <c r="M54" t="n">
        <v>19</v>
      </c>
      <c r="N54" t="n">
        <v>74.06999999999999</v>
      </c>
      <c r="O54" t="n">
        <v>34430.66</v>
      </c>
      <c r="P54" t="n">
        <v>391.43</v>
      </c>
      <c r="Q54" t="n">
        <v>2238.32</v>
      </c>
      <c r="R54" t="n">
        <v>103.15</v>
      </c>
      <c r="S54" t="n">
        <v>80.06999999999999</v>
      </c>
      <c r="T54" t="n">
        <v>9432.51</v>
      </c>
      <c r="U54" t="n">
        <v>0.78</v>
      </c>
      <c r="V54" t="n">
        <v>0.88</v>
      </c>
      <c r="W54" t="n">
        <v>6.67</v>
      </c>
      <c r="X54" t="n">
        <v>0.57</v>
      </c>
      <c r="Y54" t="n">
        <v>1</v>
      </c>
      <c r="Z54" t="n">
        <v>10</v>
      </c>
      <c r="AA54" t="n">
        <v>508.3995625384213</v>
      </c>
      <c r="AB54" t="n">
        <v>695.6147104708084</v>
      </c>
      <c r="AC54" t="n">
        <v>629.2262188048517</v>
      </c>
      <c r="AD54" t="n">
        <v>508399.5625384212</v>
      </c>
      <c r="AE54" t="n">
        <v>695614.7104708084</v>
      </c>
      <c r="AF54" t="n">
        <v>3.693448464105121e-06</v>
      </c>
      <c r="AG54" t="n">
        <v>1.37625</v>
      </c>
      <c r="AH54" t="n">
        <v>629226.2188048516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3.0285</v>
      </c>
      <c r="E55" t="n">
        <v>33.02</v>
      </c>
      <c r="F55" t="n">
        <v>29.19</v>
      </c>
      <c r="G55" t="n">
        <v>83.39</v>
      </c>
      <c r="H55" t="n">
        <v>0.91</v>
      </c>
      <c r="I55" t="n">
        <v>21</v>
      </c>
      <c r="J55" t="n">
        <v>277.76</v>
      </c>
      <c r="K55" t="n">
        <v>59.19</v>
      </c>
      <c r="L55" t="n">
        <v>14.25</v>
      </c>
      <c r="M55" t="n">
        <v>19</v>
      </c>
      <c r="N55" t="n">
        <v>74.31</v>
      </c>
      <c r="O55" t="n">
        <v>34490.87</v>
      </c>
      <c r="P55" t="n">
        <v>391.05</v>
      </c>
      <c r="Q55" t="n">
        <v>2238.47</v>
      </c>
      <c r="R55" t="n">
        <v>102.86</v>
      </c>
      <c r="S55" t="n">
        <v>80.06999999999999</v>
      </c>
      <c r="T55" t="n">
        <v>9287.27</v>
      </c>
      <c r="U55" t="n">
        <v>0.78</v>
      </c>
      <c r="V55" t="n">
        <v>0.88</v>
      </c>
      <c r="W55" t="n">
        <v>6.67</v>
      </c>
      <c r="X55" t="n">
        <v>0.5600000000000001</v>
      </c>
      <c r="Y55" t="n">
        <v>1</v>
      </c>
      <c r="Z55" t="n">
        <v>10</v>
      </c>
      <c r="AA55" t="n">
        <v>507.8996002472601</v>
      </c>
      <c r="AB55" t="n">
        <v>694.9306400072618</v>
      </c>
      <c r="AC55" t="n">
        <v>628.607435066247</v>
      </c>
      <c r="AD55" t="n">
        <v>507899.6002472601</v>
      </c>
      <c r="AE55" t="n">
        <v>694930.6400072618</v>
      </c>
      <c r="AF55" t="n">
        <v>3.694424372805218e-06</v>
      </c>
      <c r="AG55" t="n">
        <v>1.375833333333333</v>
      </c>
      <c r="AH55" t="n">
        <v>628607.435066247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3.0349</v>
      </c>
      <c r="E56" t="n">
        <v>32.95</v>
      </c>
      <c r="F56" t="n">
        <v>29.17</v>
      </c>
      <c r="G56" t="n">
        <v>87.5</v>
      </c>
      <c r="H56" t="n">
        <v>0.93</v>
      </c>
      <c r="I56" t="n">
        <v>20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384.88</v>
      </c>
      <c r="Q56" t="n">
        <v>2238.32</v>
      </c>
      <c r="R56" t="n">
        <v>102.19</v>
      </c>
      <c r="S56" t="n">
        <v>80.06999999999999</v>
      </c>
      <c r="T56" t="n">
        <v>8958.030000000001</v>
      </c>
      <c r="U56" t="n">
        <v>0.78</v>
      </c>
      <c r="V56" t="n">
        <v>0.88</v>
      </c>
      <c r="W56" t="n">
        <v>6.67</v>
      </c>
      <c r="X56" t="n">
        <v>0.54</v>
      </c>
      <c r="Y56" t="n">
        <v>1</v>
      </c>
      <c r="Z56" t="n">
        <v>10</v>
      </c>
      <c r="AA56" t="n">
        <v>501.7900299245292</v>
      </c>
      <c r="AB56" t="n">
        <v>686.5712563564816</v>
      </c>
      <c r="AC56" t="n">
        <v>621.0458592586286</v>
      </c>
      <c r="AD56" t="n">
        <v>501790.0299245291</v>
      </c>
      <c r="AE56" t="n">
        <v>686571.2563564816</v>
      </c>
      <c r="AF56" t="n">
        <v>3.702231642405995e-06</v>
      </c>
      <c r="AG56" t="n">
        <v>1.372916666666667</v>
      </c>
      <c r="AH56" t="n">
        <v>621045.8592586287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3.0344</v>
      </c>
      <c r="E57" t="n">
        <v>32.96</v>
      </c>
      <c r="F57" t="n">
        <v>29.17</v>
      </c>
      <c r="G57" t="n">
        <v>87.52</v>
      </c>
      <c r="H57" t="n">
        <v>0.9399999999999999</v>
      </c>
      <c r="I57" t="n">
        <v>20</v>
      </c>
      <c r="J57" t="n">
        <v>278.74</v>
      </c>
      <c r="K57" t="n">
        <v>59.19</v>
      </c>
      <c r="L57" t="n">
        <v>14.75</v>
      </c>
      <c r="M57" t="n">
        <v>15</v>
      </c>
      <c r="N57" t="n">
        <v>74.79000000000001</v>
      </c>
      <c r="O57" t="n">
        <v>34611.59</v>
      </c>
      <c r="P57" t="n">
        <v>385.23</v>
      </c>
      <c r="Q57" t="n">
        <v>2238.39</v>
      </c>
      <c r="R57" t="n">
        <v>102.32</v>
      </c>
      <c r="S57" t="n">
        <v>80.06999999999999</v>
      </c>
      <c r="T57" t="n">
        <v>9022.68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502.1533679711973</v>
      </c>
      <c r="AB57" t="n">
        <v>687.0683915012763</v>
      </c>
      <c r="AC57" t="n">
        <v>621.4955485229377</v>
      </c>
      <c r="AD57" t="n">
        <v>502153.3679711974</v>
      </c>
      <c r="AE57" t="n">
        <v>687068.3915012763</v>
      </c>
      <c r="AF57" t="n">
        <v>3.701621699468435e-06</v>
      </c>
      <c r="AG57" t="n">
        <v>1.373333333333333</v>
      </c>
      <c r="AH57" t="n">
        <v>621495.5485229377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3.0342</v>
      </c>
      <c r="E58" t="n">
        <v>32.96</v>
      </c>
      <c r="F58" t="n">
        <v>29.18</v>
      </c>
      <c r="G58" t="n">
        <v>87.53</v>
      </c>
      <c r="H58" t="n">
        <v>0.96</v>
      </c>
      <c r="I58" t="n">
        <v>20</v>
      </c>
      <c r="J58" t="n">
        <v>279.23</v>
      </c>
      <c r="K58" t="n">
        <v>59.19</v>
      </c>
      <c r="L58" t="n">
        <v>15</v>
      </c>
      <c r="M58" t="n">
        <v>13</v>
      </c>
      <c r="N58" t="n">
        <v>75.03</v>
      </c>
      <c r="O58" t="n">
        <v>34672.08</v>
      </c>
      <c r="P58" t="n">
        <v>383.39</v>
      </c>
      <c r="Q58" t="n">
        <v>2238.35</v>
      </c>
      <c r="R58" t="n">
        <v>102.38</v>
      </c>
      <c r="S58" t="n">
        <v>80.06999999999999</v>
      </c>
      <c r="T58" t="n">
        <v>9054.059999999999</v>
      </c>
      <c r="U58" t="n">
        <v>0.78</v>
      </c>
      <c r="V58" t="n">
        <v>0.88</v>
      </c>
      <c r="W58" t="n">
        <v>6.68</v>
      </c>
      <c r="X58" t="n">
        <v>0.55</v>
      </c>
      <c r="Y58" t="n">
        <v>1</v>
      </c>
      <c r="Z58" t="n">
        <v>10</v>
      </c>
      <c r="AA58" t="n">
        <v>500.7806412705926</v>
      </c>
      <c r="AB58" t="n">
        <v>685.190166269081</v>
      </c>
      <c r="AC58" t="n">
        <v>619.7965784707976</v>
      </c>
      <c r="AD58" t="n">
        <v>500780.6412705926</v>
      </c>
      <c r="AE58" t="n">
        <v>685190.1662690811</v>
      </c>
      <c r="AF58" t="n">
        <v>3.70137772229341e-06</v>
      </c>
      <c r="AG58" t="n">
        <v>1.373333333333333</v>
      </c>
      <c r="AH58" t="n">
        <v>619796.5784707976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3.0355</v>
      </c>
      <c r="E59" t="n">
        <v>32.94</v>
      </c>
      <c r="F59" t="n">
        <v>29.16</v>
      </c>
      <c r="G59" t="n">
        <v>87.48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11</v>
      </c>
      <c r="N59" t="n">
        <v>75.27</v>
      </c>
      <c r="O59" t="n">
        <v>34732.68</v>
      </c>
      <c r="P59" t="n">
        <v>382.37</v>
      </c>
      <c r="Q59" t="n">
        <v>2238.34</v>
      </c>
      <c r="R59" t="n">
        <v>101.86</v>
      </c>
      <c r="S59" t="n">
        <v>80.06999999999999</v>
      </c>
      <c r="T59" t="n">
        <v>8790.99</v>
      </c>
      <c r="U59" t="n">
        <v>0.79</v>
      </c>
      <c r="V59" t="n">
        <v>0.88</v>
      </c>
      <c r="W59" t="n">
        <v>6.68</v>
      </c>
      <c r="X59" t="n">
        <v>0.53</v>
      </c>
      <c r="Y59" t="n">
        <v>1</v>
      </c>
      <c r="Z59" t="n">
        <v>10</v>
      </c>
      <c r="AA59" t="n">
        <v>499.6278824227483</v>
      </c>
      <c r="AB59" t="n">
        <v>683.6129107573295</v>
      </c>
      <c r="AC59" t="n">
        <v>618.3698540113954</v>
      </c>
      <c r="AD59" t="n">
        <v>499627.8824227483</v>
      </c>
      <c r="AE59" t="n">
        <v>683612.9107573294</v>
      </c>
      <c r="AF59" t="n">
        <v>3.702963573931068e-06</v>
      </c>
      <c r="AG59" t="n">
        <v>1.3725</v>
      </c>
      <c r="AH59" t="n">
        <v>618369.8540113955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3.0397</v>
      </c>
      <c r="E60" t="n">
        <v>32.9</v>
      </c>
      <c r="F60" t="n">
        <v>29.16</v>
      </c>
      <c r="G60" t="n">
        <v>92.09999999999999</v>
      </c>
      <c r="H60" t="n">
        <v>0.98</v>
      </c>
      <c r="I60" t="n">
        <v>19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382.13</v>
      </c>
      <c r="Q60" t="n">
        <v>2238.49</v>
      </c>
      <c r="R60" t="n">
        <v>101.85</v>
      </c>
      <c r="S60" t="n">
        <v>80.06999999999999</v>
      </c>
      <c r="T60" t="n">
        <v>8793</v>
      </c>
      <c r="U60" t="n">
        <v>0.79</v>
      </c>
      <c r="V60" t="n">
        <v>0.88</v>
      </c>
      <c r="W60" t="n">
        <v>6.68</v>
      </c>
      <c r="X60" t="n">
        <v>0.54</v>
      </c>
      <c r="Y60" t="n">
        <v>1</v>
      </c>
      <c r="Z60" t="n">
        <v>10</v>
      </c>
      <c r="AA60" t="n">
        <v>498.7504541750465</v>
      </c>
      <c r="AB60" t="n">
        <v>682.4123747194216</v>
      </c>
      <c r="AC60" t="n">
        <v>617.2838954479826</v>
      </c>
      <c r="AD60" t="n">
        <v>498750.4541750465</v>
      </c>
      <c r="AE60" t="n">
        <v>682412.3747194216</v>
      </c>
      <c r="AF60" t="n">
        <v>3.708087094606578e-06</v>
      </c>
      <c r="AG60" t="n">
        <v>1.370833333333333</v>
      </c>
      <c r="AH60" t="n">
        <v>617283.8954479826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3.0386</v>
      </c>
      <c r="E61" t="n">
        <v>32.91</v>
      </c>
      <c r="F61" t="n">
        <v>29.18</v>
      </c>
      <c r="G61" t="n">
        <v>92.13</v>
      </c>
      <c r="H61" t="n">
        <v>1</v>
      </c>
      <c r="I61" t="n">
        <v>19</v>
      </c>
      <c r="J61" t="n">
        <v>280.7</v>
      </c>
      <c r="K61" t="n">
        <v>59.19</v>
      </c>
      <c r="L61" t="n">
        <v>15.75</v>
      </c>
      <c r="M61" t="n">
        <v>6</v>
      </c>
      <c r="N61" t="n">
        <v>75.76000000000001</v>
      </c>
      <c r="O61" t="n">
        <v>34854.15</v>
      </c>
      <c r="P61" t="n">
        <v>383.75</v>
      </c>
      <c r="Q61" t="n">
        <v>2238.39</v>
      </c>
      <c r="R61" t="n">
        <v>101.96</v>
      </c>
      <c r="S61" t="n">
        <v>80.06999999999999</v>
      </c>
      <c r="T61" t="n">
        <v>8845.799999999999</v>
      </c>
      <c r="U61" t="n">
        <v>0.79</v>
      </c>
      <c r="V61" t="n">
        <v>0.88</v>
      </c>
      <c r="W61" t="n">
        <v>6.69</v>
      </c>
      <c r="X61" t="n">
        <v>0.55</v>
      </c>
      <c r="Y61" t="n">
        <v>1</v>
      </c>
      <c r="Z61" t="n">
        <v>10</v>
      </c>
      <c r="AA61" t="n">
        <v>500.3428140311692</v>
      </c>
      <c r="AB61" t="n">
        <v>684.5911117245275</v>
      </c>
      <c r="AC61" t="n">
        <v>619.2546968511977</v>
      </c>
      <c r="AD61" t="n">
        <v>500342.8140311692</v>
      </c>
      <c r="AE61" t="n">
        <v>684591.1117245276</v>
      </c>
      <c r="AF61" t="n">
        <v>3.706745220143945e-06</v>
      </c>
      <c r="AG61" t="n">
        <v>1.37125</v>
      </c>
      <c r="AH61" t="n">
        <v>619254.6968511976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3.0386</v>
      </c>
      <c r="E62" t="n">
        <v>32.91</v>
      </c>
      <c r="F62" t="n">
        <v>29.18</v>
      </c>
      <c r="G62" t="n">
        <v>92.14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384.13</v>
      </c>
      <c r="Q62" t="n">
        <v>2238.4</v>
      </c>
      <c r="R62" t="n">
        <v>101.87</v>
      </c>
      <c r="S62" t="n">
        <v>80.06999999999999</v>
      </c>
      <c r="T62" t="n">
        <v>8803.950000000001</v>
      </c>
      <c r="U62" t="n">
        <v>0.79</v>
      </c>
      <c r="V62" t="n">
        <v>0.88</v>
      </c>
      <c r="W62" t="n">
        <v>6.69</v>
      </c>
      <c r="X62" t="n">
        <v>0.55</v>
      </c>
      <c r="Y62" t="n">
        <v>1</v>
      </c>
      <c r="Z62" t="n">
        <v>10</v>
      </c>
      <c r="AA62" t="n">
        <v>500.6452843582122</v>
      </c>
      <c r="AB62" t="n">
        <v>685.0049649700369</v>
      </c>
      <c r="AC62" t="n">
        <v>619.6290525238021</v>
      </c>
      <c r="AD62" t="n">
        <v>500645.2843582122</v>
      </c>
      <c r="AE62" t="n">
        <v>685004.9649700369</v>
      </c>
      <c r="AF62" t="n">
        <v>3.706745220143945e-06</v>
      </c>
      <c r="AG62" t="n">
        <v>1.37125</v>
      </c>
      <c r="AH62" t="n">
        <v>619629.0525238022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3.0384</v>
      </c>
      <c r="E63" t="n">
        <v>32.91</v>
      </c>
      <c r="F63" t="n">
        <v>29.18</v>
      </c>
      <c r="G63" t="n">
        <v>92.14</v>
      </c>
      <c r="H63" t="n">
        <v>1.03</v>
      </c>
      <c r="I63" t="n">
        <v>19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384.23</v>
      </c>
      <c r="Q63" t="n">
        <v>2238.34</v>
      </c>
      <c r="R63" t="n">
        <v>101.99</v>
      </c>
      <c r="S63" t="n">
        <v>80.06999999999999</v>
      </c>
      <c r="T63" t="n">
        <v>8862.52</v>
      </c>
      <c r="U63" t="n">
        <v>0.79</v>
      </c>
      <c r="V63" t="n">
        <v>0.88</v>
      </c>
      <c r="W63" t="n">
        <v>6.69</v>
      </c>
      <c r="X63" t="n">
        <v>0.55</v>
      </c>
      <c r="Y63" t="n">
        <v>1</v>
      </c>
      <c r="Z63" t="n">
        <v>10</v>
      </c>
      <c r="AA63" t="n">
        <v>500.7568773747072</v>
      </c>
      <c r="AB63" t="n">
        <v>685.1576514583418</v>
      </c>
      <c r="AC63" t="n">
        <v>619.7671668279602</v>
      </c>
      <c r="AD63" t="n">
        <v>500756.8773747073</v>
      </c>
      <c r="AE63" t="n">
        <v>685157.6514583417</v>
      </c>
      <c r="AF63" t="n">
        <v>3.706501242968921e-06</v>
      </c>
      <c r="AG63" t="n">
        <v>1.37125</v>
      </c>
      <c r="AH63" t="n">
        <v>619767.1668279602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3.0388</v>
      </c>
      <c r="E64" t="n">
        <v>32.91</v>
      </c>
      <c r="F64" t="n">
        <v>29.17</v>
      </c>
      <c r="G64" t="n">
        <v>92.13</v>
      </c>
      <c r="H64" t="n">
        <v>1.04</v>
      </c>
      <c r="I64" t="n">
        <v>19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382.53</v>
      </c>
      <c r="Q64" t="n">
        <v>2238.55</v>
      </c>
      <c r="R64" t="n">
        <v>101.86</v>
      </c>
      <c r="S64" t="n">
        <v>80.06999999999999</v>
      </c>
      <c r="T64" t="n">
        <v>8796.9</v>
      </c>
      <c r="U64" t="n">
        <v>0.79</v>
      </c>
      <c r="V64" t="n">
        <v>0.88</v>
      </c>
      <c r="W64" t="n">
        <v>6.69</v>
      </c>
      <c r="X64" t="n">
        <v>0.55</v>
      </c>
      <c r="Y64" t="n">
        <v>1</v>
      </c>
      <c r="Z64" t="n">
        <v>10</v>
      </c>
      <c r="AA64" t="n">
        <v>499.2780587726825</v>
      </c>
      <c r="AB64" t="n">
        <v>683.1342666061793</v>
      </c>
      <c r="AC64" t="n">
        <v>617.9368909862496</v>
      </c>
      <c r="AD64" t="n">
        <v>499278.0587726825</v>
      </c>
      <c r="AE64" t="n">
        <v>683134.2666061793</v>
      </c>
      <c r="AF64" t="n">
        <v>3.706989197318969e-06</v>
      </c>
      <c r="AG64" t="n">
        <v>1.37125</v>
      </c>
      <c r="AH64" t="n">
        <v>617936.8909862497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3.0389</v>
      </c>
      <c r="E65" t="n">
        <v>32.91</v>
      </c>
      <c r="F65" t="n">
        <v>29.17</v>
      </c>
      <c r="G65" t="n">
        <v>92.12</v>
      </c>
      <c r="H65" t="n">
        <v>1.06</v>
      </c>
      <c r="I65" t="n">
        <v>19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382.83</v>
      </c>
      <c r="Q65" t="n">
        <v>2238.4</v>
      </c>
      <c r="R65" t="n">
        <v>101.89</v>
      </c>
      <c r="S65" t="n">
        <v>80.06999999999999</v>
      </c>
      <c r="T65" t="n">
        <v>8811.68</v>
      </c>
      <c r="U65" t="n">
        <v>0.79</v>
      </c>
      <c r="V65" t="n">
        <v>0.88</v>
      </c>
      <c r="W65" t="n">
        <v>6.69</v>
      </c>
      <c r="X65" t="n">
        <v>0.55</v>
      </c>
      <c r="Y65" t="n">
        <v>1</v>
      </c>
      <c r="Z65" t="n">
        <v>10</v>
      </c>
      <c r="AA65" t="n">
        <v>499.5008800238234</v>
      </c>
      <c r="AB65" t="n">
        <v>683.4391404721702</v>
      </c>
      <c r="AC65" t="n">
        <v>618.2126681183635</v>
      </c>
      <c r="AD65" t="n">
        <v>499500.8800238234</v>
      </c>
      <c r="AE65" t="n">
        <v>683439.1404721702</v>
      </c>
      <c r="AF65" t="n">
        <v>3.707111185906481e-06</v>
      </c>
      <c r="AG65" t="n">
        <v>1.37125</v>
      </c>
      <c r="AH65" t="n">
        <v>618212.6681183635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3.0386</v>
      </c>
      <c r="E66" t="n">
        <v>32.91</v>
      </c>
      <c r="F66" t="n">
        <v>29.18</v>
      </c>
      <c r="G66" t="n">
        <v>92.14</v>
      </c>
      <c r="H66" t="n">
        <v>1.07</v>
      </c>
      <c r="I66" t="n">
        <v>19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383.33</v>
      </c>
      <c r="Q66" t="n">
        <v>2238.42</v>
      </c>
      <c r="R66" t="n">
        <v>101.89</v>
      </c>
      <c r="S66" t="n">
        <v>80.06999999999999</v>
      </c>
      <c r="T66" t="n">
        <v>8811.120000000001</v>
      </c>
      <c r="U66" t="n">
        <v>0.79</v>
      </c>
      <c r="V66" t="n">
        <v>0.88</v>
      </c>
      <c r="W66" t="n">
        <v>6.69</v>
      </c>
      <c r="X66" t="n">
        <v>0.55</v>
      </c>
      <c r="Y66" t="n">
        <v>1</v>
      </c>
      <c r="Z66" t="n">
        <v>10</v>
      </c>
      <c r="AA66" t="n">
        <v>500.008504722332</v>
      </c>
      <c r="AB66" t="n">
        <v>684.1336949794907</v>
      </c>
      <c r="AC66" t="n">
        <v>618.8409353183189</v>
      </c>
      <c r="AD66" t="n">
        <v>500008.504722332</v>
      </c>
      <c r="AE66" t="n">
        <v>684133.6949794907</v>
      </c>
      <c r="AF66" t="n">
        <v>3.706745220143945e-06</v>
      </c>
      <c r="AG66" t="n">
        <v>1.37125</v>
      </c>
      <c r="AH66" t="n">
        <v>618840.9353183189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3.0391</v>
      </c>
      <c r="E67" t="n">
        <v>32.9</v>
      </c>
      <c r="F67" t="n">
        <v>29.17</v>
      </c>
      <c r="G67" t="n">
        <v>92.12</v>
      </c>
      <c r="H67" t="n">
        <v>1.08</v>
      </c>
      <c r="I67" t="n">
        <v>19</v>
      </c>
      <c r="J67" t="n">
        <v>283.68</v>
      </c>
      <c r="K67" t="n">
        <v>59.19</v>
      </c>
      <c r="L67" t="n">
        <v>17.25</v>
      </c>
      <c r="M67" t="n">
        <v>0</v>
      </c>
      <c r="N67" t="n">
        <v>77.23</v>
      </c>
      <c r="O67" t="n">
        <v>35220.89</v>
      </c>
      <c r="P67" t="n">
        <v>383.56</v>
      </c>
      <c r="Q67" t="n">
        <v>2238.38</v>
      </c>
      <c r="R67" t="n">
        <v>101.64</v>
      </c>
      <c r="S67" t="n">
        <v>80.06999999999999</v>
      </c>
      <c r="T67" t="n">
        <v>8686.389999999999</v>
      </c>
      <c r="U67" t="n">
        <v>0.79</v>
      </c>
      <c r="V67" t="n">
        <v>0.88</v>
      </c>
      <c r="W67" t="n">
        <v>6.69</v>
      </c>
      <c r="X67" t="n">
        <v>0.54</v>
      </c>
      <c r="Y67" t="n">
        <v>1</v>
      </c>
      <c r="Z67" t="n">
        <v>10</v>
      </c>
      <c r="AA67" t="n">
        <v>500.0458440131945</v>
      </c>
      <c r="AB67" t="n">
        <v>684.1847842445421</v>
      </c>
      <c r="AC67" t="n">
        <v>618.887148695618</v>
      </c>
      <c r="AD67" t="n">
        <v>500045.8440131946</v>
      </c>
      <c r="AE67" t="n">
        <v>684184.7842445421</v>
      </c>
      <c r="AF67" t="n">
        <v>3.707355163081505e-06</v>
      </c>
      <c r="AG67" t="n">
        <v>1.370833333333333</v>
      </c>
      <c r="AH67" t="n">
        <v>618887.1486956179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1.9856</v>
      </c>
      <c r="E2" t="n">
        <v>50.36</v>
      </c>
      <c r="F2" t="n">
        <v>38.22</v>
      </c>
      <c r="G2" t="n">
        <v>7.1</v>
      </c>
      <c r="H2" t="n">
        <v>0.12</v>
      </c>
      <c r="I2" t="n">
        <v>323</v>
      </c>
      <c r="J2" t="n">
        <v>150.44</v>
      </c>
      <c r="K2" t="n">
        <v>49.1</v>
      </c>
      <c r="L2" t="n">
        <v>1</v>
      </c>
      <c r="M2" t="n">
        <v>321</v>
      </c>
      <c r="N2" t="n">
        <v>25.34</v>
      </c>
      <c r="O2" t="n">
        <v>18787.76</v>
      </c>
      <c r="P2" t="n">
        <v>446.56</v>
      </c>
      <c r="Q2" t="n">
        <v>2239.04</v>
      </c>
      <c r="R2" t="n">
        <v>396.68</v>
      </c>
      <c r="S2" t="n">
        <v>80.06999999999999</v>
      </c>
      <c r="T2" t="n">
        <v>154686.38</v>
      </c>
      <c r="U2" t="n">
        <v>0.2</v>
      </c>
      <c r="V2" t="n">
        <v>0.67</v>
      </c>
      <c r="W2" t="n">
        <v>7.2</v>
      </c>
      <c r="X2" t="n">
        <v>9.58</v>
      </c>
      <c r="Y2" t="n">
        <v>1</v>
      </c>
      <c r="Z2" t="n">
        <v>10</v>
      </c>
      <c r="AA2" t="n">
        <v>854.7528004638896</v>
      </c>
      <c r="AB2" t="n">
        <v>1169.510490626881</v>
      </c>
      <c r="AC2" t="n">
        <v>1057.894050819733</v>
      </c>
      <c r="AD2" t="n">
        <v>854752.8004638896</v>
      </c>
      <c r="AE2" t="n">
        <v>1169510.490626881</v>
      </c>
      <c r="AF2" t="n">
        <v>3.023906508872616e-06</v>
      </c>
      <c r="AG2" t="n">
        <v>2.098333333333333</v>
      </c>
      <c r="AH2" t="n">
        <v>1057894.050819733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2.2125</v>
      </c>
      <c r="E3" t="n">
        <v>45.2</v>
      </c>
      <c r="F3" t="n">
        <v>35.62</v>
      </c>
      <c r="G3" t="n">
        <v>8.94</v>
      </c>
      <c r="H3" t="n">
        <v>0.15</v>
      </c>
      <c r="I3" t="n">
        <v>239</v>
      </c>
      <c r="J3" t="n">
        <v>150.78</v>
      </c>
      <c r="K3" t="n">
        <v>49.1</v>
      </c>
      <c r="L3" t="n">
        <v>1.25</v>
      </c>
      <c r="M3" t="n">
        <v>237</v>
      </c>
      <c r="N3" t="n">
        <v>25.44</v>
      </c>
      <c r="O3" t="n">
        <v>18830.65</v>
      </c>
      <c r="P3" t="n">
        <v>412.87</v>
      </c>
      <c r="Q3" t="n">
        <v>2239.12</v>
      </c>
      <c r="R3" t="n">
        <v>311.95</v>
      </c>
      <c r="S3" t="n">
        <v>80.06999999999999</v>
      </c>
      <c r="T3" t="n">
        <v>112742.85</v>
      </c>
      <c r="U3" t="n">
        <v>0.26</v>
      </c>
      <c r="V3" t="n">
        <v>0.72</v>
      </c>
      <c r="W3" t="n">
        <v>7.04</v>
      </c>
      <c r="X3" t="n">
        <v>6.98</v>
      </c>
      <c r="Y3" t="n">
        <v>1</v>
      </c>
      <c r="Z3" t="n">
        <v>10</v>
      </c>
      <c r="AA3" t="n">
        <v>712.6400039066964</v>
      </c>
      <c r="AB3" t="n">
        <v>975.0654928032295</v>
      </c>
      <c r="AC3" t="n">
        <v>882.0066106831027</v>
      </c>
      <c r="AD3" t="n">
        <v>712640.0039066963</v>
      </c>
      <c r="AE3" t="n">
        <v>975065.4928032295</v>
      </c>
      <c r="AF3" t="n">
        <v>3.369456663416933e-06</v>
      </c>
      <c r="AG3" t="n">
        <v>1.883333333333334</v>
      </c>
      <c r="AH3" t="n">
        <v>882006.6106831027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2.3731</v>
      </c>
      <c r="E4" t="n">
        <v>42.14</v>
      </c>
      <c r="F4" t="n">
        <v>34.09</v>
      </c>
      <c r="G4" t="n">
        <v>10.82</v>
      </c>
      <c r="H4" t="n">
        <v>0.18</v>
      </c>
      <c r="I4" t="n">
        <v>189</v>
      </c>
      <c r="J4" t="n">
        <v>151.13</v>
      </c>
      <c r="K4" t="n">
        <v>49.1</v>
      </c>
      <c r="L4" t="n">
        <v>1.5</v>
      </c>
      <c r="M4" t="n">
        <v>187</v>
      </c>
      <c r="N4" t="n">
        <v>25.54</v>
      </c>
      <c r="O4" t="n">
        <v>18873.58</v>
      </c>
      <c r="P4" t="n">
        <v>391.93</v>
      </c>
      <c r="Q4" t="n">
        <v>2238.83</v>
      </c>
      <c r="R4" t="n">
        <v>262.96</v>
      </c>
      <c r="S4" t="n">
        <v>80.06999999999999</v>
      </c>
      <c r="T4" t="n">
        <v>88495.37</v>
      </c>
      <c r="U4" t="n">
        <v>0.3</v>
      </c>
      <c r="V4" t="n">
        <v>0.75</v>
      </c>
      <c r="W4" t="n">
        <v>6.93</v>
      </c>
      <c r="X4" t="n">
        <v>5.46</v>
      </c>
      <c r="Y4" t="n">
        <v>1</v>
      </c>
      <c r="Z4" t="n">
        <v>10</v>
      </c>
      <c r="AA4" t="n">
        <v>633.4630081698858</v>
      </c>
      <c r="AB4" t="n">
        <v>866.7320341935999</v>
      </c>
      <c r="AC4" t="n">
        <v>784.0123453162122</v>
      </c>
      <c r="AD4" t="n">
        <v>633463.0081698858</v>
      </c>
      <c r="AE4" t="n">
        <v>866732.0341935999</v>
      </c>
      <c r="AF4" t="n">
        <v>3.614037336928689e-06</v>
      </c>
      <c r="AG4" t="n">
        <v>1.755833333333333</v>
      </c>
      <c r="AH4" t="n">
        <v>784012.3453162122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2.4843</v>
      </c>
      <c r="E5" t="n">
        <v>40.25</v>
      </c>
      <c r="F5" t="n">
        <v>33.18</v>
      </c>
      <c r="G5" t="n">
        <v>12.68</v>
      </c>
      <c r="H5" t="n">
        <v>0.2</v>
      </c>
      <c r="I5" t="n">
        <v>157</v>
      </c>
      <c r="J5" t="n">
        <v>151.48</v>
      </c>
      <c r="K5" t="n">
        <v>49.1</v>
      </c>
      <c r="L5" t="n">
        <v>1.75</v>
      </c>
      <c r="M5" t="n">
        <v>155</v>
      </c>
      <c r="N5" t="n">
        <v>25.64</v>
      </c>
      <c r="O5" t="n">
        <v>18916.54</v>
      </c>
      <c r="P5" t="n">
        <v>378.32</v>
      </c>
      <c r="Q5" t="n">
        <v>2238.87</v>
      </c>
      <c r="R5" t="n">
        <v>232.85</v>
      </c>
      <c r="S5" t="n">
        <v>80.06999999999999</v>
      </c>
      <c r="T5" t="n">
        <v>73600.67</v>
      </c>
      <c r="U5" t="n">
        <v>0.34</v>
      </c>
      <c r="V5" t="n">
        <v>0.77</v>
      </c>
      <c r="W5" t="n">
        <v>6.9</v>
      </c>
      <c r="X5" t="n">
        <v>4.55</v>
      </c>
      <c r="Y5" t="n">
        <v>1</v>
      </c>
      <c r="Z5" t="n">
        <v>10</v>
      </c>
      <c r="AA5" t="n">
        <v>586.4067495500125</v>
      </c>
      <c r="AB5" t="n">
        <v>802.3475851742739</v>
      </c>
      <c r="AC5" t="n">
        <v>725.7726577471491</v>
      </c>
      <c r="AD5" t="n">
        <v>586406.7495500125</v>
      </c>
      <c r="AE5" t="n">
        <v>802347.5851742739</v>
      </c>
      <c r="AF5" t="n">
        <v>3.783385848102458e-06</v>
      </c>
      <c r="AG5" t="n">
        <v>1.677083333333333</v>
      </c>
      <c r="AH5" t="n">
        <v>725772.6577471491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2.578</v>
      </c>
      <c r="E6" t="n">
        <v>38.79</v>
      </c>
      <c r="F6" t="n">
        <v>32.45</v>
      </c>
      <c r="G6" t="n">
        <v>14.64</v>
      </c>
      <c r="H6" t="n">
        <v>0.23</v>
      </c>
      <c r="I6" t="n">
        <v>133</v>
      </c>
      <c r="J6" t="n">
        <v>151.83</v>
      </c>
      <c r="K6" t="n">
        <v>49.1</v>
      </c>
      <c r="L6" t="n">
        <v>2</v>
      </c>
      <c r="M6" t="n">
        <v>131</v>
      </c>
      <c r="N6" t="n">
        <v>25.73</v>
      </c>
      <c r="O6" t="n">
        <v>18959.54</v>
      </c>
      <c r="P6" t="n">
        <v>366.75</v>
      </c>
      <c r="Q6" t="n">
        <v>2238.75</v>
      </c>
      <c r="R6" t="n">
        <v>208.97</v>
      </c>
      <c r="S6" t="n">
        <v>80.06999999999999</v>
      </c>
      <c r="T6" t="n">
        <v>61781.92</v>
      </c>
      <c r="U6" t="n">
        <v>0.38</v>
      </c>
      <c r="V6" t="n">
        <v>0.79</v>
      </c>
      <c r="W6" t="n">
        <v>6.85</v>
      </c>
      <c r="X6" t="n">
        <v>3.82</v>
      </c>
      <c r="Y6" t="n">
        <v>1</v>
      </c>
      <c r="Z6" t="n">
        <v>10</v>
      </c>
      <c r="AA6" t="n">
        <v>550.0287463222152</v>
      </c>
      <c r="AB6" t="n">
        <v>752.5735962737663</v>
      </c>
      <c r="AC6" t="n">
        <v>680.7490284890736</v>
      </c>
      <c r="AD6" t="n">
        <v>550028.7463222152</v>
      </c>
      <c r="AE6" t="n">
        <v>752573.5962737662</v>
      </c>
      <c r="AF6" t="n">
        <v>3.926083289622081e-06</v>
      </c>
      <c r="AG6" t="n">
        <v>1.61625</v>
      </c>
      <c r="AH6" t="n">
        <v>680749.0284890736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2.6497</v>
      </c>
      <c r="E7" t="n">
        <v>37.74</v>
      </c>
      <c r="F7" t="n">
        <v>31.95</v>
      </c>
      <c r="G7" t="n">
        <v>16.67</v>
      </c>
      <c r="H7" t="n">
        <v>0.26</v>
      </c>
      <c r="I7" t="n">
        <v>115</v>
      </c>
      <c r="J7" t="n">
        <v>152.18</v>
      </c>
      <c r="K7" t="n">
        <v>49.1</v>
      </c>
      <c r="L7" t="n">
        <v>2.25</v>
      </c>
      <c r="M7" t="n">
        <v>113</v>
      </c>
      <c r="N7" t="n">
        <v>25.83</v>
      </c>
      <c r="O7" t="n">
        <v>19002.56</v>
      </c>
      <c r="P7" t="n">
        <v>357.67</v>
      </c>
      <c r="Q7" t="n">
        <v>2238.86</v>
      </c>
      <c r="R7" t="n">
        <v>192.43</v>
      </c>
      <c r="S7" t="n">
        <v>80.06999999999999</v>
      </c>
      <c r="T7" t="n">
        <v>53604.11</v>
      </c>
      <c r="U7" t="n">
        <v>0.42</v>
      </c>
      <c r="V7" t="n">
        <v>0.8</v>
      </c>
      <c r="W7" t="n">
        <v>6.83</v>
      </c>
      <c r="X7" t="n">
        <v>3.32</v>
      </c>
      <c r="Y7" t="n">
        <v>1</v>
      </c>
      <c r="Z7" t="n">
        <v>10</v>
      </c>
      <c r="AA7" t="n">
        <v>524.0543395500146</v>
      </c>
      <c r="AB7" t="n">
        <v>717.0342670180891</v>
      </c>
      <c r="AC7" t="n">
        <v>648.6015229377963</v>
      </c>
      <c r="AD7" t="n">
        <v>524054.3395500145</v>
      </c>
      <c r="AE7" t="n">
        <v>717034.2670180891</v>
      </c>
      <c r="AF7" t="n">
        <v>4.03527652929078e-06</v>
      </c>
      <c r="AG7" t="n">
        <v>1.5725</v>
      </c>
      <c r="AH7" t="n">
        <v>648601.5229377963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2.7073</v>
      </c>
      <c r="E8" t="n">
        <v>36.94</v>
      </c>
      <c r="F8" t="n">
        <v>31.54</v>
      </c>
      <c r="G8" t="n">
        <v>18.56</v>
      </c>
      <c r="H8" t="n">
        <v>0.29</v>
      </c>
      <c r="I8" t="n">
        <v>102</v>
      </c>
      <c r="J8" t="n">
        <v>152.53</v>
      </c>
      <c r="K8" t="n">
        <v>49.1</v>
      </c>
      <c r="L8" t="n">
        <v>2.5</v>
      </c>
      <c r="M8" t="n">
        <v>100</v>
      </c>
      <c r="N8" t="n">
        <v>25.93</v>
      </c>
      <c r="O8" t="n">
        <v>19045.63</v>
      </c>
      <c r="P8" t="n">
        <v>350.37</v>
      </c>
      <c r="Q8" t="n">
        <v>2238.68</v>
      </c>
      <c r="R8" t="n">
        <v>179.81</v>
      </c>
      <c r="S8" t="n">
        <v>80.06999999999999</v>
      </c>
      <c r="T8" t="n">
        <v>47355.73</v>
      </c>
      <c r="U8" t="n">
        <v>0.45</v>
      </c>
      <c r="V8" t="n">
        <v>0.8100000000000001</v>
      </c>
      <c r="W8" t="n">
        <v>6.8</v>
      </c>
      <c r="X8" t="n">
        <v>2.91</v>
      </c>
      <c r="Y8" t="n">
        <v>1</v>
      </c>
      <c r="Z8" t="n">
        <v>10</v>
      </c>
      <c r="AA8" t="n">
        <v>504.1344856826948</v>
      </c>
      <c r="AB8" t="n">
        <v>689.7790441548923</v>
      </c>
      <c r="AC8" t="n">
        <v>623.9475002917173</v>
      </c>
      <c r="AD8" t="n">
        <v>504134.4856826948</v>
      </c>
      <c r="AE8" t="n">
        <v>689779.0441548923</v>
      </c>
      <c r="AF8" t="n">
        <v>4.122996621409566e-06</v>
      </c>
      <c r="AG8" t="n">
        <v>1.539166666666667</v>
      </c>
      <c r="AH8" t="n">
        <v>623947.5002917174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2.7582</v>
      </c>
      <c r="E9" t="n">
        <v>36.26</v>
      </c>
      <c r="F9" t="n">
        <v>31.2</v>
      </c>
      <c r="G9" t="n">
        <v>20.57</v>
      </c>
      <c r="H9" t="n">
        <v>0.32</v>
      </c>
      <c r="I9" t="n">
        <v>91</v>
      </c>
      <c r="J9" t="n">
        <v>152.88</v>
      </c>
      <c r="K9" t="n">
        <v>49.1</v>
      </c>
      <c r="L9" t="n">
        <v>2.75</v>
      </c>
      <c r="M9" t="n">
        <v>89</v>
      </c>
      <c r="N9" t="n">
        <v>26.03</v>
      </c>
      <c r="O9" t="n">
        <v>19088.72</v>
      </c>
      <c r="P9" t="n">
        <v>343.04</v>
      </c>
      <c r="Q9" t="n">
        <v>2238.43</v>
      </c>
      <c r="R9" t="n">
        <v>168.36</v>
      </c>
      <c r="S9" t="n">
        <v>80.06999999999999</v>
      </c>
      <c r="T9" t="n">
        <v>41686.23</v>
      </c>
      <c r="U9" t="n">
        <v>0.48</v>
      </c>
      <c r="V9" t="n">
        <v>0.82</v>
      </c>
      <c r="W9" t="n">
        <v>6.78</v>
      </c>
      <c r="X9" t="n">
        <v>2.57</v>
      </c>
      <c r="Y9" t="n">
        <v>1</v>
      </c>
      <c r="Z9" t="n">
        <v>10</v>
      </c>
      <c r="AA9" t="n">
        <v>486.5744944873474</v>
      </c>
      <c r="AB9" t="n">
        <v>665.7526895092814</v>
      </c>
      <c r="AC9" t="n">
        <v>602.2141872122832</v>
      </c>
      <c r="AD9" t="n">
        <v>486574.4944873474</v>
      </c>
      <c r="AE9" t="n">
        <v>665752.6895092814</v>
      </c>
      <c r="AF9" t="n">
        <v>4.20051316114648e-06</v>
      </c>
      <c r="AG9" t="n">
        <v>1.510833333333333</v>
      </c>
      <c r="AH9" t="n">
        <v>602214.1872122831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2.8003</v>
      </c>
      <c r="E10" t="n">
        <v>35.71</v>
      </c>
      <c r="F10" t="n">
        <v>30.93</v>
      </c>
      <c r="G10" t="n">
        <v>22.63</v>
      </c>
      <c r="H10" t="n">
        <v>0.35</v>
      </c>
      <c r="I10" t="n">
        <v>82</v>
      </c>
      <c r="J10" t="n">
        <v>153.23</v>
      </c>
      <c r="K10" t="n">
        <v>49.1</v>
      </c>
      <c r="L10" t="n">
        <v>3</v>
      </c>
      <c r="M10" t="n">
        <v>80</v>
      </c>
      <c r="N10" t="n">
        <v>26.13</v>
      </c>
      <c r="O10" t="n">
        <v>19131.85</v>
      </c>
      <c r="P10" t="n">
        <v>336.82</v>
      </c>
      <c r="Q10" t="n">
        <v>2238.54</v>
      </c>
      <c r="R10" t="n">
        <v>159.75</v>
      </c>
      <c r="S10" t="n">
        <v>80.06999999999999</v>
      </c>
      <c r="T10" t="n">
        <v>37425.72</v>
      </c>
      <c r="U10" t="n">
        <v>0.5</v>
      </c>
      <c r="V10" t="n">
        <v>0.83</v>
      </c>
      <c r="W10" t="n">
        <v>6.76</v>
      </c>
      <c r="X10" t="n">
        <v>2.3</v>
      </c>
      <c r="Y10" t="n">
        <v>1</v>
      </c>
      <c r="Z10" t="n">
        <v>10</v>
      </c>
      <c r="AA10" t="n">
        <v>472.3531939853031</v>
      </c>
      <c r="AB10" t="n">
        <v>646.2944787628859</v>
      </c>
      <c r="AC10" t="n">
        <v>584.6130407897533</v>
      </c>
      <c r="AD10" t="n">
        <v>472353.1939853031</v>
      </c>
      <c r="AE10" t="n">
        <v>646294.4787628859</v>
      </c>
      <c r="AF10" t="n">
        <v>4.264628020143023e-06</v>
      </c>
      <c r="AG10" t="n">
        <v>1.487916666666667</v>
      </c>
      <c r="AH10" t="n">
        <v>584613.0407897533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2.8377</v>
      </c>
      <c r="E11" t="n">
        <v>35.24</v>
      </c>
      <c r="F11" t="n">
        <v>30.7</v>
      </c>
      <c r="G11" t="n">
        <v>24.89</v>
      </c>
      <c r="H11" t="n">
        <v>0.37</v>
      </c>
      <c r="I11" t="n">
        <v>74</v>
      </c>
      <c r="J11" t="n">
        <v>153.58</v>
      </c>
      <c r="K11" t="n">
        <v>49.1</v>
      </c>
      <c r="L11" t="n">
        <v>3.25</v>
      </c>
      <c r="M11" t="n">
        <v>72</v>
      </c>
      <c r="N11" t="n">
        <v>26.23</v>
      </c>
      <c r="O11" t="n">
        <v>19175.02</v>
      </c>
      <c r="P11" t="n">
        <v>330.68</v>
      </c>
      <c r="Q11" t="n">
        <v>2238.48</v>
      </c>
      <c r="R11" t="n">
        <v>151.92</v>
      </c>
      <c r="S11" t="n">
        <v>80.06999999999999</v>
      </c>
      <c r="T11" t="n">
        <v>33549.8</v>
      </c>
      <c r="U11" t="n">
        <v>0.53</v>
      </c>
      <c r="V11" t="n">
        <v>0.84</v>
      </c>
      <c r="W11" t="n">
        <v>6.76</v>
      </c>
      <c r="X11" t="n">
        <v>2.07</v>
      </c>
      <c r="Y11" t="n">
        <v>1</v>
      </c>
      <c r="Z11" t="n">
        <v>10</v>
      </c>
      <c r="AA11" t="n">
        <v>459.6916281010115</v>
      </c>
      <c r="AB11" t="n">
        <v>628.9703657311344</v>
      </c>
      <c r="AC11" t="n">
        <v>568.9423167912068</v>
      </c>
      <c r="AD11" t="n">
        <v>459691.6281010115</v>
      </c>
      <c r="AE11" t="n">
        <v>628970.3657311344</v>
      </c>
      <c r="AF11" t="n">
        <v>4.321585163289596e-06</v>
      </c>
      <c r="AG11" t="n">
        <v>1.468333333333333</v>
      </c>
      <c r="AH11" t="n">
        <v>568942.3167912068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2.864</v>
      </c>
      <c r="E12" t="n">
        <v>34.92</v>
      </c>
      <c r="F12" t="n">
        <v>30.56</v>
      </c>
      <c r="G12" t="n">
        <v>26.97</v>
      </c>
      <c r="H12" t="n">
        <v>0.4</v>
      </c>
      <c r="I12" t="n">
        <v>68</v>
      </c>
      <c r="J12" t="n">
        <v>153.93</v>
      </c>
      <c r="K12" t="n">
        <v>49.1</v>
      </c>
      <c r="L12" t="n">
        <v>3.5</v>
      </c>
      <c r="M12" t="n">
        <v>66</v>
      </c>
      <c r="N12" t="n">
        <v>26.33</v>
      </c>
      <c r="O12" t="n">
        <v>19218.22</v>
      </c>
      <c r="P12" t="n">
        <v>326.48</v>
      </c>
      <c r="Q12" t="n">
        <v>2238.51</v>
      </c>
      <c r="R12" t="n">
        <v>147.64</v>
      </c>
      <c r="S12" t="n">
        <v>80.06999999999999</v>
      </c>
      <c r="T12" t="n">
        <v>31442.28</v>
      </c>
      <c r="U12" t="n">
        <v>0.54</v>
      </c>
      <c r="V12" t="n">
        <v>0.84</v>
      </c>
      <c r="W12" t="n">
        <v>6.75</v>
      </c>
      <c r="X12" t="n">
        <v>1.93</v>
      </c>
      <c r="Y12" t="n">
        <v>1</v>
      </c>
      <c r="Z12" t="n">
        <v>10</v>
      </c>
      <c r="AA12" t="n">
        <v>451.2007046339232</v>
      </c>
      <c r="AB12" t="n">
        <v>617.3527096503584</v>
      </c>
      <c r="AC12" t="n">
        <v>558.4334335012974</v>
      </c>
      <c r="AD12" t="n">
        <v>451200.7046339232</v>
      </c>
      <c r="AE12" t="n">
        <v>617352.7096503584</v>
      </c>
      <c r="AF12" t="n">
        <v>4.361637913684112e-06</v>
      </c>
      <c r="AG12" t="n">
        <v>1.455</v>
      </c>
      <c r="AH12" t="n">
        <v>558433.4335012974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2.888</v>
      </c>
      <c r="E13" t="n">
        <v>34.63</v>
      </c>
      <c r="F13" t="n">
        <v>30.43</v>
      </c>
      <c r="G13" t="n">
        <v>28.98</v>
      </c>
      <c r="H13" t="n">
        <v>0.43</v>
      </c>
      <c r="I13" t="n">
        <v>63</v>
      </c>
      <c r="J13" t="n">
        <v>154.28</v>
      </c>
      <c r="K13" t="n">
        <v>49.1</v>
      </c>
      <c r="L13" t="n">
        <v>3.75</v>
      </c>
      <c r="M13" t="n">
        <v>61</v>
      </c>
      <c r="N13" t="n">
        <v>26.43</v>
      </c>
      <c r="O13" t="n">
        <v>19261.45</v>
      </c>
      <c r="P13" t="n">
        <v>321.23</v>
      </c>
      <c r="Q13" t="n">
        <v>2238.64</v>
      </c>
      <c r="R13" t="n">
        <v>143.05</v>
      </c>
      <c r="S13" t="n">
        <v>80.06999999999999</v>
      </c>
      <c r="T13" t="n">
        <v>29170.83</v>
      </c>
      <c r="U13" t="n">
        <v>0.5600000000000001</v>
      </c>
      <c r="V13" t="n">
        <v>0.84</v>
      </c>
      <c r="W13" t="n">
        <v>6.75</v>
      </c>
      <c r="X13" t="n">
        <v>1.8</v>
      </c>
      <c r="Y13" t="n">
        <v>1</v>
      </c>
      <c r="Z13" t="n">
        <v>10</v>
      </c>
      <c r="AA13" t="n">
        <v>442.3874222922231</v>
      </c>
      <c r="AB13" t="n">
        <v>605.2939879358687</v>
      </c>
      <c r="AC13" t="n">
        <v>547.5255792627161</v>
      </c>
      <c r="AD13" t="n">
        <v>442387.4222922231</v>
      </c>
      <c r="AE13" t="n">
        <v>605293.9879358687</v>
      </c>
      <c r="AF13" t="n">
        <v>4.398187952066939e-06</v>
      </c>
      <c r="AG13" t="n">
        <v>1.442916666666667</v>
      </c>
      <c r="AH13" t="n">
        <v>547525.5792627161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2.9139</v>
      </c>
      <c r="E14" t="n">
        <v>34.32</v>
      </c>
      <c r="F14" t="n">
        <v>30.27</v>
      </c>
      <c r="G14" t="n">
        <v>31.31</v>
      </c>
      <c r="H14" t="n">
        <v>0.46</v>
      </c>
      <c r="I14" t="n">
        <v>58</v>
      </c>
      <c r="J14" t="n">
        <v>154.63</v>
      </c>
      <c r="K14" t="n">
        <v>49.1</v>
      </c>
      <c r="L14" t="n">
        <v>4</v>
      </c>
      <c r="M14" t="n">
        <v>56</v>
      </c>
      <c r="N14" t="n">
        <v>26.53</v>
      </c>
      <c r="O14" t="n">
        <v>19304.72</v>
      </c>
      <c r="P14" t="n">
        <v>316.32</v>
      </c>
      <c r="Q14" t="n">
        <v>2238.55</v>
      </c>
      <c r="R14" t="n">
        <v>138.12</v>
      </c>
      <c r="S14" t="n">
        <v>80.06999999999999</v>
      </c>
      <c r="T14" t="n">
        <v>26731.45</v>
      </c>
      <c r="U14" t="n">
        <v>0.58</v>
      </c>
      <c r="V14" t="n">
        <v>0.85</v>
      </c>
      <c r="W14" t="n">
        <v>6.73</v>
      </c>
      <c r="X14" t="n">
        <v>1.64</v>
      </c>
      <c r="Y14" t="n">
        <v>1</v>
      </c>
      <c r="Z14" t="n">
        <v>10</v>
      </c>
      <c r="AA14" t="n">
        <v>433.5638535435566</v>
      </c>
      <c r="AB14" t="n">
        <v>593.221191905563</v>
      </c>
      <c r="AC14" t="n">
        <v>536.6049939412675</v>
      </c>
      <c r="AD14" t="n">
        <v>433563.8535435566</v>
      </c>
      <c r="AE14" t="n">
        <v>593221.191905563</v>
      </c>
      <c r="AF14" t="n">
        <v>4.437631535155075e-06</v>
      </c>
      <c r="AG14" t="n">
        <v>1.43</v>
      </c>
      <c r="AH14" t="n">
        <v>536604.9939412675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2.9356</v>
      </c>
      <c r="E15" t="n">
        <v>34.06</v>
      </c>
      <c r="F15" t="n">
        <v>30.14</v>
      </c>
      <c r="G15" t="n">
        <v>33.49</v>
      </c>
      <c r="H15" t="n">
        <v>0.49</v>
      </c>
      <c r="I15" t="n">
        <v>54</v>
      </c>
      <c r="J15" t="n">
        <v>154.98</v>
      </c>
      <c r="K15" t="n">
        <v>49.1</v>
      </c>
      <c r="L15" t="n">
        <v>4.25</v>
      </c>
      <c r="M15" t="n">
        <v>52</v>
      </c>
      <c r="N15" t="n">
        <v>26.63</v>
      </c>
      <c r="O15" t="n">
        <v>19348.03</v>
      </c>
      <c r="P15" t="n">
        <v>311.37</v>
      </c>
      <c r="Q15" t="n">
        <v>2238.51</v>
      </c>
      <c r="R15" t="n">
        <v>133.63</v>
      </c>
      <c r="S15" t="n">
        <v>80.06999999999999</v>
      </c>
      <c r="T15" t="n">
        <v>24505.54</v>
      </c>
      <c r="U15" t="n">
        <v>0.6</v>
      </c>
      <c r="V15" t="n">
        <v>0.85</v>
      </c>
      <c r="W15" t="n">
        <v>6.73</v>
      </c>
      <c r="X15" t="n">
        <v>1.51</v>
      </c>
      <c r="Y15" t="n">
        <v>1</v>
      </c>
      <c r="Z15" t="n">
        <v>10</v>
      </c>
      <c r="AA15" t="n">
        <v>425.6210232723221</v>
      </c>
      <c r="AB15" t="n">
        <v>582.3534611155195</v>
      </c>
      <c r="AC15" t="n">
        <v>526.7744641248697</v>
      </c>
      <c r="AD15" t="n">
        <v>425621.0232723221</v>
      </c>
      <c r="AE15" t="n">
        <v>582353.4611155195</v>
      </c>
      <c r="AF15" t="n">
        <v>4.470678861526215e-06</v>
      </c>
      <c r="AG15" t="n">
        <v>1.419166666666667</v>
      </c>
      <c r="AH15" t="n">
        <v>526774.4641248697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2.9552</v>
      </c>
      <c r="E16" t="n">
        <v>33.84</v>
      </c>
      <c r="F16" t="n">
        <v>30.04</v>
      </c>
      <c r="G16" t="n">
        <v>36.04</v>
      </c>
      <c r="H16" t="n">
        <v>0.51</v>
      </c>
      <c r="I16" t="n">
        <v>50</v>
      </c>
      <c r="J16" t="n">
        <v>155.33</v>
      </c>
      <c r="K16" t="n">
        <v>49.1</v>
      </c>
      <c r="L16" t="n">
        <v>4.5</v>
      </c>
      <c r="M16" t="n">
        <v>48</v>
      </c>
      <c r="N16" t="n">
        <v>26.74</v>
      </c>
      <c r="O16" t="n">
        <v>19391.36</v>
      </c>
      <c r="P16" t="n">
        <v>306.7</v>
      </c>
      <c r="Q16" t="n">
        <v>2238.55</v>
      </c>
      <c r="R16" t="n">
        <v>130.45</v>
      </c>
      <c r="S16" t="n">
        <v>80.06999999999999</v>
      </c>
      <c r="T16" t="n">
        <v>22938.99</v>
      </c>
      <c r="U16" t="n">
        <v>0.61</v>
      </c>
      <c r="V16" t="n">
        <v>0.85</v>
      </c>
      <c r="W16" t="n">
        <v>6.72</v>
      </c>
      <c r="X16" t="n">
        <v>1.41</v>
      </c>
      <c r="Y16" t="n">
        <v>1</v>
      </c>
      <c r="Z16" t="n">
        <v>10</v>
      </c>
      <c r="AA16" t="n">
        <v>418.4774367202989</v>
      </c>
      <c r="AB16" t="n">
        <v>572.579290842245</v>
      </c>
      <c r="AC16" t="n">
        <v>517.9331269443422</v>
      </c>
      <c r="AD16" t="n">
        <v>418477.4367202989</v>
      </c>
      <c r="AE16" t="n">
        <v>572579.290842245</v>
      </c>
      <c r="AF16" t="n">
        <v>4.500528059538857e-06</v>
      </c>
      <c r="AG16" t="n">
        <v>1.41</v>
      </c>
      <c r="AH16" t="n">
        <v>517933.1269443423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2.9704</v>
      </c>
      <c r="E17" t="n">
        <v>33.66</v>
      </c>
      <c r="F17" t="n">
        <v>29.95</v>
      </c>
      <c r="G17" t="n">
        <v>38.24</v>
      </c>
      <c r="H17" t="n">
        <v>0.54</v>
      </c>
      <c r="I17" t="n">
        <v>47</v>
      </c>
      <c r="J17" t="n">
        <v>155.68</v>
      </c>
      <c r="K17" t="n">
        <v>49.1</v>
      </c>
      <c r="L17" t="n">
        <v>4.75</v>
      </c>
      <c r="M17" t="n">
        <v>45</v>
      </c>
      <c r="N17" t="n">
        <v>26.84</v>
      </c>
      <c r="O17" t="n">
        <v>19434.74</v>
      </c>
      <c r="P17" t="n">
        <v>302.96</v>
      </c>
      <c r="Q17" t="n">
        <v>2238.49</v>
      </c>
      <c r="R17" t="n">
        <v>127.6</v>
      </c>
      <c r="S17" t="n">
        <v>80.06999999999999</v>
      </c>
      <c r="T17" t="n">
        <v>21528.36</v>
      </c>
      <c r="U17" t="n">
        <v>0.63</v>
      </c>
      <c r="V17" t="n">
        <v>0.86</v>
      </c>
      <c r="W17" t="n">
        <v>6.72</v>
      </c>
      <c r="X17" t="n">
        <v>1.32</v>
      </c>
      <c r="Y17" t="n">
        <v>1</v>
      </c>
      <c r="Z17" t="n">
        <v>10</v>
      </c>
      <c r="AA17" t="n">
        <v>412.8384966054288</v>
      </c>
      <c r="AB17" t="n">
        <v>564.8638442045992</v>
      </c>
      <c r="AC17" t="n">
        <v>510.9540317050962</v>
      </c>
      <c r="AD17" t="n">
        <v>412838.4966054288</v>
      </c>
      <c r="AE17" t="n">
        <v>564863.8442045993</v>
      </c>
      <c r="AF17" t="n">
        <v>4.523676417181315e-06</v>
      </c>
      <c r="AG17" t="n">
        <v>1.4025</v>
      </c>
      <c r="AH17" t="n">
        <v>510954.0317050961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2.9861</v>
      </c>
      <c r="E18" t="n">
        <v>33.49</v>
      </c>
      <c r="F18" t="n">
        <v>29.87</v>
      </c>
      <c r="G18" t="n">
        <v>40.73</v>
      </c>
      <c r="H18" t="n">
        <v>0.57</v>
      </c>
      <c r="I18" t="n">
        <v>44</v>
      </c>
      <c r="J18" t="n">
        <v>156.03</v>
      </c>
      <c r="K18" t="n">
        <v>49.1</v>
      </c>
      <c r="L18" t="n">
        <v>5</v>
      </c>
      <c r="M18" t="n">
        <v>42</v>
      </c>
      <c r="N18" t="n">
        <v>26.94</v>
      </c>
      <c r="O18" t="n">
        <v>19478.15</v>
      </c>
      <c r="P18" t="n">
        <v>296.73</v>
      </c>
      <c r="Q18" t="n">
        <v>2238.48</v>
      </c>
      <c r="R18" t="n">
        <v>124.92</v>
      </c>
      <c r="S18" t="n">
        <v>80.06999999999999</v>
      </c>
      <c r="T18" t="n">
        <v>20200.26</v>
      </c>
      <c r="U18" t="n">
        <v>0.64</v>
      </c>
      <c r="V18" t="n">
        <v>0.86</v>
      </c>
      <c r="W18" t="n">
        <v>6.71</v>
      </c>
      <c r="X18" t="n">
        <v>1.24</v>
      </c>
      <c r="Y18" t="n">
        <v>1</v>
      </c>
      <c r="Z18" t="n">
        <v>10</v>
      </c>
      <c r="AA18" t="n">
        <v>405.227982368284</v>
      </c>
      <c r="AB18" t="n">
        <v>554.4508028731459</v>
      </c>
      <c r="AC18" t="n">
        <v>501.5347964235213</v>
      </c>
      <c r="AD18" t="n">
        <v>405227.982368284</v>
      </c>
      <c r="AE18" t="n">
        <v>554450.8028731459</v>
      </c>
      <c r="AF18" t="n">
        <v>4.547586233956748e-06</v>
      </c>
      <c r="AG18" t="n">
        <v>1.395416666666667</v>
      </c>
      <c r="AH18" t="n">
        <v>501534.7964235213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3.0039</v>
      </c>
      <c r="E19" t="n">
        <v>33.29</v>
      </c>
      <c r="F19" t="n">
        <v>29.76</v>
      </c>
      <c r="G19" t="n">
        <v>43.55</v>
      </c>
      <c r="H19" t="n">
        <v>0.59</v>
      </c>
      <c r="I19" t="n">
        <v>41</v>
      </c>
      <c r="J19" t="n">
        <v>156.39</v>
      </c>
      <c r="K19" t="n">
        <v>49.1</v>
      </c>
      <c r="L19" t="n">
        <v>5.25</v>
      </c>
      <c r="M19" t="n">
        <v>39</v>
      </c>
      <c r="N19" t="n">
        <v>27.04</v>
      </c>
      <c r="O19" t="n">
        <v>19521.59</v>
      </c>
      <c r="P19" t="n">
        <v>292.04</v>
      </c>
      <c r="Q19" t="n">
        <v>2238.42</v>
      </c>
      <c r="R19" t="n">
        <v>121.38</v>
      </c>
      <c r="S19" t="n">
        <v>80.06999999999999</v>
      </c>
      <c r="T19" t="n">
        <v>18447.08</v>
      </c>
      <c r="U19" t="n">
        <v>0.66</v>
      </c>
      <c r="V19" t="n">
        <v>0.86</v>
      </c>
      <c r="W19" t="n">
        <v>6.71</v>
      </c>
      <c r="X19" t="n">
        <v>1.13</v>
      </c>
      <c r="Y19" t="n">
        <v>1</v>
      </c>
      <c r="Z19" t="n">
        <v>10</v>
      </c>
      <c r="AA19" t="n">
        <v>398.5063103949046</v>
      </c>
      <c r="AB19" t="n">
        <v>545.2539147399294</v>
      </c>
      <c r="AC19" t="n">
        <v>493.2156463858255</v>
      </c>
      <c r="AD19" t="n">
        <v>398506.3103949046</v>
      </c>
      <c r="AE19" t="n">
        <v>545253.9147399294</v>
      </c>
      <c r="AF19" t="n">
        <v>4.574694179090678e-06</v>
      </c>
      <c r="AG19" t="n">
        <v>1.387083333333333</v>
      </c>
      <c r="AH19" t="n">
        <v>493215.6463858255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3.0122</v>
      </c>
      <c r="E20" t="n">
        <v>33.2</v>
      </c>
      <c r="F20" t="n">
        <v>29.73</v>
      </c>
      <c r="G20" t="n">
        <v>45.74</v>
      </c>
      <c r="H20" t="n">
        <v>0.62</v>
      </c>
      <c r="I20" t="n">
        <v>39</v>
      </c>
      <c r="J20" t="n">
        <v>156.74</v>
      </c>
      <c r="K20" t="n">
        <v>49.1</v>
      </c>
      <c r="L20" t="n">
        <v>5.5</v>
      </c>
      <c r="M20" t="n">
        <v>37</v>
      </c>
      <c r="N20" t="n">
        <v>27.14</v>
      </c>
      <c r="O20" t="n">
        <v>19565.07</v>
      </c>
      <c r="P20" t="n">
        <v>287.47</v>
      </c>
      <c r="Q20" t="n">
        <v>2238.38</v>
      </c>
      <c r="R20" t="n">
        <v>120.55</v>
      </c>
      <c r="S20" t="n">
        <v>80.06999999999999</v>
      </c>
      <c r="T20" t="n">
        <v>18039.65</v>
      </c>
      <c r="U20" t="n">
        <v>0.66</v>
      </c>
      <c r="V20" t="n">
        <v>0.86</v>
      </c>
      <c r="W20" t="n">
        <v>6.71</v>
      </c>
      <c r="X20" t="n">
        <v>1.1</v>
      </c>
      <c r="Y20" t="n">
        <v>1</v>
      </c>
      <c r="Z20" t="n">
        <v>10</v>
      </c>
      <c r="AA20" t="n">
        <v>393.5929475759998</v>
      </c>
      <c r="AB20" t="n">
        <v>538.5312349688346</v>
      </c>
      <c r="AC20" t="n">
        <v>487.1345697367436</v>
      </c>
      <c r="AD20" t="n">
        <v>393592.9475759998</v>
      </c>
      <c r="AE20" t="n">
        <v>538531.2349688346</v>
      </c>
      <c r="AF20" t="n">
        <v>4.587334400698073e-06</v>
      </c>
      <c r="AG20" t="n">
        <v>1.383333333333334</v>
      </c>
      <c r="AH20" t="n">
        <v>487134.5697367436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3.0242</v>
      </c>
      <c r="E21" t="n">
        <v>33.07</v>
      </c>
      <c r="F21" t="n">
        <v>29.66</v>
      </c>
      <c r="G21" t="n">
        <v>48.1</v>
      </c>
      <c r="H21" t="n">
        <v>0.65</v>
      </c>
      <c r="I21" t="n">
        <v>37</v>
      </c>
      <c r="J21" t="n">
        <v>157.09</v>
      </c>
      <c r="K21" t="n">
        <v>49.1</v>
      </c>
      <c r="L21" t="n">
        <v>5.75</v>
      </c>
      <c r="M21" t="n">
        <v>34</v>
      </c>
      <c r="N21" t="n">
        <v>27.25</v>
      </c>
      <c r="O21" t="n">
        <v>19608.58</v>
      </c>
      <c r="P21" t="n">
        <v>283.9</v>
      </c>
      <c r="Q21" t="n">
        <v>2238.3</v>
      </c>
      <c r="R21" t="n">
        <v>118.21</v>
      </c>
      <c r="S21" t="n">
        <v>80.06999999999999</v>
      </c>
      <c r="T21" t="n">
        <v>16883.78</v>
      </c>
      <c r="U21" t="n">
        <v>0.68</v>
      </c>
      <c r="V21" t="n">
        <v>0.87</v>
      </c>
      <c r="W21" t="n">
        <v>6.7</v>
      </c>
      <c r="X21" t="n">
        <v>1.03</v>
      </c>
      <c r="Y21" t="n">
        <v>1</v>
      </c>
      <c r="Z21" t="n">
        <v>10</v>
      </c>
      <c r="AA21" t="n">
        <v>388.8333743786048</v>
      </c>
      <c r="AB21" t="n">
        <v>532.0189769426088</v>
      </c>
      <c r="AC21" t="n">
        <v>481.2438324765293</v>
      </c>
      <c r="AD21" t="n">
        <v>388833.3743786048</v>
      </c>
      <c r="AE21" t="n">
        <v>532018.9769426088</v>
      </c>
      <c r="AF21" t="n">
        <v>4.605609419889487e-06</v>
      </c>
      <c r="AG21" t="n">
        <v>1.377916666666667</v>
      </c>
      <c r="AH21" t="n">
        <v>481243.8324765293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3.032</v>
      </c>
      <c r="E22" t="n">
        <v>32.98</v>
      </c>
      <c r="F22" t="n">
        <v>29.64</v>
      </c>
      <c r="G22" t="n">
        <v>50.8</v>
      </c>
      <c r="H22" t="n">
        <v>0.67</v>
      </c>
      <c r="I22" t="n">
        <v>35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278.4</v>
      </c>
      <c r="Q22" t="n">
        <v>2238.34</v>
      </c>
      <c r="R22" t="n">
        <v>117.3</v>
      </c>
      <c r="S22" t="n">
        <v>80.06999999999999</v>
      </c>
      <c r="T22" t="n">
        <v>16436.41</v>
      </c>
      <c r="U22" t="n">
        <v>0.68</v>
      </c>
      <c r="V22" t="n">
        <v>0.87</v>
      </c>
      <c r="W22" t="n">
        <v>6.71</v>
      </c>
      <c r="X22" t="n">
        <v>1.01</v>
      </c>
      <c r="Y22" t="n">
        <v>1</v>
      </c>
      <c r="Z22" t="n">
        <v>10</v>
      </c>
      <c r="AA22" t="n">
        <v>383.3475790185638</v>
      </c>
      <c r="AB22" t="n">
        <v>524.51306971479</v>
      </c>
      <c r="AC22" t="n">
        <v>474.4542784999266</v>
      </c>
      <c r="AD22" t="n">
        <v>383347.5790185638</v>
      </c>
      <c r="AE22" t="n">
        <v>524513.0697147901</v>
      </c>
      <c r="AF22" t="n">
        <v>4.617488182363906e-06</v>
      </c>
      <c r="AG22" t="n">
        <v>1.374166666666667</v>
      </c>
      <c r="AH22" t="n">
        <v>474454.2784999266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3.047</v>
      </c>
      <c r="E23" t="n">
        <v>32.82</v>
      </c>
      <c r="F23" t="n">
        <v>29.53</v>
      </c>
      <c r="G23" t="n">
        <v>53.7</v>
      </c>
      <c r="H23" t="n">
        <v>0.7</v>
      </c>
      <c r="I23" t="n">
        <v>33</v>
      </c>
      <c r="J23" t="n">
        <v>157.8</v>
      </c>
      <c r="K23" t="n">
        <v>49.1</v>
      </c>
      <c r="L23" t="n">
        <v>6.25</v>
      </c>
      <c r="M23" t="n">
        <v>19</v>
      </c>
      <c r="N23" t="n">
        <v>27.45</v>
      </c>
      <c r="O23" t="n">
        <v>19695.71</v>
      </c>
      <c r="P23" t="n">
        <v>275.01</v>
      </c>
      <c r="Q23" t="n">
        <v>2238.33</v>
      </c>
      <c r="R23" t="n">
        <v>113.74</v>
      </c>
      <c r="S23" t="n">
        <v>80.06999999999999</v>
      </c>
      <c r="T23" t="n">
        <v>14664.67</v>
      </c>
      <c r="U23" t="n">
        <v>0.7</v>
      </c>
      <c r="V23" t="n">
        <v>0.87</v>
      </c>
      <c r="W23" t="n">
        <v>6.71</v>
      </c>
      <c r="X23" t="n">
        <v>0.91</v>
      </c>
      <c r="Y23" t="n">
        <v>1</v>
      </c>
      <c r="Z23" t="n">
        <v>10</v>
      </c>
      <c r="AA23" t="n">
        <v>378.2334596914744</v>
      </c>
      <c r="AB23" t="n">
        <v>517.5157060324449</v>
      </c>
      <c r="AC23" t="n">
        <v>468.1247333865629</v>
      </c>
      <c r="AD23" t="n">
        <v>378233.4596914744</v>
      </c>
      <c r="AE23" t="n">
        <v>517515.7060324449</v>
      </c>
      <c r="AF23" t="n">
        <v>4.640331956353174e-06</v>
      </c>
      <c r="AG23" t="n">
        <v>1.3675</v>
      </c>
      <c r="AH23" t="n">
        <v>468124.7333865629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3.0502</v>
      </c>
      <c r="E24" t="n">
        <v>32.78</v>
      </c>
      <c r="F24" t="n">
        <v>29.53</v>
      </c>
      <c r="G24" t="n">
        <v>55.37</v>
      </c>
      <c r="H24" t="n">
        <v>0.73</v>
      </c>
      <c r="I24" t="n">
        <v>32</v>
      </c>
      <c r="J24" t="n">
        <v>158.15</v>
      </c>
      <c r="K24" t="n">
        <v>49.1</v>
      </c>
      <c r="L24" t="n">
        <v>6.5</v>
      </c>
      <c r="M24" t="n">
        <v>11</v>
      </c>
      <c r="N24" t="n">
        <v>27.56</v>
      </c>
      <c r="O24" t="n">
        <v>19739.33</v>
      </c>
      <c r="P24" t="n">
        <v>272.69</v>
      </c>
      <c r="Q24" t="n">
        <v>2238.43</v>
      </c>
      <c r="R24" t="n">
        <v>113.15</v>
      </c>
      <c r="S24" t="n">
        <v>80.06999999999999</v>
      </c>
      <c r="T24" t="n">
        <v>14376.15</v>
      </c>
      <c r="U24" t="n">
        <v>0.71</v>
      </c>
      <c r="V24" t="n">
        <v>0.87</v>
      </c>
      <c r="W24" t="n">
        <v>6.72</v>
      </c>
      <c r="X24" t="n">
        <v>0.9</v>
      </c>
      <c r="Y24" t="n">
        <v>1</v>
      </c>
      <c r="Z24" t="n">
        <v>10</v>
      </c>
      <c r="AA24" t="n">
        <v>375.9960292329915</v>
      </c>
      <c r="AB24" t="n">
        <v>514.4543549706833</v>
      </c>
      <c r="AC24" t="n">
        <v>465.3555533735026</v>
      </c>
      <c r="AD24" t="n">
        <v>375996.0292329915</v>
      </c>
      <c r="AE24" t="n">
        <v>514454.3549706833</v>
      </c>
      <c r="AF24" t="n">
        <v>4.645205294804217e-06</v>
      </c>
      <c r="AG24" t="n">
        <v>1.365833333333333</v>
      </c>
      <c r="AH24" t="n">
        <v>465355.5533735026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3.0499</v>
      </c>
      <c r="E25" t="n">
        <v>32.79</v>
      </c>
      <c r="F25" t="n">
        <v>29.53</v>
      </c>
      <c r="G25" t="n">
        <v>55.38</v>
      </c>
      <c r="H25" t="n">
        <v>0.75</v>
      </c>
      <c r="I25" t="n">
        <v>32</v>
      </c>
      <c r="J25" t="n">
        <v>158.51</v>
      </c>
      <c r="K25" t="n">
        <v>49.1</v>
      </c>
      <c r="L25" t="n">
        <v>6.75</v>
      </c>
      <c r="M25" t="n">
        <v>6</v>
      </c>
      <c r="N25" t="n">
        <v>27.66</v>
      </c>
      <c r="O25" t="n">
        <v>19782.99</v>
      </c>
      <c r="P25" t="n">
        <v>271.98</v>
      </c>
      <c r="Q25" t="n">
        <v>2238.46</v>
      </c>
      <c r="R25" t="n">
        <v>113.27</v>
      </c>
      <c r="S25" t="n">
        <v>80.06999999999999</v>
      </c>
      <c r="T25" t="n">
        <v>14437.73</v>
      </c>
      <c r="U25" t="n">
        <v>0.71</v>
      </c>
      <c r="V25" t="n">
        <v>0.87</v>
      </c>
      <c r="W25" t="n">
        <v>6.72</v>
      </c>
      <c r="X25" t="n">
        <v>0.91</v>
      </c>
      <c r="Y25" t="n">
        <v>1</v>
      </c>
      <c r="Z25" t="n">
        <v>10</v>
      </c>
      <c r="AA25" t="n">
        <v>375.4725458363532</v>
      </c>
      <c r="AB25" t="n">
        <v>513.7381018929453</v>
      </c>
      <c r="AC25" t="n">
        <v>464.7076584842363</v>
      </c>
      <c r="AD25" t="n">
        <v>375472.5458363532</v>
      </c>
      <c r="AE25" t="n">
        <v>513738.1018929453</v>
      </c>
      <c r="AF25" t="n">
        <v>4.644748419324432e-06</v>
      </c>
      <c r="AG25" t="n">
        <v>1.36625</v>
      </c>
      <c r="AH25" t="n">
        <v>464707.6584842363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3.0539</v>
      </c>
      <c r="E26" t="n">
        <v>32.74</v>
      </c>
      <c r="F26" t="n">
        <v>29.52</v>
      </c>
      <c r="G26" t="n">
        <v>57.14</v>
      </c>
      <c r="H26" t="n">
        <v>0.78</v>
      </c>
      <c r="I26" t="n">
        <v>31</v>
      </c>
      <c r="J26" t="n">
        <v>158.86</v>
      </c>
      <c r="K26" t="n">
        <v>49.1</v>
      </c>
      <c r="L26" t="n">
        <v>7</v>
      </c>
      <c r="M26" t="n">
        <v>3</v>
      </c>
      <c r="N26" t="n">
        <v>27.77</v>
      </c>
      <c r="O26" t="n">
        <v>19826.68</v>
      </c>
      <c r="P26" t="n">
        <v>270.93</v>
      </c>
      <c r="Q26" t="n">
        <v>2238.51</v>
      </c>
      <c r="R26" t="n">
        <v>112.71</v>
      </c>
      <c r="S26" t="n">
        <v>80.06999999999999</v>
      </c>
      <c r="T26" t="n">
        <v>14163.77</v>
      </c>
      <c r="U26" t="n">
        <v>0.71</v>
      </c>
      <c r="V26" t="n">
        <v>0.87</v>
      </c>
      <c r="W26" t="n">
        <v>6.72</v>
      </c>
      <c r="X26" t="n">
        <v>0.89</v>
      </c>
      <c r="Y26" t="n">
        <v>1</v>
      </c>
      <c r="Z26" t="n">
        <v>10</v>
      </c>
      <c r="AA26" t="n">
        <v>374.0986686971418</v>
      </c>
      <c r="AB26" t="n">
        <v>511.8583025798945</v>
      </c>
      <c r="AC26" t="n">
        <v>463.0072645793082</v>
      </c>
      <c r="AD26" t="n">
        <v>374098.6686971418</v>
      </c>
      <c r="AE26" t="n">
        <v>511858.3025798945</v>
      </c>
      <c r="AF26" t="n">
        <v>4.650840092388236e-06</v>
      </c>
      <c r="AG26" t="n">
        <v>1.364166666666667</v>
      </c>
      <c r="AH26" t="n">
        <v>463007.2645793082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3.0528</v>
      </c>
      <c r="E27" t="n">
        <v>32.76</v>
      </c>
      <c r="F27" t="n">
        <v>29.53</v>
      </c>
      <c r="G27" t="n">
        <v>57.16</v>
      </c>
      <c r="H27" t="n">
        <v>0.8100000000000001</v>
      </c>
      <c r="I27" t="n">
        <v>31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271.79</v>
      </c>
      <c r="Q27" t="n">
        <v>2238.58</v>
      </c>
      <c r="R27" t="n">
        <v>113.09</v>
      </c>
      <c r="S27" t="n">
        <v>80.06999999999999</v>
      </c>
      <c r="T27" t="n">
        <v>14350.04</v>
      </c>
      <c r="U27" t="n">
        <v>0.71</v>
      </c>
      <c r="V27" t="n">
        <v>0.87</v>
      </c>
      <c r="W27" t="n">
        <v>6.72</v>
      </c>
      <c r="X27" t="n">
        <v>0.91</v>
      </c>
      <c r="Y27" t="n">
        <v>1</v>
      </c>
      <c r="Z27" t="n">
        <v>10</v>
      </c>
      <c r="AA27" t="n">
        <v>374.9669075016326</v>
      </c>
      <c r="AB27" t="n">
        <v>513.0462652161916</v>
      </c>
      <c r="AC27" t="n">
        <v>464.0818497289132</v>
      </c>
      <c r="AD27" t="n">
        <v>374966.9075016326</v>
      </c>
      <c r="AE27" t="n">
        <v>513046.2652161916</v>
      </c>
      <c r="AF27" t="n">
        <v>4.64916488229569e-06</v>
      </c>
      <c r="AG27" t="n">
        <v>1.365</v>
      </c>
      <c r="AH27" t="n">
        <v>464081.8497289132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3.0527</v>
      </c>
      <c r="E28" t="n">
        <v>32.76</v>
      </c>
      <c r="F28" t="n">
        <v>29.53</v>
      </c>
      <c r="G28" t="n">
        <v>57.16</v>
      </c>
      <c r="H28" t="n">
        <v>0.83</v>
      </c>
      <c r="I28" t="n">
        <v>31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272.35</v>
      </c>
      <c r="Q28" t="n">
        <v>2238.52</v>
      </c>
      <c r="R28" t="n">
        <v>113.14</v>
      </c>
      <c r="S28" t="n">
        <v>80.06999999999999</v>
      </c>
      <c r="T28" t="n">
        <v>14378.72</v>
      </c>
      <c r="U28" t="n">
        <v>0.71</v>
      </c>
      <c r="V28" t="n">
        <v>0.87</v>
      </c>
      <c r="W28" t="n">
        <v>6.72</v>
      </c>
      <c r="X28" t="n">
        <v>0.91</v>
      </c>
      <c r="Y28" t="n">
        <v>1</v>
      </c>
      <c r="Z28" t="n">
        <v>10</v>
      </c>
      <c r="AA28" t="n">
        <v>375.4224121027561</v>
      </c>
      <c r="AB28" t="n">
        <v>513.6695067068935</v>
      </c>
      <c r="AC28" t="n">
        <v>464.6456099264674</v>
      </c>
      <c r="AD28" t="n">
        <v>375422.4121027561</v>
      </c>
      <c r="AE28" t="n">
        <v>513669.5067068934</v>
      </c>
      <c r="AF28" t="n">
        <v>4.649012590469095e-06</v>
      </c>
      <c r="AG28" t="n">
        <v>1.365</v>
      </c>
      <c r="AH28" t="n">
        <v>464645.6099264675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1.7389</v>
      </c>
      <c r="E2" t="n">
        <v>57.51</v>
      </c>
      <c r="F2" t="n">
        <v>40.37</v>
      </c>
      <c r="G2" t="n">
        <v>6.15</v>
      </c>
      <c r="H2" t="n">
        <v>0.1</v>
      </c>
      <c r="I2" t="n">
        <v>394</v>
      </c>
      <c r="J2" t="n">
        <v>185.69</v>
      </c>
      <c r="K2" t="n">
        <v>53.44</v>
      </c>
      <c r="L2" t="n">
        <v>1</v>
      </c>
      <c r="M2" t="n">
        <v>392</v>
      </c>
      <c r="N2" t="n">
        <v>36.26</v>
      </c>
      <c r="O2" t="n">
        <v>23136.14</v>
      </c>
      <c r="P2" t="n">
        <v>543.58</v>
      </c>
      <c r="Q2" t="n">
        <v>2239.41</v>
      </c>
      <c r="R2" t="n">
        <v>467.88</v>
      </c>
      <c r="S2" t="n">
        <v>80.06999999999999</v>
      </c>
      <c r="T2" t="n">
        <v>189931.49</v>
      </c>
      <c r="U2" t="n">
        <v>0.17</v>
      </c>
      <c r="V2" t="n">
        <v>0.64</v>
      </c>
      <c r="W2" t="n">
        <v>7.29</v>
      </c>
      <c r="X2" t="n">
        <v>11.73</v>
      </c>
      <c r="Y2" t="n">
        <v>1</v>
      </c>
      <c r="Z2" t="n">
        <v>10</v>
      </c>
      <c r="AA2" t="n">
        <v>1164.545549016278</v>
      </c>
      <c r="AB2" t="n">
        <v>1593.382596287749</v>
      </c>
      <c r="AC2" t="n">
        <v>1441.312397624565</v>
      </c>
      <c r="AD2" t="n">
        <v>1164545.549016278</v>
      </c>
      <c r="AE2" t="n">
        <v>1593382.596287749</v>
      </c>
      <c r="AF2" t="n">
        <v>2.407356997775821e-06</v>
      </c>
      <c r="AG2" t="n">
        <v>2.39625</v>
      </c>
      <c r="AH2" t="n">
        <v>1441312.397624565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1.9918</v>
      </c>
      <c r="E3" t="n">
        <v>50.21</v>
      </c>
      <c r="F3" t="n">
        <v>37.05</v>
      </c>
      <c r="G3" t="n">
        <v>7.75</v>
      </c>
      <c r="H3" t="n">
        <v>0.12</v>
      </c>
      <c r="I3" t="n">
        <v>287</v>
      </c>
      <c r="J3" t="n">
        <v>186.07</v>
      </c>
      <c r="K3" t="n">
        <v>53.44</v>
      </c>
      <c r="L3" t="n">
        <v>1.25</v>
      </c>
      <c r="M3" t="n">
        <v>285</v>
      </c>
      <c r="N3" t="n">
        <v>36.39</v>
      </c>
      <c r="O3" t="n">
        <v>23182.76</v>
      </c>
      <c r="P3" t="n">
        <v>496.22</v>
      </c>
      <c r="Q3" t="n">
        <v>2239.23</v>
      </c>
      <c r="R3" t="n">
        <v>359.73</v>
      </c>
      <c r="S3" t="n">
        <v>80.06999999999999</v>
      </c>
      <c r="T3" t="n">
        <v>136392.48</v>
      </c>
      <c r="U3" t="n">
        <v>0.22</v>
      </c>
      <c r="V3" t="n">
        <v>0.6899999999999999</v>
      </c>
      <c r="W3" t="n">
        <v>7.1</v>
      </c>
      <c r="X3" t="n">
        <v>8.42</v>
      </c>
      <c r="Y3" t="n">
        <v>1</v>
      </c>
      <c r="Z3" t="n">
        <v>10</v>
      </c>
      <c r="AA3" t="n">
        <v>931.7822503513504</v>
      </c>
      <c r="AB3" t="n">
        <v>1274.905582262394</v>
      </c>
      <c r="AC3" t="n">
        <v>1153.230382832493</v>
      </c>
      <c r="AD3" t="n">
        <v>931782.2503513504</v>
      </c>
      <c r="AE3" t="n">
        <v>1274905.582262394</v>
      </c>
      <c r="AF3" t="n">
        <v>2.75747522466495e-06</v>
      </c>
      <c r="AG3" t="n">
        <v>2.092083333333334</v>
      </c>
      <c r="AH3" t="n">
        <v>1153230.382832493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2.1703</v>
      </c>
      <c r="E4" t="n">
        <v>46.08</v>
      </c>
      <c r="F4" t="n">
        <v>35.2</v>
      </c>
      <c r="G4" t="n">
        <v>9.34</v>
      </c>
      <c r="H4" t="n">
        <v>0.14</v>
      </c>
      <c r="I4" t="n">
        <v>226</v>
      </c>
      <c r="J4" t="n">
        <v>186.45</v>
      </c>
      <c r="K4" t="n">
        <v>53.44</v>
      </c>
      <c r="L4" t="n">
        <v>1.5</v>
      </c>
      <c r="M4" t="n">
        <v>224</v>
      </c>
      <c r="N4" t="n">
        <v>36.51</v>
      </c>
      <c r="O4" t="n">
        <v>23229.42</v>
      </c>
      <c r="P4" t="n">
        <v>468.92</v>
      </c>
      <c r="Q4" t="n">
        <v>2239.19</v>
      </c>
      <c r="R4" t="n">
        <v>298.94</v>
      </c>
      <c r="S4" t="n">
        <v>80.06999999999999</v>
      </c>
      <c r="T4" t="n">
        <v>106300.16</v>
      </c>
      <c r="U4" t="n">
        <v>0.27</v>
      </c>
      <c r="V4" t="n">
        <v>0.73</v>
      </c>
      <c r="W4" t="n">
        <v>7</v>
      </c>
      <c r="X4" t="n">
        <v>6.56</v>
      </c>
      <c r="Y4" t="n">
        <v>1</v>
      </c>
      <c r="Z4" t="n">
        <v>10</v>
      </c>
      <c r="AA4" t="n">
        <v>810.6363984023517</v>
      </c>
      <c r="AB4" t="n">
        <v>1109.148483047987</v>
      </c>
      <c r="AC4" t="n">
        <v>1003.29290852556</v>
      </c>
      <c r="AD4" t="n">
        <v>810636.3984023517</v>
      </c>
      <c r="AE4" t="n">
        <v>1109148.483047987</v>
      </c>
      <c r="AF4" t="n">
        <v>3.00459307163889e-06</v>
      </c>
      <c r="AG4" t="n">
        <v>1.92</v>
      </c>
      <c r="AH4" t="n">
        <v>1003292.90852556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2.2996</v>
      </c>
      <c r="E5" t="n">
        <v>43.49</v>
      </c>
      <c r="F5" t="n">
        <v>34.06</v>
      </c>
      <c r="G5" t="n">
        <v>10.93</v>
      </c>
      <c r="H5" t="n">
        <v>0.17</v>
      </c>
      <c r="I5" t="n">
        <v>187</v>
      </c>
      <c r="J5" t="n">
        <v>186.83</v>
      </c>
      <c r="K5" t="n">
        <v>53.44</v>
      </c>
      <c r="L5" t="n">
        <v>1.75</v>
      </c>
      <c r="M5" t="n">
        <v>185</v>
      </c>
      <c r="N5" t="n">
        <v>36.64</v>
      </c>
      <c r="O5" t="n">
        <v>23276.13</v>
      </c>
      <c r="P5" t="n">
        <v>451.23</v>
      </c>
      <c r="Q5" t="n">
        <v>2238.89</v>
      </c>
      <c r="R5" t="n">
        <v>261.53</v>
      </c>
      <c r="S5" t="n">
        <v>80.06999999999999</v>
      </c>
      <c r="T5" t="n">
        <v>87790.66</v>
      </c>
      <c r="U5" t="n">
        <v>0.31</v>
      </c>
      <c r="V5" t="n">
        <v>0.75</v>
      </c>
      <c r="W5" t="n">
        <v>6.95</v>
      </c>
      <c r="X5" t="n">
        <v>5.42</v>
      </c>
      <c r="Y5" t="n">
        <v>1</v>
      </c>
      <c r="Z5" t="n">
        <v>10</v>
      </c>
      <c r="AA5" t="n">
        <v>738.3242565589915</v>
      </c>
      <c r="AB5" t="n">
        <v>1010.207820391356</v>
      </c>
      <c r="AC5" t="n">
        <v>913.7950038487849</v>
      </c>
      <c r="AD5" t="n">
        <v>738324.2565589915</v>
      </c>
      <c r="AE5" t="n">
        <v>1010207.820391356</v>
      </c>
      <c r="AF5" t="n">
        <v>3.183597764152786e-06</v>
      </c>
      <c r="AG5" t="n">
        <v>1.812083333333333</v>
      </c>
      <c r="AH5" t="n">
        <v>913795.0038487848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2.4086</v>
      </c>
      <c r="E6" t="n">
        <v>41.52</v>
      </c>
      <c r="F6" t="n">
        <v>33.17</v>
      </c>
      <c r="G6" t="n">
        <v>12.6</v>
      </c>
      <c r="H6" t="n">
        <v>0.19</v>
      </c>
      <c r="I6" t="n">
        <v>158</v>
      </c>
      <c r="J6" t="n">
        <v>187.21</v>
      </c>
      <c r="K6" t="n">
        <v>53.44</v>
      </c>
      <c r="L6" t="n">
        <v>2</v>
      </c>
      <c r="M6" t="n">
        <v>156</v>
      </c>
      <c r="N6" t="n">
        <v>36.77</v>
      </c>
      <c r="O6" t="n">
        <v>23322.88</v>
      </c>
      <c r="P6" t="n">
        <v>437.01</v>
      </c>
      <c r="Q6" t="n">
        <v>2238.8</v>
      </c>
      <c r="R6" t="n">
        <v>232.66</v>
      </c>
      <c r="S6" t="n">
        <v>80.06999999999999</v>
      </c>
      <c r="T6" t="n">
        <v>73503.87</v>
      </c>
      <c r="U6" t="n">
        <v>0.34</v>
      </c>
      <c r="V6" t="n">
        <v>0.77</v>
      </c>
      <c r="W6" t="n">
        <v>6.89</v>
      </c>
      <c r="X6" t="n">
        <v>4.54</v>
      </c>
      <c r="Y6" t="n">
        <v>1</v>
      </c>
      <c r="Z6" t="n">
        <v>10</v>
      </c>
      <c r="AA6" t="n">
        <v>684.5783568488743</v>
      </c>
      <c r="AB6" t="n">
        <v>936.6703093062222</v>
      </c>
      <c r="AC6" t="n">
        <v>847.2758096110714</v>
      </c>
      <c r="AD6" t="n">
        <v>684578.3568488742</v>
      </c>
      <c r="AE6" t="n">
        <v>936670.3093062221</v>
      </c>
      <c r="AF6" t="n">
        <v>3.334498858383371e-06</v>
      </c>
      <c r="AG6" t="n">
        <v>1.73</v>
      </c>
      <c r="AH6" t="n">
        <v>847275.8096110714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2.4881</v>
      </c>
      <c r="E7" t="n">
        <v>40.19</v>
      </c>
      <c r="F7" t="n">
        <v>32.59</v>
      </c>
      <c r="G7" t="n">
        <v>14.17</v>
      </c>
      <c r="H7" t="n">
        <v>0.21</v>
      </c>
      <c r="I7" t="n">
        <v>138</v>
      </c>
      <c r="J7" t="n">
        <v>187.59</v>
      </c>
      <c r="K7" t="n">
        <v>53.44</v>
      </c>
      <c r="L7" t="n">
        <v>2.25</v>
      </c>
      <c r="M7" t="n">
        <v>136</v>
      </c>
      <c r="N7" t="n">
        <v>36.9</v>
      </c>
      <c r="O7" t="n">
        <v>23369.68</v>
      </c>
      <c r="P7" t="n">
        <v>426.95</v>
      </c>
      <c r="Q7" t="n">
        <v>2238.87</v>
      </c>
      <c r="R7" t="n">
        <v>213.6</v>
      </c>
      <c r="S7" t="n">
        <v>80.06999999999999</v>
      </c>
      <c r="T7" t="n">
        <v>64074.55</v>
      </c>
      <c r="U7" t="n">
        <v>0.37</v>
      </c>
      <c r="V7" t="n">
        <v>0.79</v>
      </c>
      <c r="W7" t="n">
        <v>6.86</v>
      </c>
      <c r="X7" t="n">
        <v>3.95</v>
      </c>
      <c r="Y7" t="n">
        <v>1</v>
      </c>
      <c r="Z7" t="n">
        <v>10</v>
      </c>
      <c r="AA7" t="n">
        <v>649.1096358853134</v>
      </c>
      <c r="AB7" t="n">
        <v>888.1404405143452</v>
      </c>
      <c r="AC7" t="n">
        <v>803.3775633845926</v>
      </c>
      <c r="AD7" t="n">
        <v>649109.6358853134</v>
      </c>
      <c r="AE7" t="n">
        <v>888140.4405143452</v>
      </c>
      <c r="AF7" t="n">
        <v>3.444559748212101e-06</v>
      </c>
      <c r="AG7" t="n">
        <v>1.674583333333333</v>
      </c>
      <c r="AH7" t="n">
        <v>803377.5633845925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2.5603</v>
      </c>
      <c r="E8" t="n">
        <v>39.06</v>
      </c>
      <c r="F8" t="n">
        <v>32.09</v>
      </c>
      <c r="G8" t="n">
        <v>15.91</v>
      </c>
      <c r="H8" t="n">
        <v>0.24</v>
      </c>
      <c r="I8" t="n">
        <v>121</v>
      </c>
      <c r="J8" t="n">
        <v>187.97</v>
      </c>
      <c r="K8" t="n">
        <v>53.44</v>
      </c>
      <c r="L8" t="n">
        <v>2.5</v>
      </c>
      <c r="M8" t="n">
        <v>119</v>
      </c>
      <c r="N8" t="n">
        <v>37.03</v>
      </c>
      <c r="O8" t="n">
        <v>23416.52</v>
      </c>
      <c r="P8" t="n">
        <v>417.84</v>
      </c>
      <c r="Q8" t="n">
        <v>2238.64</v>
      </c>
      <c r="R8" t="n">
        <v>197.05</v>
      </c>
      <c r="S8" t="n">
        <v>80.06999999999999</v>
      </c>
      <c r="T8" t="n">
        <v>55883.67</v>
      </c>
      <c r="U8" t="n">
        <v>0.41</v>
      </c>
      <c r="V8" t="n">
        <v>0.8</v>
      </c>
      <c r="W8" t="n">
        <v>6.84</v>
      </c>
      <c r="X8" t="n">
        <v>3.45</v>
      </c>
      <c r="Y8" t="n">
        <v>1</v>
      </c>
      <c r="Z8" t="n">
        <v>10</v>
      </c>
      <c r="AA8" t="n">
        <v>619.0064499879967</v>
      </c>
      <c r="AB8" t="n">
        <v>846.9519335108047</v>
      </c>
      <c r="AC8" t="n">
        <v>766.1200296810371</v>
      </c>
      <c r="AD8" t="n">
        <v>619006.4499879967</v>
      </c>
      <c r="AE8" t="n">
        <v>846951.9335108047</v>
      </c>
      <c r="AF8" t="n">
        <v>3.544514417968507e-06</v>
      </c>
      <c r="AG8" t="n">
        <v>1.6275</v>
      </c>
      <c r="AH8" t="n">
        <v>766120.0296810371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2.6111</v>
      </c>
      <c r="E9" t="n">
        <v>38.3</v>
      </c>
      <c r="F9" t="n">
        <v>31.77</v>
      </c>
      <c r="G9" t="n">
        <v>17.49</v>
      </c>
      <c r="H9" t="n">
        <v>0.26</v>
      </c>
      <c r="I9" t="n">
        <v>109</v>
      </c>
      <c r="J9" t="n">
        <v>188.35</v>
      </c>
      <c r="K9" t="n">
        <v>53.44</v>
      </c>
      <c r="L9" t="n">
        <v>2.75</v>
      </c>
      <c r="M9" t="n">
        <v>107</v>
      </c>
      <c r="N9" t="n">
        <v>37.16</v>
      </c>
      <c r="O9" t="n">
        <v>23463.4</v>
      </c>
      <c r="P9" t="n">
        <v>411.7</v>
      </c>
      <c r="Q9" t="n">
        <v>2238.63</v>
      </c>
      <c r="R9" t="n">
        <v>186.65</v>
      </c>
      <c r="S9" t="n">
        <v>80.06999999999999</v>
      </c>
      <c r="T9" t="n">
        <v>50740.04</v>
      </c>
      <c r="U9" t="n">
        <v>0.43</v>
      </c>
      <c r="V9" t="n">
        <v>0.8100000000000001</v>
      </c>
      <c r="W9" t="n">
        <v>6.83</v>
      </c>
      <c r="X9" t="n">
        <v>3.14</v>
      </c>
      <c r="Y9" t="n">
        <v>1</v>
      </c>
      <c r="Z9" t="n">
        <v>10</v>
      </c>
      <c r="AA9" t="n">
        <v>599.2739426728956</v>
      </c>
      <c r="AB9" t="n">
        <v>819.9530464654998</v>
      </c>
      <c r="AC9" t="n">
        <v>741.6978785221603</v>
      </c>
      <c r="AD9" t="n">
        <v>599273.9426728956</v>
      </c>
      <c r="AE9" t="n">
        <v>819953.0464654998</v>
      </c>
      <c r="AF9" t="n">
        <v>3.614842634362211e-06</v>
      </c>
      <c r="AG9" t="n">
        <v>1.595833333333333</v>
      </c>
      <c r="AH9" t="n">
        <v>741697.8785221603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2.6647</v>
      </c>
      <c r="E10" t="n">
        <v>37.53</v>
      </c>
      <c r="F10" t="n">
        <v>31.41</v>
      </c>
      <c r="G10" t="n">
        <v>19.23</v>
      </c>
      <c r="H10" t="n">
        <v>0.28</v>
      </c>
      <c r="I10" t="n">
        <v>98</v>
      </c>
      <c r="J10" t="n">
        <v>188.73</v>
      </c>
      <c r="K10" t="n">
        <v>53.44</v>
      </c>
      <c r="L10" t="n">
        <v>3</v>
      </c>
      <c r="M10" t="n">
        <v>96</v>
      </c>
      <c r="N10" t="n">
        <v>37.29</v>
      </c>
      <c r="O10" t="n">
        <v>23510.33</v>
      </c>
      <c r="P10" t="n">
        <v>404.24</v>
      </c>
      <c r="Q10" t="n">
        <v>2238.58</v>
      </c>
      <c r="R10" t="n">
        <v>175.36</v>
      </c>
      <c r="S10" t="n">
        <v>80.06999999999999</v>
      </c>
      <c r="T10" t="n">
        <v>45154.16</v>
      </c>
      <c r="U10" t="n">
        <v>0.46</v>
      </c>
      <c r="V10" t="n">
        <v>0.82</v>
      </c>
      <c r="W10" t="n">
        <v>6.8</v>
      </c>
      <c r="X10" t="n">
        <v>2.78</v>
      </c>
      <c r="Y10" t="n">
        <v>1</v>
      </c>
      <c r="Z10" t="n">
        <v>10</v>
      </c>
      <c r="AA10" t="n">
        <v>578.2399882341557</v>
      </c>
      <c r="AB10" t="n">
        <v>791.1734620498376</v>
      </c>
      <c r="AC10" t="n">
        <v>715.6649772507284</v>
      </c>
      <c r="AD10" t="n">
        <v>578239.9882341557</v>
      </c>
      <c r="AE10" t="n">
        <v>791173.4620498376</v>
      </c>
      <c r="AF10" t="n">
        <v>3.68904720913982e-06</v>
      </c>
      <c r="AG10" t="n">
        <v>1.56375</v>
      </c>
      <c r="AH10" t="n">
        <v>715664.9772507284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2.7056</v>
      </c>
      <c r="E11" t="n">
        <v>36.96</v>
      </c>
      <c r="F11" t="n">
        <v>31.18</v>
      </c>
      <c r="G11" t="n">
        <v>21.02</v>
      </c>
      <c r="H11" t="n">
        <v>0.3</v>
      </c>
      <c r="I11" t="n">
        <v>89</v>
      </c>
      <c r="J11" t="n">
        <v>189.11</v>
      </c>
      <c r="K11" t="n">
        <v>53.44</v>
      </c>
      <c r="L11" t="n">
        <v>3.25</v>
      </c>
      <c r="M11" t="n">
        <v>87</v>
      </c>
      <c r="N11" t="n">
        <v>37.42</v>
      </c>
      <c r="O11" t="n">
        <v>23557.3</v>
      </c>
      <c r="P11" t="n">
        <v>398.74</v>
      </c>
      <c r="Q11" t="n">
        <v>2238.55</v>
      </c>
      <c r="R11" t="n">
        <v>167.57</v>
      </c>
      <c r="S11" t="n">
        <v>80.06999999999999</v>
      </c>
      <c r="T11" t="n">
        <v>41303.1</v>
      </c>
      <c r="U11" t="n">
        <v>0.48</v>
      </c>
      <c r="V11" t="n">
        <v>0.82</v>
      </c>
      <c r="W11" t="n">
        <v>6.79</v>
      </c>
      <c r="X11" t="n">
        <v>2.55</v>
      </c>
      <c r="Y11" t="n">
        <v>1</v>
      </c>
      <c r="Z11" t="n">
        <v>10</v>
      </c>
      <c r="AA11" t="n">
        <v>563.1944846852369</v>
      </c>
      <c r="AB11" t="n">
        <v>770.5875403334364</v>
      </c>
      <c r="AC11" t="n">
        <v>697.043747010418</v>
      </c>
      <c r="AD11" t="n">
        <v>563194.4846852369</v>
      </c>
      <c r="AE11" t="n">
        <v>770587.5403334365</v>
      </c>
      <c r="AF11" t="n">
        <v>3.745669729819003e-06</v>
      </c>
      <c r="AG11" t="n">
        <v>1.54</v>
      </c>
      <c r="AH11" t="n">
        <v>697043.747010418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2.7434</v>
      </c>
      <c r="E12" t="n">
        <v>36.45</v>
      </c>
      <c r="F12" t="n">
        <v>30.93</v>
      </c>
      <c r="G12" t="n">
        <v>22.63</v>
      </c>
      <c r="H12" t="n">
        <v>0.33</v>
      </c>
      <c r="I12" t="n">
        <v>82</v>
      </c>
      <c r="J12" t="n">
        <v>189.49</v>
      </c>
      <c r="K12" t="n">
        <v>53.44</v>
      </c>
      <c r="L12" t="n">
        <v>3.5</v>
      </c>
      <c r="M12" t="n">
        <v>80</v>
      </c>
      <c r="N12" t="n">
        <v>37.55</v>
      </c>
      <c r="O12" t="n">
        <v>23604.32</v>
      </c>
      <c r="P12" t="n">
        <v>393.16</v>
      </c>
      <c r="Q12" t="n">
        <v>2238.44</v>
      </c>
      <c r="R12" t="n">
        <v>159.73</v>
      </c>
      <c r="S12" t="n">
        <v>80.06999999999999</v>
      </c>
      <c r="T12" t="n">
        <v>37415.43</v>
      </c>
      <c r="U12" t="n">
        <v>0.5</v>
      </c>
      <c r="V12" t="n">
        <v>0.83</v>
      </c>
      <c r="W12" t="n">
        <v>6.77</v>
      </c>
      <c r="X12" t="n">
        <v>2.3</v>
      </c>
      <c r="Y12" t="n">
        <v>1</v>
      </c>
      <c r="Z12" t="n">
        <v>10</v>
      </c>
      <c r="AA12" t="n">
        <v>549.0252119600531</v>
      </c>
      <c r="AB12" t="n">
        <v>751.2005162866448</v>
      </c>
      <c r="AC12" t="n">
        <v>679.5069933287931</v>
      </c>
      <c r="AD12" t="n">
        <v>549025.2119600531</v>
      </c>
      <c r="AE12" t="n">
        <v>751200.5162866447</v>
      </c>
      <c r="AF12" t="n">
        <v>3.798000568001719e-06</v>
      </c>
      <c r="AG12" t="n">
        <v>1.51875</v>
      </c>
      <c r="AH12" t="n">
        <v>679506.9933287931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2.7717</v>
      </c>
      <c r="E13" t="n">
        <v>36.08</v>
      </c>
      <c r="F13" t="n">
        <v>30.78</v>
      </c>
      <c r="G13" t="n">
        <v>24.3</v>
      </c>
      <c r="H13" t="n">
        <v>0.35</v>
      </c>
      <c r="I13" t="n">
        <v>76</v>
      </c>
      <c r="J13" t="n">
        <v>189.87</v>
      </c>
      <c r="K13" t="n">
        <v>53.44</v>
      </c>
      <c r="L13" t="n">
        <v>3.75</v>
      </c>
      <c r="M13" t="n">
        <v>74</v>
      </c>
      <c r="N13" t="n">
        <v>37.69</v>
      </c>
      <c r="O13" t="n">
        <v>23651.38</v>
      </c>
      <c r="P13" t="n">
        <v>389.12</v>
      </c>
      <c r="Q13" t="n">
        <v>2238.52</v>
      </c>
      <c r="R13" t="n">
        <v>154.73</v>
      </c>
      <c r="S13" t="n">
        <v>80.06999999999999</v>
      </c>
      <c r="T13" t="n">
        <v>34944.83</v>
      </c>
      <c r="U13" t="n">
        <v>0.52</v>
      </c>
      <c r="V13" t="n">
        <v>0.83</v>
      </c>
      <c r="W13" t="n">
        <v>6.77</v>
      </c>
      <c r="X13" t="n">
        <v>2.15</v>
      </c>
      <c r="Y13" t="n">
        <v>1</v>
      </c>
      <c r="Z13" t="n">
        <v>10</v>
      </c>
      <c r="AA13" t="n">
        <v>539.0129540856723</v>
      </c>
      <c r="AB13" t="n">
        <v>737.501303353274</v>
      </c>
      <c r="AC13" t="n">
        <v>667.115214050817</v>
      </c>
      <c r="AD13" t="n">
        <v>539012.9540856723</v>
      </c>
      <c r="AE13" t="n">
        <v>737501.303353274</v>
      </c>
      <c r="AF13" t="n">
        <v>3.83717947595333e-06</v>
      </c>
      <c r="AG13" t="n">
        <v>1.503333333333333</v>
      </c>
      <c r="AH13" t="n">
        <v>667115.2140508171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2.8032</v>
      </c>
      <c r="E14" t="n">
        <v>35.67</v>
      </c>
      <c r="F14" t="n">
        <v>30.6</v>
      </c>
      <c r="G14" t="n">
        <v>26.23</v>
      </c>
      <c r="H14" t="n">
        <v>0.37</v>
      </c>
      <c r="I14" t="n">
        <v>70</v>
      </c>
      <c r="J14" t="n">
        <v>190.25</v>
      </c>
      <c r="K14" t="n">
        <v>53.44</v>
      </c>
      <c r="L14" t="n">
        <v>4</v>
      </c>
      <c r="M14" t="n">
        <v>68</v>
      </c>
      <c r="N14" t="n">
        <v>37.82</v>
      </c>
      <c r="O14" t="n">
        <v>23698.48</v>
      </c>
      <c r="P14" t="n">
        <v>383.9</v>
      </c>
      <c r="Q14" t="n">
        <v>2238.7</v>
      </c>
      <c r="R14" t="n">
        <v>148.59</v>
      </c>
      <c r="S14" t="n">
        <v>80.06999999999999</v>
      </c>
      <c r="T14" t="n">
        <v>31908.32</v>
      </c>
      <c r="U14" t="n">
        <v>0.54</v>
      </c>
      <c r="V14" t="n">
        <v>0.84</v>
      </c>
      <c r="W14" t="n">
        <v>6.76</v>
      </c>
      <c r="X14" t="n">
        <v>1.97</v>
      </c>
      <c r="Y14" t="n">
        <v>1</v>
      </c>
      <c r="Z14" t="n">
        <v>10</v>
      </c>
      <c r="AA14" t="n">
        <v>527.3011279455343</v>
      </c>
      <c r="AB14" t="n">
        <v>721.476666139034</v>
      </c>
      <c r="AC14" t="n">
        <v>652.6199457215846</v>
      </c>
      <c r="AD14" t="n">
        <v>527301.1279455343</v>
      </c>
      <c r="AE14" t="n">
        <v>721476.666139034</v>
      </c>
      <c r="AF14" t="n">
        <v>3.88078850777226e-06</v>
      </c>
      <c r="AG14" t="n">
        <v>1.48625</v>
      </c>
      <c r="AH14" t="n">
        <v>652619.9457215846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2.8277</v>
      </c>
      <c r="E15" t="n">
        <v>35.36</v>
      </c>
      <c r="F15" t="n">
        <v>30.48</v>
      </c>
      <c r="G15" t="n">
        <v>28.13</v>
      </c>
      <c r="H15" t="n">
        <v>0.4</v>
      </c>
      <c r="I15" t="n">
        <v>65</v>
      </c>
      <c r="J15" t="n">
        <v>190.63</v>
      </c>
      <c r="K15" t="n">
        <v>53.44</v>
      </c>
      <c r="L15" t="n">
        <v>4.25</v>
      </c>
      <c r="M15" t="n">
        <v>63</v>
      </c>
      <c r="N15" t="n">
        <v>37.95</v>
      </c>
      <c r="O15" t="n">
        <v>23745.63</v>
      </c>
      <c r="P15" t="n">
        <v>379.81</v>
      </c>
      <c r="Q15" t="n">
        <v>2238.43</v>
      </c>
      <c r="R15" t="n">
        <v>144.84</v>
      </c>
      <c r="S15" t="n">
        <v>80.06999999999999</v>
      </c>
      <c r="T15" t="n">
        <v>30056.57</v>
      </c>
      <c r="U15" t="n">
        <v>0.55</v>
      </c>
      <c r="V15" t="n">
        <v>0.84</v>
      </c>
      <c r="W15" t="n">
        <v>6.75</v>
      </c>
      <c r="X15" t="n">
        <v>1.85</v>
      </c>
      <c r="Y15" t="n">
        <v>1</v>
      </c>
      <c r="Z15" t="n">
        <v>10</v>
      </c>
      <c r="AA15" t="n">
        <v>518.542048111236</v>
      </c>
      <c r="AB15" t="n">
        <v>709.4921066864168</v>
      </c>
      <c r="AC15" t="n">
        <v>641.7791758026905</v>
      </c>
      <c r="AD15" t="n">
        <v>518542.048111236</v>
      </c>
      <c r="AE15" t="n">
        <v>709492.1066864168</v>
      </c>
      <c r="AF15" t="n">
        <v>3.914706643631429e-06</v>
      </c>
      <c r="AG15" t="n">
        <v>1.473333333333333</v>
      </c>
      <c r="AH15" t="n">
        <v>641779.1758026904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2.8497</v>
      </c>
      <c r="E16" t="n">
        <v>35.09</v>
      </c>
      <c r="F16" t="n">
        <v>30.35</v>
      </c>
      <c r="G16" t="n">
        <v>29.85</v>
      </c>
      <c r="H16" t="n">
        <v>0.42</v>
      </c>
      <c r="I16" t="n">
        <v>61</v>
      </c>
      <c r="J16" t="n">
        <v>191.02</v>
      </c>
      <c r="K16" t="n">
        <v>53.44</v>
      </c>
      <c r="L16" t="n">
        <v>4.5</v>
      </c>
      <c r="M16" t="n">
        <v>59</v>
      </c>
      <c r="N16" t="n">
        <v>38.08</v>
      </c>
      <c r="O16" t="n">
        <v>23792.83</v>
      </c>
      <c r="P16" t="n">
        <v>375.98</v>
      </c>
      <c r="Q16" t="n">
        <v>2238.48</v>
      </c>
      <c r="R16" t="n">
        <v>140.86</v>
      </c>
      <c r="S16" t="n">
        <v>80.06999999999999</v>
      </c>
      <c r="T16" t="n">
        <v>28086.37</v>
      </c>
      <c r="U16" t="n">
        <v>0.57</v>
      </c>
      <c r="V16" t="n">
        <v>0.85</v>
      </c>
      <c r="W16" t="n">
        <v>6.74</v>
      </c>
      <c r="X16" t="n">
        <v>1.72</v>
      </c>
      <c r="Y16" t="n">
        <v>1</v>
      </c>
      <c r="Z16" t="n">
        <v>10</v>
      </c>
      <c r="AA16" t="n">
        <v>510.5439884878857</v>
      </c>
      <c r="AB16" t="n">
        <v>698.5488086602616</v>
      </c>
      <c r="AC16" t="n">
        <v>631.8802907811362</v>
      </c>
      <c r="AD16" t="n">
        <v>510543.9884878857</v>
      </c>
      <c r="AE16" t="n">
        <v>698548.8086602616</v>
      </c>
      <c r="AF16" t="n">
        <v>3.945163745219254e-06</v>
      </c>
      <c r="AG16" t="n">
        <v>1.462083333333333</v>
      </c>
      <c r="AH16" t="n">
        <v>631880.2907811361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2.8721</v>
      </c>
      <c r="E17" t="n">
        <v>34.82</v>
      </c>
      <c r="F17" t="n">
        <v>30.23</v>
      </c>
      <c r="G17" t="n">
        <v>31.82</v>
      </c>
      <c r="H17" t="n">
        <v>0.44</v>
      </c>
      <c r="I17" t="n">
        <v>57</v>
      </c>
      <c r="J17" t="n">
        <v>191.4</v>
      </c>
      <c r="K17" t="n">
        <v>53.44</v>
      </c>
      <c r="L17" t="n">
        <v>4.75</v>
      </c>
      <c r="M17" t="n">
        <v>55</v>
      </c>
      <c r="N17" t="n">
        <v>38.22</v>
      </c>
      <c r="O17" t="n">
        <v>23840.07</v>
      </c>
      <c r="P17" t="n">
        <v>371.24</v>
      </c>
      <c r="Q17" t="n">
        <v>2238.35</v>
      </c>
      <c r="R17" t="n">
        <v>136.53</v>
      </c>
      <c r="S17" t="n">
        <v>80.06999999999999</v>
      </c>
      <c r="T17" t="n">
        <v>25944.31</v>
      </c>
      <c r="U17" t="n">
        <v>0.59</v>
      </c>
      <c r="V17" t="n">
        <v>0.85</v>
      </c>
      <c r="W17" t="n">
        <v>6.74</v>
      </c>
      <c r="X17" t="n">
        <v>1.6</v>
      </c>
      <c r="Y17" t="n">
        <v>1</v>
      </c>
      <c r="Z17" t="n">
        <v>10</v>
      </c>
      <c r="AA17" t="n">
        <v>501.8901729624486</v>
      </c>
      <c r="AB17" t="n">
        <v>686.7082764789621</v>
      </c>
      <c r="AC17" t="n">
        <v>621.1698023729285</v>
      </c>
      <c r="AD17" t="n">
        <v>501890.1729624486</v>
      </c>
      <c r="AE17" t="n">
        <v>686708.2764789622</v>
      </c>
      <c r="AF17" t="n">
        <v>3.976174612290493e-06</v>
      </c>
      <c r="AG17" t="n">
        <v>1.450833333333333</v>
      </c>
      <c r="AH17" t="n">
        <v>621169.8023729285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2.8886</v>
      </c>
      <c r="E18" t="n">
        <v>34.62</v>
      </c>
      <c r="F18" t="n">
        <v>30.14</v>
      </c>
      <c r="G18" t="n">
        <v>33.49</v>
      </c>
      <c r="H18" t="n">
        <v>0.46</v>
      </c>
      <c r="I18" t="n">
        <v>54</v>
      </c>
      <c r="J18" t="n">
        <v>191.78</v>
      </c>
      <c r="K18" t="n">
        <v>53.44</v>
      </c>
      <c r="L18" t="n">
        <v>5</v>
      </c>
      <c r="M18" t="n">
        <v>52</v>
      </c>
      <c r="N18" t="n">
        <v>38.35</v>
      </c>
      <c r="O18" t="n">
        <v>23887.36</v>
      </c>
      <c r="P18" t="n">
        <v>367.69</v>
      </c>
      <c r="Q18" t="n">
        <v>2238.36</v>
      </c>
      <c r="R18" t="n">
        <v>133.78</v>
      </c>
      <c r="S18" t="n">
        <v>80.06999999999999</v>
      </c>
      <c r="T18" t="n">
        <v>24579.78</v>
      </c>
      <c r="U18" t="n">
        <v>0.6</v>
      </c>
      <c r="V18" t="n">
        <v>0.85</v>
      </c>
      <c r="W18" t="n">
        <v>6.73</v>
      </c>
      <c r="X18" t="n">
        <v>1.51</v>
      </c>
      <c r="Y18" t="n">
        <v>1</v>
      </c>
      <c r="Z18" t="n">
        <v>10</v>
      </c>
      <c r="AA18" t="n">
        <v>495.5418574484446</v>
      </c>
      <c r="AB18" t="n">
        <v>678.0222311247874</v>
      </c>
      <c r="AC18" t="n">
        <v>613.3127409964152</v>
      </c>
      <c r="AD18" t="n">
        <v>495541.8574484446</v>
      </c>
      <c r="AE18" t="n">
        <v>678022.2311247874</v>
      </c>
      <c r="AF18" t="n">
        <v>3.999017438481361e-06</v>
      </c>
      <c r="AG18" t="n">
        <v>1.4425</v>
      </c>
      <c r="AH18" t="n">
        <v>613312.7409964151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2.9046</v>
      </c>
      <c r="E19" t="n">
        <v>34.43</v>
      </c>
      <c r="F19" t="n">
        <v>30.06</v>
      </c>
      <c r="G19" t="n">
        <v>35.37</v>
      </c>
      <c r="H19" t="n">
        <v>0.48</v>
      </c>
      <c r="I19" t="n">
        <v>51</v>
      </c>
      <c r="J19" t="n">
        <v>192.17</v>
      </c>
      <c r="K19" t="n">
        <v>53.44</v>
      </c>
      <c r="L19" t="n">
        <v>5.25</v>
      </c>
      <c r="M19" t="n">
        <v>49</v>
      </c>
      <c r="N19" t="n">
        <v>38.48</v>
      </c>
      <c r="O19" t="n">
        <v>23934.69</v>
      </c>
      <c r="P19" t="n">
        <v>364.21</v>
      </c>
      <c r="Q19" t="n">
        <v>2238.42</v>
      </c>
      <c r="R19" t="n">
        <v>131.01</v>
      </c>
      <c r="S19" t="n">
        <v>80.06999999999999</v>
      </c>
      <c r="T19" t="n">
        <v>23212.48</v>
      </c>
      <c r="U19" t="n">
        <v>0.61</v>
      </c>
      <c r="V19" t="n">
        <v>0.85</v>
      </c>
      <c r="W19" t="n">
        <v>6.73</v>
      </c>
      <c r="X19" t="n">
        <v>1.43</v>
      </c>
      <c r="Y19" t="n">
        <v>1</v>
      </c>
      <c r="Z19" t="n">
        <v>10</v>
      </c>
      <c r="AA19" t="n">
        <v>489.4656275952734</v>
      </c>
      <c r="AB19" t="n">
        <v>669.7084653753365</v>
      </c>
      <c r="AC19" t="n">
        <v>605.7924293816483</v>
      </c>
      <c r="AD19" t="n">
        <v>489465.6275952734</v>
      </c>
      <c r="AE19" t="n">
        <v>669708.4653753365</v>
      </c>
      <c r="AF19" t="n">
        <v>4.02116805781796e-06</v>
      </c>
      <c r="AG19" t="n">
        <v>1.434583333333333</v>
      </c>
      <c r="AH19" t="n">
        <v>605792.4293816483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2.9215</v>
      </c>
      <c r="E20" t="n">
        <v>34.23</v>
      </c>
      <c r="F20" t="n">
        <v>29.97</v>
      </c>
      <c r="G20" t="n">
        <v>37.47</v>
      </c>
      <c r="H20" t="n">
        <v>0.51</v>
      </c>
      <c r="I20" t="n">
        <v>48</v>
      </c>
      <c r="J20" t="n">
        <v>192.55</v>
      </c>
      <c r="K20" t="n">
        <v>53.44</v>
      </c>
      <c r="L20" t="n">
        <v>5.5</v>
      </c>
      <c r="M20" t="n">
        <v>46</v>
      </c>
      <c r="N20" t="n">
        <v>38.62</v>
      </c>
      <c r="O20" t="n">
        <v>23982.06</v>
      </c>
      <c r="P20" t="n">
        <v>361.14</v>
      </c>
      <c r="Q20" t="n">
        <v>2238.49</v>
      </c>
      <c r="R20" t="n">
        <v>128.45</v>
      </c>
      <c r="S20" t="n">
        <v>80.06999999999999</v>
      </c>
      <c r="T20" t="n">
        <v>21945.05</v>
      </c>
      <c r="U20" t="n">
        <v>0.62</v>
      </c>
      <c r="V20" t="n">
        <v>0.86</v>
      </c>
      <c r="W20" t="n">
        <v>6.72</v>
      </c>
      <c r="X20" t="n">
        <v>1.35</v>
      </c>
      <c r="Y20" t="n">
        <v>1</v>
      </c>
      <c r="Z20" t="n">
        <v>10</v>
      </c>
      <c r="AA20" t="n">
        <v>483.5896050553187</v>
      </c>
      <c r="AB20" t="n">
        <v>661.6686321043519</v>
      </c>
      <c r="AC20" t="n">
        <v>598.5199065140695</v>
      </c>
      <c r="AD20" t="n">
        <v>483589.6050553187</v>
      </c>
      <c r="AE20" t="n">
        <v>661668.6321043519</v>
      </c>
      <c r="AF20" t="n">
        <v>4.044564649492244e-06</v>
      </c>
      <c r="AG20" t="n">
        <v>1.42625</v>
      </c>
      <c r="AH20" t="n">
        <v>598519.9065140695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2.9323</v>
      </c>
      <c r="E21" t="n">
        <v>34.1</v>
      </c>
      <c r="F21" t="n">
        <v>29.92</v>
      </c>
      <c r="G21" t="n">
        <v>39.03</v>
      </c>
      <c r="H21" t="n">
        <v>0.53</v>
      </c>
      <c r="I21" t="n">
        <v>46</v>
      </c>
      <c r="J21" t="n">
        <v>192.94</v>
      </c>
      <c r="K21" t="n">
        <v>53.44</v>
      </c>
      <c r="L21" t="n">
        <v>5.75</v>
      </c>
      <c r="M21" t="n">
        <v>44</v>
      </c>
      <c r="N21" t="n">
        <v>38.75</v>
      </c>
      <c r="O21" t="n">
        <v>24029.48</v>
      </c>
      <c r="P21" t="n">
        <v>357.36</v>
      </c>
      <c r="Q21" t="n">
        <v>2238.41</v>
      </c>
      <c r="R21" t="n">
        <v>126.88</v>
      </c>
      <c r="S21" t="n">
        <v>80.06999999999999</v>
      </c>
      <c r="T21" t="n">
        <v>21174.04</v>
      </c>
      <c r="U21" t="n">
        <v>0.63</v>
      </c>
      <c r="V21" t="n">
        <v>0.86</v>
      </c>
      <c r="W21" t="n">
        <v>6.71</v>
      </c>
      <c r="X21" t="n">
        <v>1.3</v>
      </c>
      <c r="Y21" t="n">
        <v>1</v>
      </c>
      <c r="Z21" t="n">
        <v>10</v>
      </c>
      <c r="AA21" t="n">
        <v>478.4113744595603</v>
      </c>
      <c r="AB21" t="n">
        <v>654.5835485558244</v>
      </c>
      <c r="AC21" t="n">
        <v>592.1110133954361</v>
      </c>
      <c r="AD21" t="n">
        <v>478411.3744595603</v>
      </c>
      <c r="AE21" t="n">
        <v>654583.5485558244</v>
      </c>
      <c r="AF21" t="n">
        <v>4.059516317544449e-06</v>
      </c>
      <c r="AG21" t="n">
        <v>1.420833333333333</v>
      </c>
      <c r="AH21" t="n">
        <v>592111.0133954361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2.9438</v>
      </c>
      <c r="E22" t="n">
        <v>33.97</v>
      </c>
      <c r="F22" t="n">
        <v>29.86</v>
      </c>
      <c r="G22" t="n">
        <v>40.72</v>
      </c>
      <c r="H22" t="n">
        <v>0.55</v>
      </c>
      <c r="I22" t="n">
        <v>44</v>
      </c>
      <c r="J22" t="n">
        <v>193.32</v>
      </c>
      <c r="K22" t="n">
        <v>53.44</v>
      </c>
      <c r="L22" t="n">
        <v>6</v>
      </c>
      <c r="M22" t="n">
        <v>42</v>
      </c>
      <c r="N22" t="n">
        <v>38.89</v>
      </c>
      <c r="O22" t="n">
        <v>24076.95</v>
      </c>
      <c r="P22" t="n">
        <v>353.56</v>
      </c>
      <c r="Q22" t="n">
        <v>2238.4</v>
      </c>
      <c r="R22" t="n">
        <v>125.17</v>
      </c>
      <c r="S22" t="n">
        <v>80.06999999999999</v>
      </c>
      <c r="T22" t="n">
        <v>20329.43</v>
      </c>
      <c r="U22" t="n">
        <v>0.64</v>
      </c>
      <c r="V22" t="n">
        <v>0.86</v>
      </c>
      <c r="W22" t="n">
        <v>6.7</v>
      </c>
      <c r="X22" t="n">
        <v>1.24</v>
      </c>
      <c r="Y22" t="n">
        <v>1</v>
      </c>
      <c r="Z22" t="n">
        <v>10</v>
      </c>
      <c r="AA22" t="n">
        <v>473.0891441757848</v>
      </c>
      <c r="AB22" t="n">
        <v>647.301438281334</v>
      </c>
      <c r="AC22" t="n">
        <v>585.5238975050371</v>
      </c>
      <c r="AD22" t="n">
        <v>473089.1441757848</v>
      </c>
      <c r="AE22" t="n">
        <v>647301.438281334</v>
      </c>
      <c r="AF22" t="n">
        <v>4.07543707519263e-06</v>
      </c>
      <c r="AG22" t="n">
        <v>1.415416666666667</v>
      </c>
      <c r="AH22" t="n">
        <v>585523.8975050371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2.9627</v>
      </c>
      <c r="E23" t="n">
        <v>33.75</v>
      </c>
      <c r="F23" t="n">
        <v>29.76</v>
      </c>
      <c r="G23" t="n">
        <v>43.55</v>
      </c>
      <c r="H23" t="n">
        <v>0.57</v>
      </c>
      <c r="I23" t="n">
        <v>41</v>
      </c>
      <c r="J23" t="n">
        <v>193.71</v>
      </c>
      <c r="K23" t="n">
        <v>53.44</v>
      </c>
      <c r="L23" t="n">
        <v>6.25</v>
      </c>
      <c r="M23" t="n">
        <v>39</v>
      </c>
      <c r="N23" t="n">
        <v>39.02</v>
      </c>
      <c r="O23" t="n">
        <v>24124.47</v>
      </c>
      <c r="P23" t="n">
        <v>348.92</v>
      </c>
      <c r="Q23" t="n">
        <v>2238.39</v>
      </c>
      <c r="R23" t="n">
        <v>121.67</v>
      </c>
      <c r="S23" t="n">
        <v>80.06999999999999</v>
      </c>
      <c r="T23" t="n">
        <v>18591.78</v>
      </c>
      <c r="U23" t="n">
        <v>0.66</v>
      </c>
      <c r="V23" t="n">
        <v>0.86</v>
      </c>
      <c r="W23" t="n">
        <v>6.7</v>
      </c>
      <c r="X23" t="n">
        <v>1.13</v>
      </c>
      <c r="Y23" t="n">
        <v>1</v>
      </c>
      <c r="Z23" t="n">
        <v>10</v>
      </c>
      <c r="AA23" t="n">
        <v>465.7311675529446</v>
      </c>
      <c r="AB23" t="n">
        <v>637.2339300549453</v>
      </c>
      <c r="AC23" t="n">
        <v>576.4172181339386</v>
      </c>
      <c r="AD23" t="n">
        <v>465731.1675529446</v>
      </c>
      <c r="AE23" t="n">
        <v>637233.9300549453</v>
      </c>
      <c r="AF23" t="n">
        <v>4.101602494283988e-06</v>
      </c>
      <c r="AG23" t="n">
        <v>1.40625</v>
      </c>
      <c r="AH23" t="n">
        <v>576417.2181339386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2.9751</v>
      </c>
      <c r="E24" t="n">
        <v>33.61</v>
      </c>
      <c r="F24" t="n">
        <v>29.69</v>
      </c>
      <c r="G24" t="n">
        <v>45.68</v>
      </c>
      <c r="H24" t="n">
        <v>0.59</v>
      </c>
      <c r="I24" t="n">
        <v>39</v>
      </c>
      <c r="J24" t="n">
        <v>194.09</v>
      </c>
      <c r="K24" t="n">
        <v>53.44</v>
      </c>
      <c r="L24" t="n">
        <v>6.5</v>
      </c>
      <c r="M24" t="n">
        <v>37</v>
      </c>
      <c r="N24" t="n">
        <v>39.16</v>
      </c>
      <c r="O24" t="n">
        <v>24172.03</v>
      </c>
      <c r="P24" t="n">
        <v>345.08</v>
      </c>
      <c r="Q24" t="n">
        <v>2238.46</v>
      </c>
      <c r="R24" t="n">
        <v>119.57</v>
      </c>
      <c r="S24" t="n">
        <v>80.06999999999999</v>
      </c>
      <c r="T24" t="n">
        <v>17549.73</v>
      </c>
      <c r="U24" t="n">
        <v>0.67</v>
      </c>
      <c r="V24" t="n">
        <v>0.86</v>
      </c>
      <c r="W24" t="n">
        <v>6.69</v>
      </c>
      <c r="X24" t="n">
        <v>1.06</v>
      </c>
      <c r="Y24" t="n">
        <v>1</v>
      </c>
      <c r="Z24" t="n">
        <v>10</v>
      </c>
      <c r="AA24" t="n">
        <v>460.2842931468318</v>
      </c>
      <c r="AB24" t="n">
        <v>629.7812761933624</v>
      </c>
      <c r="AC24" t="n">
        <v>569.6758350970397</v>
      </c>
      <c r="AD24" t="n">
        <v>460284.2931468319</v>
      </c>
      <c r="AE24" t="n">
        <v>629781.2761933624</v>
      </c>
      <c r="AF24" t="n">
        <v>4.118769224269852e-06</v>
      </c>
      <c r="AG24" t="n">
        <v>1.400416666666667</v>
      </c>
      <c r="AH24" t="n">
        <v>569675.8350970397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2.9777</v>
      </c>
      <c r="E25" t="n">
        <v>33.58</v>
      </c>
      <c r="F25" t="n">
        <v>29.7</v>
      </c>
      <c r="G25" t="n">
        <v>46.89</v>
      </c>
      <c r="H25" t="n">
        <v>0.62</v>
      </c>
      <c r="I25" t="n">
        <v>38</v>
      </c>
      <c r="J25" t="n">
        <v>194.48</v>
      </c>
      <c r="K25" t="n">
        <v>53.44</v>
      </c>
      <c r="L25" t="n">
        <v>6.75</v>
      </c>
      <c r="M25" t="n">
        <v>36</v>
      </c>
      <c r="N25" t="n">
        <v>39.29</v>
      </c>
      <c r="O25" t="n">
        <v>24219.63</v>
      </c>
      <c r="P25" t="n">
        <v>340.88</v>
      </c>
      <c r="Q25" t="n">
        <v>2238.35</v>
      </c>
      <c r="R25" t="n">
        <v>119.38</v>
      </c>
      <c r="S25" t="n">
        <v>80.06999999999999</v>
      </c>
      <c r="T25" t="n">
        <v>17460.45</v>
      </c>
      <c r="U25" t="n">
        <v>0.67</v>
      </c>
      <c r="V25" t="n">
        <v>0.86</v>
      </c>
      <c r="W25" t="n">
        <v>6.71</v>
      </c>
      <c r="X25" t="n">
        <v>1.07</v>
      </c>
      <c r="Y25" t="n">
        <v>1</v>
      </c>
      <c r="Z25" t="n">
        <v>10</v>
      </c>
      <c r="AA25" t="n">
        <v>456.5272295056282</v>
      </c>
      <c r="AB25" t="n">
        <v>624.6406959695178</v>
      </c>
      <c r="AC25" t="n">
        <v>565.025864634909</v>
      </c>
      <c r="AD25" t="n">
        <v>456527.2295056282</v>
      </c>
      <c r="AE25" t="n">
        <v>624640.6959695178</v>
      </c>
      <c r="AF25" t="n">
        <v>4.12236869991205e-06</v>
      </c>
      <c r="AG25" t="n">
        <v>1.399166666666667</v>
      </c>
      <c r="AH25" t="n">
        <v>565025.864634909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2.9902</v>
      </c>
      <c r="E26" t="n">
        <v>33.44</v>
      </c>
      <c r="F26" t="n">
        <v>29.63</v>
      </c>
      <c r="G26" t="n">
        <v>49.39</v>
      </c>
      <c r="H26" t="n">
        <v>0.64</v>
      </c>
      <c r="I26" t="n">
        <v>36</v>
      </c>
      <c r="J26" t="n">
        <v>194.86</v>
      </c>
      <c r="K26" t="n">
        <v>53.44</v>
      </c>
      <c r="L26" t="n">
        <v>7</v>
      </c>
      <c r="M26" t="n">
        <v>34</v>
      </c>
      <c r="N26" t="n">
        <v>39.43</v>
      </c>
      <c r="O26" t="n">
        <v>24267.28</v>
      </c>
      <c r="P26" t="n">
        <v>338.93</v>
      </c>
      <c r="Q26" t="n">
        <v>2238.45</v>
      </c>
      <c r="R26" t="n">
        <v>117.51</v>
      </c>
      <c r="S26" t="n">
        <v>80.06999999999999</v>
      </c>
      <c r="T26" t="n">
        <v>16537.03</v>
      </c>
      <c r="U26" t="n">
        <v>0.68</v>
      </c>
      <c r="V26" t="n">
        <v>0.87</v>
      </c>
      <c r="W26" t="n">
        <v>6.7</v>
      </c>
      <c r="X26" t="n">
        <v>1.01</v>
      </c>
      <c r="Y26" t="n">
        <v>1</v>
      </c>
      <c r="Z26" t="n">
        <v>10</v>
      </c>
      <c r="AA26" t="n">
        <v>452.6594263219503</v>
      </c>
      <c r="AB26" t="n">
        <v>619.348597018176</v>
      </c>
      <c r="AC26" t="n">
        <v>560.2388361799759</v>
      </c>
      <c r="AD26" t="n">
        <v>452659.4263219503</v>
      </c>
      <c r="AE26" t="n">
        <v>619348.597018176</v>
      </c>
      <c r="AF26" t="n">
        <v>4.13967387126877e-06</v>
      </c>
      <c r="AG26" t="n">
        <v>1.393333333333333</v>
      </c>
      <c r="AH26" t="n">
        <v>560238.8361799759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2.9936</v>
      </c>
      <c r="E27" t="n">
        <v>33.4</v>
      </c>
      <c r="F27" t="n">
        <v>29.63</v>
      </c>
      <c r="G27" t="n">
        <v>50.8</v>
      </c>
      <c r="H27" t="n">
        <v>0.66</v>
      </c>
      <c r="I27" t="n">
        <v>35</v>
      </c>
      <c r="J27" t="n">
        <v>195.25</v>
      </c>
      <c r="K27" t="n">
        <v>53.44</v>
      </c>
      <c r="L27" t="n">
        <v>7.25</v>
      </c>
      <c r="M27" t="n">
        <v>33</v>
      </c>
      <c r="N27" t="n">
        <v>39.57</v>
      </c>
      <c r="O27" t="n">
        <v>24314.98</v>
      </c>
      <c r="P27" t="n">
        <v>336.02</v>
      </c>
      <c r="Q27" t="n">
        <v>2238.4</v>
      </c>
      <c r="R27" t="n">
        <v>117.46</v>
      </c>
      <c r="S27" t="n">
        <v>80.06999999999999</v>
      </c>
      <c r="T27" t="n">
        <v>16519.61</v>
      </c>
      <c r="U27" t="n">
        <v>0.68</v>
      </c>
      <c r="V27" t="n">
        <v>0.87</v>
      </c>
      <c r="W27" t="n">
        <v>6.7</v>
      </c>
      <c r="X27" t="n">
        <v>1.01</v>
      </c>
      <c r="Y27" t="n">
        <v>1</v>
      </c>
      <c r="Z27" t="n">
        <v>10</v>
      </c>
      <c r="AA27" t="n">
        <v>449.794731590072</v>
      </c>
      <c r="AB27" t="n">
        <v>615.4289953046082</v>
      </c>
      <c r="AC27" t="n">
        <v>556.6933157527557</v>
      </c>
      <c r="AD27" t="n">
        <v>449794.731590072</v>
      </c>
      <c r="AE27" t="n">
        <v>615428.9953046081</v>
      </c>
      <c r="AF27" t="n">
        <v>4.144380877877797e-06</v>
      </c>
      <c r="AG27" t="n">
        <v>1.391666666666667</v>
      </c>
      <c r="AH27" t="n">
        <v>556693.3157527556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3.0104</v>
      </c>
      <c r="E28" t="n">
        <v>33.22</v>
      </c>
      <c r="F28" t="n">
        <v>29.52</v>
      </c>
      <c r="G28" t="n">
        <v>53.68</v>
      </c>
      <c r="H28" t="n">
        <v>0.68</v>
      </c>
      <c r="I28" t="n">
        <v>33</v>
      </c>
      <c r="J28" t="n">
        <v>195.64</v>
      </c>
      <c r="K28" t="n">
        <v>53.44</v>
      </c>
      <c r="L28" t="n">
        <v>7.5</v>
      </c>
      <c r="M28" t="n">
        <v>31</v>
      </c>
      <c r="N28" t="n">
        <v>39.7</v>
      </c>
      <c r="O28" t="n">
        <v>24362.73</v>
      </c>
      <c r="P28" t="n">
        <v>332.36</v>
      </c>
      <c r="Q28" t="n">
        <v>2238.36</v>
      </c>
      <c r="R28" t="n">
        <v>113.9</v>
      </c>
      <c r="S28" t="n">
        <v>80.06999999999999</v>
      </c>
      <c r="T28" t="n">
        <v>14744.86</v>
      </c>
      <c r="U28" t="n">
        <v>0.7</v>
      </c>
      <c r="V28" t="n">
        <v>0.87</v>
      </c>
      <c r="W28" t="n">
        <v>6.69</v>
      </c>
      <c r="X28" t="n">
        <v>0.89</v>
      </c>
      <c r="Y28" t="n">
        <v>1</v>
      </c>
      <c r="Z28" t="n">
        <v>10</v>
      </c>
      <c r="AA28" t="n">
        <v>443.7488435589328</v>
      </c>
      <c r="AB28" t="n">
        <v>607.1567445746481</v>
      </c>
      <c r="AC28" t="n">
        <v>549.2105570222859</v>
      </c>
      <c r="AD28" t="n">
        <v>443748.8435589328</v>
      </c>
      <c r="AE28" t="n">
        <v>607156.7445746481</v>
      </c>
      <c r="AF28" t="n">
        <v>4.167639028181226e-06</v>
      </c>
      <c r="AG28" t="n">
        <v>1.384166666666667</v>
      </c>
      <c r="AH28" t="n">
        <v>549210.5570222859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3.0161</v>
      </c>
      <c r="E29" t="n">
        <v>33.16</v>
      </c>
      <c r="F29" t="n">
        <v>29.5</v>
      </c>
      <c r="G29" t="n">
        <v>55.3</v>
      </c>
      <c r="H29" t="n">
        <v>0.7</v>
      </c>
      <c r="I29" t="n">
        <v>32</v>
      </c>
      <c r="J29" t="n">
        <v>196.03</v>
      </c>
      <c r="K29" t="n">
        <v>53.44</v>
      </c>
      <c r="L29" t="n">
        <v>7.75</v>
      </c>
      <c r="M29" t="n">
        <v>30</v>
      </c>
      <c r="N29" t="n">
        <v>39.84</v>
      </c>
      <c r="O29" t="n">
        <v>24410.52</v>
      </c>
      <c r="P29" t="n">
        <v>328.95</v>
      </c>
      <c r="Q29" t="n">
        <v>2238.46</v>
      </c>
      <c r="R29" t="n">
        <v>112.96</v>
      </c>
      <c r="S29" t="n">
        <v>80.06999999999999</v>
      </c>
      <c r="T29" t="n">
        <v>14280.83</v>
      </c>
      <c r="U29" t="n">
        <v>0.71</v>
      </c>
      <c r="V29" t="n">
        <v>0.87</v>
      </c>
      <c r="W29" t="n">
        <v>6.69</v>
      </c>
      <c r="X29" t="n">
        <v>0.87</v>
      </c>
      <c r="Y29" t="n">
        <v>1</v>
      </c>
      <c r="Z29" t="n">
        <v>10</v>
      </c>
      <c r="AA29" t="n">
        <v>440.0693716963923</v>
      </c>
      <c r="AB29" t="n">
        <v>602.1223288454783</v>
      </c>
      <c r="AC29" t="n">
        <v>544.6566188644612</v>
      </c>
      <c r="AD29" t="n">
        <v>440069.3716963923</v>
      </c>
      <c r="AE29" t="n">
        <v>602122.3288454782</v>
      </c>
      <c r="AF29" t="n">
        <v>4.17553018631989e-06</v>
      </c>
      <c r="AG29" t="n">
        <v>1.381666666666667</v>
      </c>
      <c r="AH29" t="n">
        <v>544656.6188644612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3.0277</v>
      </c>
      <c r="E30" t="n">
        <v>33.03</v>
      </c>
      <c r="F30" t="n">
        <v>29.44</v>
      </c>
      <c r="G30" t="n">
        <v>58.89</v>
      </c>
      <c r="H30" t="n">
        <v>0.72</v>
      </c>
      <c r="I30" t="n">
        <v>30</v>
      </c>
      <c r="J30" t="n">
        <v>196.41</v>
      </c>
      <c r="K30" t="n">
        <v>53.44</v>
      </c>
      <c r="L30" t="n">
        <v>8</v>
      </c>
      <c r="M30" t="n">
        <v>28</v>
      </c>
      <c r="N30" t="n">
        <v>39.98</v>
      </c>
      <c r="O30" t="n">
        <v>24458.36</v>
      </c>
      <c r="P30" t="n">
        <v>324.02</v>
      </c>
      <c r="Q30" t="n">
        <v>2238.4</v>
      </c>
      <c r="R30" t="n">
        <v>111.3</v>
      </c>
      <c r="S30" t="n">
        <v>80.06999999999999</v>
      </c>
      <c r="T30" t="n">
        <v>13460.44</v>
      </c>
      <c r="U30" t="n">
        <v>0.72</v>
      </c>
      <c r="V30" t="n">
        <v>0.87</v>
      </c>
      <c r="W30" t="n">
        <v>6.68</v>
      </c>
      <c r="X30" t="n">
        <v>0.82</v>
      </c>
      <c r="Y30" t="n">
        <v>1</v>
      </c>
      <c r="Z30" t="n">
        <v>10</v>
      </c>
      <c r="AA30" t="n">
        <v>434.1206260581832</v>
      </c>
      <c r="AB30" t="n">
        <v>593.982992623145</v>
      </c>
      <c r="AC30" t="n">
        <v>537.2940894675573</v>
      </c>
      <c r="AD30" t="n">
        <v>434120.6260581833</v>
      </c>
      <c r="AE30" t="n">
        <v>593982.992623145</v>
      </c>
      <c r="AF30" t="n">
        <v>4.191589385338924e-06</v>
      </c>
      <c r="AG30" t="n">
        <v>1.37625</v>
      </c>
      <c r="AH30" t="n">
        <v>537294.0894675574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3.0326</v>
      </c>
      <c r="E31" t="n">
        <v>32.98</v>
      </c>
      <c r="F31" t="n">
        <v>29.43</v>
      </c>
      <c r="G31" t="n">
        <v>60.88</v>
      </c>
      <c r="H31" t="n">
        <v>0.74</v>
      </c>
      <c r="I31" t="n">
        <v>29</v>
      </c>
      <c r="J31" t="n">
        <v>196.8</v>
      </c>
      <c r="K31" t="n">
        <v>53.44</v>
      </c>
      <c r="L31" t="n">
        <v>8.25</v>
      </c>
      <c r="M31" t="n">
        <v>26</v>
      </c>
      <c r="N31" t="n">
        <v>40.12</v>
      </c>
      <c r="O31" t="n">
        <v>24506.24</v>
      </c>
      <c r="P31" t="n">
        <v>321.09</v>
      </c>
      <c r="Q31" t="n">
        <v>2238.33</v>
      </c>
      <c r="R31" t="n">
        <v>110.59</v>
      </c>
      <c r="S31" t="n">
        <v>80.06999999999999</v>
      </c>
      <c r="T31" t="n">
        <v>13112.53</v>
      </c>
      <c r="U31" t="n">
        <v>0.72</v>
      </c>
      <c r="V31" t="n">
        <v>0.87</v>
      </c>
      <c r="W31" t="n">
        <v>6.69</v>
      </c>
      <c r="X31" t="n">
        <v>0.8</v>
      </c>
      <c r="Y31" t="n">
        <v>1</v>
      </c>
      <c r="Z31" t="n">
        <v>10</v>
      </c>
      <c r="AA31" t="n">
        <v>431.0310834882869</v>
      </c>
      <c r="AB31" t="n">
        <v>589.7557441780143</v>
      </c>
      <c r="AC31" t="n">
        <v>533.4702836810495</v>
      </c>
      <c r="AD31" t="n">
        <v>431031.0834882869</v>
      </c>
      <c r="AE31" t="n">
        <v>589755.7441780143</v>
      </c>
      <c r="AF31" t="n">
        <v>4.198373012510759e-06</v>
      </c>
      <c r="AG31" t="n">
        <v>1.374166666666667</v>
      </c>
      <c r="AH31" t="n">
        <v>533470.2836810495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3.0386</v>
      </c>
      <c r="E32" t="n">
        <v>32.91</v>
      </c>
      <c r="F32" t="n">
        <v>29.4</v>
      </c>
      <c r="G32" t="n">
        <v>63</v>
      </c>
      <c r="H32" t="n">
        <v>0.77</v>
      </c>
      <c r="I32" t="n">
        <v>28</v>
      </c>
      <c r="J32" t="n">
        <v>197.19</v>
      </c>
      <c r="K32" t="n">
        <v>53.44</v>
      </c>
      <c r="L32" t="n">
        <v>8.5</v>
      </c>
      <c r="M32" t="n">
        <v>26</v>
      </c>
      <c r="N32" t="n">
        <v>40.26</v>
      </c>
      <c r="O32" t="n">
        <v>24554.18</v>
      </c>
      <c r="P32" t="n">
        <v>317.75</v>
      </c>
      <c r="Q32" t="n">
        <v>2238.37</v>
      </c>
      <c r="R32" t="n">
        <v>109.84</v>
      </c>
      <c r="S32" t="n">
        <v>80.06999999999999</v>
      </c>
      <c r="T32" t="n">
        <v>12739.74</v>
      </c>
      <c r="U32" t="n">
        <v>0.73</v>
      </c>
      <c r="V32" t="n">
        <v>0.87</v>
      </c>
      <c r="W32" t="n">
        <v>6.68</v>
      </c>
      <c r="X32" t="n">
        <v>0.77</v>
      </c>
      <c r="Y32" t="n">
        <v>1</v>
      </c>
      <c r="Z32" t="n">
        <v>10</v>
      </c>
      <c r="AA32" t="n">
        <v>427.3584905494388</v>
      </c>
      <c r="AB32" t="n">
        <v>584.7307404957171</v>
      </c>
      <c r="AC32" t="n">
        <v>528.9248592975537</v>
      </c>
      <c r="AD32" t="n">
        <v>427358.4905494389</v>
      </c>
      <c r="AE32" t="n">
        <v>584730.7404957172</v>
      </c>
      <c r="AF32" t="n">
        <v>4.206679494761983e-06</v>
      </c>
      <c r="AG32" t="n">
        <v>1.37125</v>
      </c>
      <c r="AH32" t="n">
        <v>528924.8592975537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3.0442</v>
      </c>
      <c r="E33" t="n">
        <v>32.85</v>
      </c>
      <c r="F33" t="n">
        <v>29.38</v>
      </c>
      <c r="G33" t="n">
        <v>65.28</v>
      </c>
      <c r="H33" t="n">
        <v>0.79</v>
      </c>
      <c r="I33" t="n">
        <v>27</v>
      </c>
      <c r="J33" t="n">
        <v>197.58</v>
      </c>
      <c r="K33" t="n">
        <v>53.44</v>
      </c>
      <c r="L33" t="n">
        <v>8.75</v>
      </c>
      <c r="M33" t="n">
        <v>21</v>
      </c>
      <c r="N33" t="n">
        <v>40.39</v>
      </c>
      <c r="O33" t="n">
        <v>24602.15</v>
      </c>
      <c r="P33" t="n">
        <v>314.4</v>
      </c>
      <c r="Q33" t="n">
        <v>2238.33</v>
      </c>
      <c r="R33" t="n">
        <v>108.75</v>
      </c>
      <c r="S33" t="n">
        <v>80.06999999999999</v>
      </c>
      <c r="T33" t="n">
        <v>12199.72</v>
      </c>
      <c r="U33" t="n">
        <v>0.74</v>
      </c>
      <c r="V33" t="n">
        <v>0.87</v>
      </c>
      <c r="W33" t="n">
        <v>6.69</v>
      </c>
      <c r="X33" t="n">
        <v>0.75</v>
      </c>
      <c r="Y33" t="n">
        <v>1</v>
      </c>
      <c r="Z33" t="n">
        <v>10</v>
      </c>
      <c r="AA33" t="n">
        <v>423.8044509605928</v>
      </c>
      <c r="AB33" t="n">
        <v>579.867946737097</v>
      </c>
      <c r="AC33" t="n">
        <v>524.5261637502825</v>
      </c>
      <c r="AD33" t="n">
        <v>423804.4509605928</v>
      </c>
      <c r="AE33" t="n">
        <v>579867.946737097</v>
      </c>
      <c r="AF33" t="n">
        <v>4.214432211529793e-06</v>
      </c>
      <c r="AG33" t="n">
        <v>1.36875</v>
      </c>
      <c r="AH33" t="n">
        <v>524526.1637502825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3.0516</v>
      </c>
      <c r="E34" t="n">
        <v>32.77</v>
      </c>
      <c r="F34" t="n">
        <v>29.33</v>
      </c>
      <c r="G34" t="n">
        <v>67.69</v>
      </c>
      <c r="H34" t="n">
        <v>0.8100000000000001</v>
      </c>
      <c r="I34" t="n">
        <v>26</v>
      </c>
      <c r="J34" t="n">
        <v>197.97</v>
      </c>
      <c r="K34" t="n">
        <v>53.44</v>
      </c>
      <c r="L34" t="n">
        <v>9</v>
      </c>
      <c r="M34" t="n">
        <v>16</v>
      </c>
      <c r="N34" t="n">
        <v>40.53</v>
      </c>
      <c r="O34" t="n">
        <v>24650.18</v>
      </c>
      <c r="P34" t="n">
        <v>310.91</v>
      </c>
      <c r="Q34" t="n">
        <v>2238.38</v>
      </c>
      <c r="R34" t="n">
        <v>107.23</v>
      </c>
      <c r="S34" t="n">
        <v>80.06999999999999</v>
      </c>
      <c r="T34" t="n">
        <v>11445.27</v>
      </c>
      <c r="U34" t="n">
        <v>0.75</v>
      </c>
      <c r="V34" t="n">
        <v>0.87</v>
      </c>
      <c r="W34" t="n">
        <v>6.69</v>
      </c>
      <c r="X34" t="n">
        <v>0.71</v>
      </c>
      <c r="Y34" t="n">
        <v>1</v>
      </c>
      <c r="Z34" t="n">
        <v>10</v>
      </c>
      <c r="AA34" t="n">
        <v>419.7423594794745</v>
      </c>
      <c r="AB34" t="n">
        <v>574.3100139658027</v>
      </c>
      <c r="AC34" t="n">
        <v>519.4986722820728</v>
      </c>
      <c r="AD34" t="n">
        <v>419742.3594794745</v>
      </c>
      <c r="AE34" t="n">
        <v>574310.0139658027</v>
      </c>
      <c r="AF34" t="n">
        <v>4.22467687297297e-06</v>
      </c>
      <c r="AG34" t="n">
        <v>1.365416666666667</v>
      </c>
      <c r="AH34" t="n">
        <v>519498.6722820728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3.0492</v>
      </c>
      <c r="E35" t="n">
        <v>32.8</v>
      </c>
      <c r="F35" t="n">
        <v>29.36</v>
      </c>
      <c r="G35" t="n">
        <v>67.75</v>
      </c>
      <c r="H35" t="n">
        <v>0.83</v>
      </c>
      <c r="I35" t="n">
        <v>26</v>
      </c>
      <c r="J35" t="n">
        <v>198.36</v>
      </c>
      <c r="K35" t="n">
        <v>53.44</v>
      </c>
      <c r="L35" t="n">
        <v>9.25</v>
      </c>
      <c r="M35" t="n">
        <v>13</v>
      </c>
      <c r="N35" t="n">
        <v>40.67</v>
      </c>
      <c r="O35" t="n">
        <v>24698.26</v>
      </c>
      <c r="P35" t="n">
        <v>311.56</v>
      </c>
      <c r="Q35" t="n">
        <v>2238.49</v>
      </c>
      <c r="R35" t="n">
        <v>108.1</v>
      </c>
      <c r="S35" t="n">
        <v>80.06999999999999</v>
      </c>
      <c r="T35" t="n">
        <v>11879.91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420.7518036744796</v>
      </c>
      <c r="AB35" t="n">
        <v>575.6911800469434</v>
      </c>
      <c r="AC35" t="n">
        <v>520.7480218109083</v>
      </c>
      <c r="AD35" t="n">
        <v>420751.8036744795</v>
      </c>
      <c r="AE35" t="n">
        <v>575691.1800469434</v>
      </c>
      <c r="AF35" t="n">
        <v>4.221354280072481e-06</v>
      </c>
      <c r="AG35" t="n">
        <v>1.366666666666666</v>
      </c>
      <c r="AH35" t="n">
        <v>520748.0218109083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3.049</v>
      </c>
      <c r="E36" t="n">
        <v>32.8</v>
      </c>
      <c r="F36" t="n">
        <v>29.36</v>
      </c>
      <c r="G36" t="n">
        <v>67.76000000000001</v>
      </c>
      <c r="H36" t="n">
        <v>0.85</v>
      </c>
      <c r="I36" t="n">
        <v>26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309.23</v>
      </c>
      <c r="Q36" t="n">
        <v>2238.43</v>
      </c>
      <c r="R36" t="n">
        <v>107.85</v>
      </c>
      <c r="S36" t="n">
        <v>80.06999999999999</v>
      </c>
      <c r="T36" t="n">
        <v>11759</v>
      </c>
      <c r="U36" t="n">
        <v>0.74</v>
      </c>
      <c r="V36" t="n">
        <v>0.87</v>
      </c>
      <c r="W36" t="n">
        <v>6.7</v>
      </c>
      <c r="X36" t="n">
        <v>0.73</v>
      </c>
      <c r="Y36" t="n">
        <v>1</v>
      </c>
      <c r="Z36" t="n">
        <v>10</v>
      </c>
      <c r="AA36" t="n">
        <v>418.9301652931167</v>
      </c>
      <c r="AB36" t="n">
        <v>573.1987340485493</v>
      </c>
      <c r="AC36" t="n">
        <v>518.4934513604309</v>
      </c>
      <c r="AD36" t="n">
        <v>418930.1652931167</v>
      </c>
      <c r="AE36" t="n">
        <v>573198.7340485493</v>
      </c>
      <c r="AF36" t="n">
        <v>4.221077397330772e-06</v>
      </c>
      <c r="AG36" t="n">
        <v>1.366666666666666</v>
      </c>
      <c r="AH36" t="n">
        <v>518493.4513604309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3.054</v>
      </c>
      <c r="E37" t="n">
        <v>32.74</v>
      </c>
      <c r="F37" t="n">
        <v>29.34</v>
      </c>
      <c r="G37" t="n">
        <v>70.43000000000001</v>
      </c>
      <c r="H37" t="n">
        <v>0.87</v>
      </c>
      <c r="I37" t="n">
        <v>25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308.07</v>
      </c>
      <c r="Q37" t="n">
        <v>2238.51</v>
      </c>
      <c r="R37" t="n">
        <v>107.2</v>
      </c>
      <c r="S37" t="n">
        <v>80.06999999999999</v>
      </c>
      <c r="T37" t="n">
        <v>11437.35</v>
      </c>
      <c r="U37" t="n">
        <v>0.75</v>
      </c>
      <c r="V37" t="n">
        <v>0.87</v>
      </c>
      <c r="W37" t="n">
        <v>6.71</v>
      </c>
      <c r="X37" t="n">
        <v>0.72</v>
      </c>
      <c r="Y37" t="n">
        <v>1</v>
      </c>
      <c r="Z37" t="n">
        <v>10</v>
      </c>
      <c r="AA37" t="n">
        <v>417.2167004515687</v>
      </c>
      <c r="AB37" t="n">
        <v>570.8542958596097</v>
      </c>
      <c r="AC37" t="n">
        <v>516.372763061804</v>
      </c>
      <c r="AD37" t="n">
        <v>417216.7004515687</v>
      </c>
      <c r="AE37" t="n">
        <v>570854.2958596097</v>
      </c>
      <c r="AF37" t="n">
        <v>4.22799946587346e-06</v>
      </c>
      <c r="AG37" t="n">
        <v>1.364166666666667</v>
      </c>
      <c r="AH37" t="n">
        <v>516372.7630618039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3.0549</v>
      </c>
      <c r="E38" t="n">
        <v>32.73</v>
      </c>
      <c r="F38" t="n">
        <v>29.34</v>
      </c>
      <c r="G38" t="n">
        <v>70.40000000000001</v>
      </c>
      <c r="H38" t="n">
        <v>0.89</v>
      </c>
      <c r="I38" t="n">
        <v>25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308.05</v>
      </c>
      <c r="Q38" t="n">
        <v>2238.55</v>
      </c>
      <c r="R38" t="n">
        <v>107.06</v>
      </c>
      <c r="S38" t="n">
        <v>80.06999999999999</v>
      </c>
      <c r="T38" t="n">
        <v>11367.67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417.078153519726</v>
      </c>
      <c r="AB38" t="n">
        <v>570.6647298352032</v>
      </c>
      <c r="AC38" t="n">
        <v>516.2012889527093</v>
      </c>
      <c r="AD38" t="n">
        <v>417078.153519726</v>
      </c>
      <c r="AE38" t="n">
        <v>570664.7298352032</v>
      </c>
      <c r="AF38" t="n">
        <v>4.229245438211144e-06</v>
      </c>
      <c r="AG38" t="n">
        <v>1.36375</v>
      </c>
      <c r="AH38" t="n">
        <v>516201.2889527093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3.0533</v>
      </c>
      <c r="E39" t="n">
        <v>32.75</v>
      </c>
      <c r="F39" t="n">
        <v>29.35</v>
      </c>
      <c r="G39" t="n">
        <v>70.44</v>
      </c>
      <c r="H39" t="n">
        <v>0.91</v>
      </c>
      <c r="I39" t="n">
        <v>25</v>
      </c>
      <c r="J39" t="n">
        <v>199.92</v>
      </c>
      <c r="K39" t="n">
        <v>53.44</v>
      </c>
      <c r="L39" t="n">
        <v>10.25</v>
      </c>
      <c r="M39" t="n">
        <v>0</v>
      </c>
      <c r="N39" t="n">
        <v>41.24</v>
      </c>
      <c r="O39" t="n">
        <v>24891.03</v>
      </c>
      <c r="P39" t="n">
        <v>308.41</v>
      </c>
      <c r="Q39" t="n">
        <v>2238.36</v>
      </c>
      <c r="R39" t="n">
        <v>107.4</v>
      </c>
      <c r="S39" t="n">
        <v>80.06999999999999</v>
      </c>
      <c r="T39" t="n">
        <v>11535.69</v>
      </c>
      <c r="U39" t="n">
        <v>0.75</v>
      </c>
      <c r="V39" t="n">
        <v>0.87</v>
      </c>
      <c r="W39" t="n">
        <v>6.71</v>
      </c>
      <c r="X39" t="n">
        <v>0.73</v>
      </c>
      <c r="Y39" t="n">
        <v>1</v>
      </c>
      <c r="Z39" t="n">
        <v>10</v>
      </c>
      <c r="AA39" t="n">
        <v>417.6365800117635</v>
      </c>
      <c r="AB39" t="n">
        <v>571.428793597647</v>
      </c>
      <c r="AC39" t="n">
        <v>516.8924315420358</v>
      </c>
      <c r="AD39" t="n">
        <v>417636.5800117635</v>
      </c>
      <c r="AE39" t="n">
        <v>571428.793597647</v>
      </c>
      <c r="AF39" t="n">
        <v>4.227030376277484e-06</v>
      </c>
      <c r="AG39" t="n">
        <v>1.364583333333333</v>
      </c>
      <c r="AH39" t="n">
        <v>516892.4315420357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2.2613</v>
      </c>
      <c r="E2" t="n">
        <v>44.22</v>
      </c>
      <c r="F2" t="n">
        <v>36.07</v>
      </c>
      <c r="G2" t="n">
        <v>8.52</v>
      </c>
      <c r="H2" t="n">
        <v>0.15</v>
      </c>
      <c r="I2" t="n">
        <v>254</v>
      </c>
      <c r="J2" t="n">
        <v>116.05</v>
      </c>
      <c r="K2" t="n">
        <v>43.4</v>
      </c>
      <c r="L2" t="n">
        <v>1</v>
      </c>
      <c r="M2" t="n">
        <v>252</v>
      </c>
      <c r="N2" t="n">
        <v>16.65</v>
      </c>
      <c r="O2" t="n">
        <v>14546.17</v>
      </c>
      <c r="P2" t="n">
        <v>350.64</v>
      </c>
      <c r="Q2" t="n">
        <v>2238.87</v>
      </c>
      <c r="R2" t="n">
        <v>327.31</v>
      </c>
      <c r="S2" t="n">
        <v>80.06999999999999</v>
      </c>
      <c r="T2" t="n">
        <v>120348.45</v>
      </c>
      <c r="U2" t="n">
        <v>0.24</v>
      </c>
      <c r="V2" t="n">
        <v>0.71</v>
      </c>
      <c r="W2" t="n">
        <v>7.05</v>
      </c>
      <c r="X2" t="n">
        <v>7.44</v>
      </c>
      <c r="Y2" t="n">
        <v>1</v>
      </c>
      <c r="Z2" t="n">
        <v>10</v>
      </c>
      <c r="AA2" t="n">
        <v>605.2752041379078</v>
      </c>
      <c r="AB2" t="n">
        <v>828.1642371588998</v>
      </c>
      <c r="AC2" t="n">
        <v>749.1254047002607</v>
      </c>
      <c r="AD2" t="n">
        <v>605275.2041379078</v>
      </c>
      <c r="AE2" t="n">
        <v>828164.2371588998</v>
      </c>
      <c r="AF2" t="n">
        <v>3.902724314767326e-06</v>
      </c>
      <c r="AG2" t="n">
        <v>1.8425</v>
      </c>
      <c r="AH2" t="n">
        <v>749125.4047002607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2.4535</v>
      </c>
      <c r="E3" t="n">
        <v>40.76</v>
      </c>
      <c r="F3" t="n">
        <v>34.14</v>
      </c>
      <c r="G3" t="n">
        <v>10.78</v>
      </c>
      <c r="H3" t="n">
        <v>0.19</v>
      </c>
      <c r="I3" t="n">
        <v>190</v>
      </c>
      <c r="J3" t="n">
        <v>116.37</v>
      </c>
      <c r="K3" t="n">
        <v>43.4</v>
      </c>
      <c r="L3" t="n">
        <v>1.25</v>
      </c>
      <c r="M3" t="n">
        <v>188</v>
      </c>
      <c r="N3" t="n">
        <v>16.72</v>
      </c>
      <c r="O3" t="n">
        <v>14585.96</v>
      </c>
      <c r="P3" t="n">
        <v>327.59</v>
      </c>
      <c r="Q3" t="n">
        <v>2239.04</v>
      </c>
      <c r="R3" t="n">
        <v>264.07</v>
      </c>
      <c r="S3" t="n">
        <v>80.06999999999999</v>
      </c>
      <c r="T3" t="n">
        <v>89048.78999999999</v>
      </c>
      <c r="U3" t="n">
        <v>0.3</v>
      </c>
      <c r="V3" t="n">
        <v>0.75</v>
      </c>
      <c r="W3" t="n">
        <v>6.95</v>
      </c>
      <c r="X3" t="n">
        <v>5.5</v>
      </c>
      <c r="Y3" t="n">
        <v>1</v>
      </c>
      <c r="Z3" t="n">
        <v>10</v>
      </c>
      <c r="AA3" t="n">
        <v>524.8030557566212</v>
      </c>
      <c r="AB3" t="n">
        <v>718.058693562996</v>
      </c>
      <c r="AC3" t="n">
        <v>649.528179651049</v>
      </c>
      <c r="AD3" t="n">
        <v>524803.0557566212</v>
      </c>
      <c r="AE3" t="n">
        <v>718058.693562996</v>
      </c>
      <c r="AF3" t="n">
        <v>4.234437759820295e-06</v>
      </c>
      <c r="AG3" t="n">
        <v>1.698333333333333</v>
      </c>
      <c r="AH3" t="n">
        <v>649528.179651049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2.5846</v>
      </c>
      <c r="E4" t="n">
        <v>38.69</v>
      </c>
      <c r="F4" t="n">
        <v>33</v>
      </c>
      <c r="G4" t="n">
        <v>13.11</v>
      </c>
      <c r="H4" t="n">
        <v>0.23</v>
      </c>
      <c r="I4" t="n">
        <v>151</v>
      </c>
      <c r="J4" t="n">
        <v>116.69</v>
      </c>
      <c r="K4" t="n">
        <v>43.4</v>
      </c>
      <c r="L4" t="n">
        <v>1.5</v>
      </c>
      <c r="M4" t="n">
        <v>149</v>
      </c>
      <c r="N4" t="n">
        <v>16.79</v>
      </c>
      <c r="O4" t="n">
        <v>14625.77</v>
      </c>
      <c r="P4" t="n">
        <v>312.61</v>
      </c>
      <c r="Q4" t="n">
        <v>2238.89</v>
      </c>
      <c r="R4" t="n">
        <v>226.49</v>
      </c>
      <c r="S4" t="n">
        <v>80.06999999999999</v>
      </c>
      <c r="T4" t="n">
        <v>70449.97</v>
      </c>
      <c r="U4" t="n">
        <v>0.35</v>
      </c>
      <c r="V4" t="n">
        <v>0.78</v>
      </c>
      <c r="W4" t="n">
        <v>6.9</v>
      </c>
      <c r="X4" t="n">
        <v>4.37</v>
      </c>
      <c r="Y4" t="n">
        <v>1</v>
      </c>
      <c r="Z4" t="n">
        <v>10</v>
      </c>
      <c r="AA4" t="n">
        <v>478.377377477406</v>
      </c>
      <c r="AB4" t="n">
        <v>654.5370323849996</v>
      </c>
      <c r="AC4" t="n">
        <v>592.0689366626693</v>
      </c>
      <c r="AD4" t="n">
        <v>478377.3774774059</v>
      </c>
      <c r="AE4" t="n">
        <v>654537.0323849997</v>
      </c>
      <c r="AF4" t="n">
        <v>4.460700156523961e-06</v>
      </c>
      <c r="AG4" t="n">
        <v>1.612083333333333</v>
      </c>
      <c r="AH4" t="n">
        <v>592068.9366626693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2.6814</v>
      </c>
      <c r="E5" t="n">
        <v>37.29</v>
      </c>
      <c r="F5" t="n">
        <v>32.22</v>
      </c>
      <c r="G5" t="n">
        <v>15.47</v>
      </c>
      <c r="H5" t="n">
        <v>0.26</v>
      </c>
      <c r="I5" t="n">
        <v>125</v>
      </c>
      <c r="J5" t="n">
        <v>117.01</v>
      </c>
      <c r="K5" t="n">
        <v>43.4</v>
      </c>
      <c r="L5" t="n">
        <v>1.75</v>
      </c>
      <c r="M5" t="n">
        <v>123</v>
      </c>
      <c r="N5" t="n">
        <v>16.86</v>
      </c>
      <c r="O5" t="n">
        <v>14665.62</v>
      </c>
      <c r="P5" t="n">
        <v>300.73</v>
      </c>
      <c r="Q5" t="n">
        <v>2238.68</v>
      </c>
      <c r="R5" t="n">
        <v>201.25</v>
      </c>
      <c r="S5" t="n">
        <v>80.06999999999999</v>
      </c>
      <c r="T5" t="n">
        <v>57964.23</v>
      </c>
      <c r="U5" t="n">
        <v>0.4</v>
      </c>
      <c r="V5" t="n">
        <v>0.8</v>
      </c>
      <c r="W5" t="n">
        <v>6.85</v>
      </c>
      <c r="X5" t="n">
        <v>3.59</v>
      </c>
      <c r="Y5" t="n">
        <v>1</v>
      </c>
      <c r="Z5" t="n">
        <v>10</v>
      </c>
      <c r="AA5" t="n">
        <v>446.57754729482</v>
      </c>
      <c r="AB5" t="n">
        <v>611.0271018196902</v>
      </c>
      <c r="AC5" t="n">
        <v>552.7115328039417</v>
      </c>
      <c r="AD5" t="n">
        <v>446577.54729482</v>
      </c>
      <c r="AE5" t="n">
        <v>611027.1018196902</v>
      </c>
      <c r="AF5" t="n">
        <v>4.627764992533988e-06</v>
      </c>
      <c r="AG5" t="n">
        <v>1.55375</v>
      </c>
      <c r="AH5" t="n">
        <v>552711.5328039418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2.7542</v>
      </c>
      <c r="E6" t="n">
        <v>36.31</v>
      </c>
      <c r="F6" t="n">
        <v>31.69</v>
      </c>
      <c r="G6" t="n">
        <v>17.94</v>
      </c>
      <c r="H6" t="n">
        <v>0.3</v>
      </c>
      <c r="I6" t="n">
        <v>106</v>
      </c>
      <c r="J6" t="n">
        <v>117.34</v>
      </c>
      <c r="K6" t="n">
        <v>43.4</v>
      </c>
      <c r="L6" t="n">
        <v>2</v>
      </c>
      <c r="M6" t="n">
        <v>104</v>
      </c>
      <c r="N6" t="n">
        <v>16.94</v>
      </c>
      <c r="O6" t="n">
        <v>14705.49</v>
      </c>
      <c r="P6" t="n">
        <v>291.28</v>
      </c>
      <c r="Q6" t="n">
        <v>2238.8</v>
      </c>
      <c r="R6" t="n">
        <v>183.86</v>
      </c>
      <c r="S6" t="n">
        <v>80.06999999999999</v>
      </c>
      <c r="T6" t="n">
        <v>49363.37</v>
      </c>
      <c r="U6" t="n">
        <v>0.44</v>
      </c>
      <c r="V6" t="n">
        <v>0.8100000000000001</v>
      </c>
      <c r="W6" t="n">
        <v>6.83</v>
      </c>
      <c r="X6" t="n">
        <v>3.06</v>
      </c>
      <c r="Y6" t="n">
        <v>1</v>
      </c>
      <c r="Z6" t="n">
        <v>10</v>
      </c>
      <c r="AA6" t="n">
        <v>423.9578504137248</v>
      </c>
      <c r="AB6" t="n">
        <v>580.0778346363785</v>
      </c>
      <c r="AC6" t="n">
        <v>524.716020243036</v>
      </c>
      <c r="AD6" t="n">
        <v>423957.8504137248</v>
      </c>
      <c r="AE6" t="n">
        <v>580077.8346363785</v>
      </c>
      <c r="AF6" t="n">
        <v>4.753408794822523e-06</v>
      </c>
      <c r="AG6" t="n">
        <v>1.512916666666667</v>
      </c>
      <c r="AH6" t="n">
        <v>524716.0202430361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2.8191</v>
      </c>
      <c r="E7" t="n">
        <v>35.47</v>
      </c>
      <c r="F7" t="n">
        <v>31.21</v>
      </c>
      <c r="G7" t="n">
        <v>20.58</v>
      </c>
      <c r="H7" t="n">
        <v>0.34</v>
      </c>
      <c r="I7" t="n">
        <v>91</v>
      </c>
      <c r="J7" t="n">
        <v>117.66</v>
      </c>
      <c r="K7" t="n">
        <v>43.4</v>
      </c>
      <c r="L7" t="n">
        <v>2.25</v>
      </c>
      <c r="M7" t="n">
        <v>89</v>
      </c>
      <c r="N7" t="n">
        <v>17.01</v>
      </c>
      <c r="O7" t="n">
        <v>14745.39</v>
      </c>
      <c r="P7" t="n">
        <v>282.38</v>
      </c>
      <c r="Q7" t="n">
        <v>2238.53</v>
      </c>
      <c r="R7" t="n">
        <v>168.55</v>
      </c>
      <c r="S7" t="n">
        <v>80.06999999999999</v>
      </c>
      <c r="T7" t="n">
        <v>41784.23</v>
      </c>
      <c r="U7" t="n">
        <v>0.48</v>
      </c>
      <c r="V7" t="n">
        <v>0.82</v>
      </c>
      <c r="W7" t="n">
        <v>6.79</v>
      </c>
      <c r="X7" t="n">
        <v>2.59</v>
      </c>
      <c r="Y7" t="n">
        <v>1</v>
      </c>
      <c r="Z7" t="n">
        <v>10</v>
      </c>
      <c r="AA7" t="n">
        <v>404.2294128021877</v>
      </c>
      <c r="AB7" t="n">
        <v>553.0845159390329</v>
      </c>
      <c r="AC7" t="n">
        <v>500.2989059968044</v>
      </c>
      <c r="AD7" t="n">
        <v>404229.4128021877</v>
      </c>
      <c r="AE7" t="n">
        <v>553084.5159390329</v>
      </c>
      <c r="AF7" t="n">
        <v>4.865418173511065e-06</v>
      </c>
      <c r="AG7" t="n">
        <v>1.477916666666667</v>
      </c>
      <c r="AH7" t="n">
        <v>500298.9059968044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2.866</v>
      </c>
      <c r="E8" t="n">
        <v>34.89</v>
      </c>
      <c r="F8" t="n">
        <v>30.9</v>
      </c>
      <c r="G8" t="n">
        <v>23.17</v>
      </c>
      <c r="H8" t="n">
        <v>0.37</v>
      </c>
      <c r="I8" t="n">
        <v>80</v>
      </c>
      <c r="J8" t="n">
        <v>117.98</v>
      </c>
      <c r="K8" t="n">
        <v>43.4</v>
      </c>
      <c r="L8" t="n">
        <v>2.5</v>
      </c>
      <c r="M8" t="n">
        <v>78</v>
      </c>
      <c r="N8" t="n">
        <v>17.08</v>
      </c>
      <c r="O8" t="n">
        <v>14785.31</v>
      </c>
      <c r="P8" t="n">
        <v>275.42</v>
      </c>
      <c r="Q8" t="n">
        <v>2238.42</v>
      </c>
      <c r="R8" t="n">
        <v>158.52</v>
      </c>
      <c r="S8" t="n">
        <v>80.06999999999999</v>
      </c>
      <c r="T8" t="n">
        <v>36819.92</v>
      </c>
      <c r="U8" t="n">
        <v>0.51</v>
      </c>
      <c r="V8" t="n">
        <v>0.83</v>
      </c>
      <c r="W8" t="n">
        <v>6.77</v>
      </c>
      <c r="X8" t="n">
        <v>2.27</v>
      </c>
      <c r="Y8" t="n">
        <v>1</v>
      </c>
      <c r="Z8" t="n">
        <v>10</v>
      </c>
      <c r="AA8" t="n">
        <v>390.3253276990418</v>
      </c>
      <c r="AB8" t="n">
        <v>534.0603332959658</v>
      </c>
      <c r="AC8" t="n">
        <v>483.0903646445835</v>
      </c>
      <c r="AD8" t="n">
        <v>390325.3276990418</v>
      </c>
      <c r="AE8" t="n">
        <v>534060.3332959658</v>
      </c>
      <c r="AF8" t="n">
        <v>4.946361776908485e-06</v>
      </c>
      <c r="AG8" t="n">
        <v>1.45375</v>
      </c>
      <c r="AH8" t="n">
        <v>483090.3646445835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2.9046</v>
      </c>
      <c r="E9" t="n">
        <v>34.43</v>
      </c>
      <c r="F9" t="n">
        <v>30.65</v>
      </c>
      <c r="G9" t="n">
        <v>25.9</v>
      </c>
      <c r="H9" t="n">
        <v>0.41</v>
      </c>
      <c r="I9" t="n">
        <v>71</v>
      </c>
      <c r="J9" t="n">
        <v>118.31</v>
      </c>
      <c r="K9" t="n">
        <v>43.4</v>
      </c>
      <c r="L9" t="n">
        <v>2.75</v>
      </c>
      <c r="M9" t="n">
        <v>69</v>
      </c>
      <c r="N9" t="n">
        <v>17.16</v>
      </c>
      <c r="O9" t="n">
        <v>14825.26</v>
      </c>
      <c r="P9" t="n">
        <v>268.23</v>
      </c>
      <c r="Q9" t="n">
        <v>2238.57</v>
      </c>
      <c r="R9" t="n">
        <v>150.01</v>
      </c>
      <c r="S9" t="n">
        <v>80.06999999999999</v>
      </c>
      <c r="T9" t="n">
        <v>32612.23</v>
      </c>
      <c r="U9" t="n">
        <v>0.53</v>
      </c>
      <c r="V9" t="n">
        <v>0.84</v>
      </c>
      <c r="W9" t="n">
        <v>6.77</v>
      </c>
      <c r="X9" t="n">
        <v>2.02</v>
      </c>
      <c r="Y9" t="n">
        <v>1</v>
      </c>
      <c r="Z9" t="n">
        <v>10</v>
      </c>
      <c r="AA9" t="n">
        <v>378.0263225669329</v>
      </c>
      <c r="AB9" t="n">
        <v>517.2322918804024</v>
      </c>
      <c r="AC9" t="n">
        <v>467.868367883417</v>
      </c>
      <c r="AD9" t="n">
        <v>378026.3225669329</v>
      </c>
      <c r="AE9" t="n">
        <v>517232.2918804024</v>
      </c>
      <c r="AF9" t="n">
        <v>5.012980606143888e-06</v>
      </c>
      <c r="AG9" t="n">
        <v>1.434583333333333</v>
      </c>
      <c r="AH9" t="n">
        <v>467868.367883417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2.9368</v>
      </c>
      <c r="E10" t="n">
        <v>34.05</v>
      </c>
      <c r="F10" t="n">
        <v>30.44</v>
      </c>
      <c r="G10" t="n">
        <v>28.54</v>
      </c>
      <c r="H10" t="n">
        <v>0.45</v>
      </c>
      <c r="I10" t="n">
        <v>64</v>
      </c>
      <c r="J10" t="n">
        <v>118.63</v>
      </c>
      <c r="K10" t="n">
        <v>43.4</v>
      </c>
      <c r="L10" t="n">
        <v>3</v>
      </c>
      <c r="M10" t="n">
        <v>62</v>
      </c>
      <c r="N10" t="n">
        <v>17.23</v>
      </c>
      <c r="O10" t="n">
        <v>14865.24</v>
      </c>
      <c r="P10" t="n">
        <v>261.11</v>
      </c>
      <c r="Q10" t="n">
        <v>2238.6</v>
      </c>
      <c r="R10" t="n">
        <v>143.9</v>
      </c>
      <c r="S10" t="n">
        <v>80.06999999999999</v>
      </c>
      <c r="T10" t="n">
        <v>29593.51</v>
      </c>
      <c r="U10" t="n">
        <v>0.5600000000000001</v>
      </c>
      <c r="V10" t="n">
        <v>0.84</v>
      </c>
      <c r="W10" t="n">
        <v>6.74</v>
      </c>
      <c r="X10" t="n">
        <v>1.81</v>
      </c>
      <c r="Y10" t="n">
        <v>1</v>
      </c>
      <c r="Z10" t="n">
        <v>10</v>
      </c>
      <c r="AA10" t="n">
        <v>367.0810095438725</v>
      </c>
      <c r="AB10" t="n">
        <v>502.2564317291201</v>
      </c>
      <c r="AC10" t="n">
        <v>454.3217828062213</v>
      </c>
      <c r="AD10" t="n">
        <v>367081.0095438726</v>
      </c>
      <c r="AE10" t="n">
        <v>502256.4317291201</v>
      </c>
      <c r="AF10" t="n">
        <v>5.068553826386894e-06</v>
      </c>
      <c r="AG10" t="n">
        <v>1.41875</v>
      </c>
      <c r="AH10" t="n">
        <v>454321.7828062213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2.97</v>
      </c>
      <c r="E11" t="n">
        <v>33.67</v>
      </c>
      <c r="F11" t="n">
        <v>30.22</v>
      </c>
      <c r="G11" t="n">
        <v>31.81</v>
      </c>
      <c r="H11" t="n">
        <v>0.48</v>
      </c>
      <c r="I11" t="n">
        <v>57</v>
      </c>
      <c r="J11" t="n">
        <v>118.96</v>
      </c>
      <c r="K11" t="n">
        <v>43.4</v>
      </c>
      <c r="L11" t="n">
        <v>3.25</v>
      </c>
      <c r="M11" t="n">
        <v>55</v>
      </c>
      <c r="N11" t="n">
        <v>17.31</v>
      </c>
      <c r="O11" t="n">
        <v>14905.25</v>
      </c>
      <c r="P11" t="n">
        <v>254.04</v>
      </c>
      <c r="Q11" t="n">
        <v>2238.49</v>
      </c>
      <c r="R11" t="n">
        <v>136.78</v>
      </c>
      <c r="S11" t="n">
        <v>80.06999999999999</v>
      </c>
      <c r="T11" t="n">
        <v>26064.73</v>
      </c>
      <c r="U11" t="n">
        <v>0.59</v>
      </c>
      <c r="V11" t="n">
        <v>0.85</v>
      </c>
      <c r="W11" t="n">
        <v>6.73</v>
      </c>
      <c r="X11" t="n">
        <v>1.6</v>
      </c>
      <c r="Y11" t="n">
        <v>1</v>
      </c>
      <c r="Z11" t="n">
        <v>10</v>
      </c>
      <c r="AA11" t="n">
        <v>356.2507794037714</v>
      </c>
      <c r="AB11" t="n">
        <v>487.438033055401</v>
      </c>
      <c r="AC11" t="n">
        <v>440.917631304169</v>
      </c>
      <c r="AD11" t="n">
        <v>356250.7794037714</v>
      </c>
      <c r="AE11" t="n">
        <v>487438.0330554011</v>
      </c>
      <c r="AF11" t="n">
        <v>5.125852923034962e-06</v>
      </c>
      <c r="AG11" t="n">
        <v>1.402916666666667</v>
      </c>
      <c r="AH11" t="n">
        <v>440917.631304169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2.9931</v>
      </c>
      <c r="E12" t="n">
        <v>33.41</v>
      </c>
      <c r="F12" t="n">
        <v>30.08</v>
      </c>
      <c r="G12" t="n">
        <v>34.71</v>
      </c>
      <c r="H12" t="n">
        <v>0.52</v>
      </c>
      <c r="I12" t="n">
        <v>52</v>
      </c>
      <c r="J12" t="n">
        <v>119.28</v>
      </c>
      <c r="K12" t="n">
        <v>43.4</v>
      </c>
      <c r="L12" t="n">
        <v>3.5</v>
      </c>
      <c r="M12" t="n">
        <v>50</v>
      </c>
      <c r="N12" t="n">
        <v>17.38</v>
      </c>
      <c r="O12" t="n">
        <v>14945.29</v>
      </c>
      <c r="P12" t="n">
        <v>248.28</v>
      </c>
      <c r="Q12" t="n">
        <v>2238.45</v>
      </c>
      <c r="R12" t="n">
        <v>131.89</v>
      </c>
      <c r="S12" t="n">
        <v>80.06999999999999</v>
      </c>
      <c r="T12" t="n">
        <v>23647.94</v>
      </c>
      <c r="U12" t="n">
        <v>0.61</v>
      </c>
      <c r="V12" t="n">
        <v>0.85</v>
      </c>
      <c r="W12" t="n">
        <v>6.73</v>
      </c>
      <c r="X12" t="n">
        <v>1.46</v>
      </c>
      <c r="Y12" t="n">
        <v>1</v>
      </c>
      <c r="Z12" t="n">
        <v>10</v>
      </c>
      <c r="AA12" t="n">
        <v>348.235304117353</v>
      </c>
      <c r="AB12" t="n">
        <v>476.4709061507108</v>
      </c>
      <c r="AC12" t="n">
        <v>430.9971915988031</v>
      </c>
      <c r="AD12" t="n">
        <v>348235.304117353</v>
      </c>
      <c r="AE12" t="n">
        <v>476470.9061507108</v>
      </c>
      <c r="AF12" t="n">
        <v>5.1657206679919e-06</v>
      </c>
      <c r="AG12" t="n">
        <v>1.392083333333333</v>
      </c>
      <c r="AH12" t="n">
        <v>430997.1915988031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3.0126</v>
      </c>
      <c r="E13" t="n">
        <v>33.19</v>
      </c>
      <c r="F13" t="n">
        <v>29.96</v>
      </c>
      <c r="G13" t="n">
        <v>37.45</v>
      </c>
      <c r="H13" t="n">
        <v>0.55</v>
      </c>
      <c r="I13" t="n">
        <v>48</v>
      </c>
      <c r="J13" t="n">
        <v>119.61</v>
      </c>
      <c r="K13" t="n">
        <v>43.4</v>
      </c>
      <c r="L13" t="n">
        <v>3.75</v>
      </c>
      <c r="M13" t="n">
        <v>41</v>
      </c>
      <c r="N13" t="n">
        <v>17.46</v>
      </c>
      <c r="O13" t="n">
        <v>14985.35</v>
      </c>
      <c r="P13" t="n">
        <v>241.83</v>
      </c>
      <c r="Q13" t="n">
        <v>2238.45</v>
      </c>
      <c r="R13" t="n">
        <v>127.79</v>
      </c>
      <c r="S13" t="n">
        <v>80.06999999999999</v>
      </c>
      <c r="T13" t="n">
        <v>21614.64</v>
      </c>
      <c r="U13" t="n">
        <v>0.63</v>
      </c>
      <c r="V13" t="n">
        <v>0.86</v>
      </c>
      <c r="W13" t="n">
        <v>6.73</v>
      </c>
      <c r="X13" t="n">
        <v>1.33</v>
      </c>
      <c r="Y13" t="n">
        <v>1</v>
      </c>
      <c r="Z13" t="n">
        <v>10</v>
      </c>
      <c r="AA13" t="n">
        <v>340.280600015363</v>
      </c>
      <c r="AB13" t="n">
        <v>465.586929061591</v>
      </c>
      <c r="AC13" t="n">
        <v>421.151966007311</v>
      </c>
      <c r="AD13" t="n">
        <v>340280.600015363</v>
      </c>
      <c r="AE13" t="n">
        <v>465586.929061591</v>
      </c>
      <c r="AF13" t="n">
        <v>5.199375257890615e-06</v>
      </c>
      <c r="AG13" t="n">
        <v>1.382916666666667</v>
      </c>
      <c r="AH13" t="n">
        <v>421151.9660073111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3.0295</v>
      </c>
      <c r="E14" t="n">
        <v>33.01</v>
      </c>
      <c r="F14" t="n">
        <v>29.87</v>
      </c>
      <c r="G14" t="n">
        <v>40.74</v>
      </c>
      <c r="H14" t="n">
        <v>0.59</v>
      </c>
      <c r="I14" t="n">
        <v>44</v>
      </c>
      <c r="J14" t="n">
        <v>119.93</v>
      </c>
      <c r="K14" t="n">
        <v>43.4</v>
      </c>
      <c r="L14" t="n">
        <v>4</v>
      </c>
      <c r="M14" t="n">
        <v>24</v>
      </c>
      <c r="N14" t="n">
        <v>17.53</v>
      </c>
      <c r="O14" t="n">
        <v>15025.44</v>
      </c>
      <c r="P14" t="n">
        <v>236.61</v>
      </c>
      <c r="Q14" t="n">
        <v>2238.63</v>
      </c>
      <c r="R14" t="n">
        <v>124.56</v>
      </c>
      <c r="S14" t="n">
        <v>80.06999999999999</v>
      </c>
      <c r="T14" t="n">
        <v>20021.23</v>
      </c>
      <c r="U14" t="n">
        <v>0.64</v>
      </c>
      <c r="V14" t="n">
        <v>0.86</v>
      </c>
      <c r="W14" t="n">
        <v>6.73</v>
      </c>
      <c r="X14" t="n">
        <v>1.25</v>
      </c>
      <c r="Y14" t="n">
        <v>1</v>
      </c>
      <c r="Z14" t="n">
        <v>10</v>
      </c>
      <c r="AA14" t="n">
        <v>333.8293446728263</v>
      </c>
      <c r="AB14" t="n">
        <v>456.7600368926334</v>
      </c>
      <c r="AC14" t="n">
        <v>413.1675000383378</v>
      </c>
      <c r="AD14" t="n">
        <v>333829.3446728264</v>
      </c>
      <c r="AE14" t="n">
        <v>456760.0368926334</v>
      </c>
      <c r="AF14" t="n">
        <v>5.228542569136167e-06</v>
      </c>
      <c r="AG14" t="n">
        <v>1.375416666666667</v>
      </c>
      <c r="AH14" t="n">
        <v>413167.5000383378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3.032</v>
      </c>
      <c r="E15" t="n">
        <v>32.98</v>
      </c>
      <c r="F15" t="n">
        <v>29.87</v>
      </c>
      <c r="G15" t="n">
        <v>41.68</v>
      </c>
      <c r="H15" t="n">
        <v>0.62</v>
      </c>
      <c r="I15" t="n">
        <v>43</v>
      </c>
      <c r="J15" t="n">
        <v>120.26</v>
      </c>
      <c r="K15" t="n">
        <v>43.4</v>
      </c>
      <c r="L15" t="n">
        <v>4.25</v>
      </c>
      <c r="M15" t="n">
        <v>9</v>
      </c>
      <c r="N15" t="n">
        <v>17.61</v>
      </c>
      <c r="O15" t="n">
        <v>15065.56</v>
      </c>
      <c r="P15" t="n">
        <v>235.83</v>
      </c>
      <c r="Q15" t="n">
        <v>2238.47</v>
      </c>
      <c r="R15" t="n">
        <v>123.85</v>
      </c>
      <c r="S15" t="n">
        <v>80.06999999999999</v>
      </c>
      <c r="T15" t="n">
        <v>19669.72</v>
      </c>
      <c r="U15" t="n">
        <v>0.65</v>
      </c>
      <c r="V15" t="n">
        <v>0.86</v>
      </c>
      <c r="W15" t="n">
        <v>6.75</v>
      </c>
      <c r="X15" t="n">
        <v>1.24</v>
      </c>
      <c r="Y15" t="n">
        <v>1</v>
      </c>
      <c r="Z15" t="n">
        <v>10</v>
      </c>
      <c r="AA15" t="n">
        <v>332.9317546513574</v>
      </c>
      <c r="AB15" t="n">
        <v>455.5319146263825</v>
      </c>
      <c r="AC15" t="n">
        <v>412.0565880374974</v>
      </c>
      <c r="AD15" t="n">
        <v>332931.7546513574</v>
      </c>
      <c r="AE15" t="n">
        <v>455531.9146263825</v>
      </c>
      <c r="AF15" t="n">
        <v>5.232857260148824e-06</v>
      </c>
      <c r="AG15" t="n">
        <v>1.374166666666667</v>
      </c>
      <c r="AH15" t="n">
        <v>412056.5880374974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3.0354</v>
      </c>
      <c r="E16" t="n">
        <v>32.94</v>
      </c>
      <c r="F16" t="n">
        <v>29.86</v>
      </c>
      <c r="G16" t="n">
        <v>42.65</v>
      </c>
      <c r="H16" t="n">
        <v>0.66</v>
      </c>
      <c r="I16" t="n">
        <v>42</v>
      </c>
      <c r="J16" t="n">
        <v>120.58</v>
      </c>
      <c r="K16" t="n">
        <v>43.4</v>
      </c>
      <c r="L16" t="n">
        <v>4.5</v>
      </c>
      <c r="M16" t="n">
        <v>4</v>
      </c>
      <c r="N16" t="n">
        <v>17.68</v>
      </c>
      <c r="O16" t="n">
        <v>15105.7</v>
      </c>
      <c r="P16" t="n">
        <v>234.56</v>
      </c>
      <c r="Q16" t="n">
        <v>2238.53</v>
      </c>
      <c r="R16" t="n">
        <v>122.85</v>
      </c>
      <c r="S16" t="n">
        <v>80.06999999999999</v>
      </c>
      <c r="T16" t="n">
        <v>19179.04</v>
      </c>
      <c r="U16" t="n">
        <v>0.65</v>
      </c>
      <c r="V16" t="n">
        <v>0.86</v>
      </c>
      <c r="W16" t="n">
        <v>6.76</v>
      </c>
      <c r="X16" t="n">
        <v>1.23</v>
      </c>
      <c r="Y16" t="n">
        <v>1</v>
      </c>
      <c r="Z16" t="n">
        <v>10</v>
      </c>
      <c r="AA16" t="n">
        <v>331.5032893313098</v>
      </c>
      <c r="AB16" t="n">
        <v>453.5774253560513</v>
      </c>
      <c r="AC16" t="n">
        <v>410.2886324799837</v>
      </c>
      <c r="AD16" t="n">
        <v>331503.2893313098</v>
      </c>
      <c r="AE16" t="n">
        <v>453577.4253560512</v>
      </c>
      <c r="AF16" t="n">
        <v>5.238725239926035e-06</v>
      </c>
      <c r="AG16" t="n">
        <v>1.3725</v>
      </c>
      <c r="AH16" t="n">
        <v>410288.6324799837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3.0337</v>
      </c>
      <c r="E17" t="n">
        <v>32.96</v>
      </c>
      <c r="F17" t="n">
        <v>29.88</v>
      </c>
      <c r="G17" t="n">
        <v>42.68</v>
      </c>
      <c r="H17" t="n">
        <v>0.6899999999999999</v>
      </c>
      <c r="I17" t="n">
        <v>42</v>
      </c>
      <c r="J17" t="n">
        <v>120.91</v>
      </c>
      <c r="K17" t="n">
        <v>43.4</v>
      </c>
      <c r="L17" t="n">
        <v>4.75</v>
      </c>
      <c r="M17" t="n">
        <v>1</v>
      </c>
      <c r="N17" t="n">
        <v>17.76</v>
      </c>
      <c r="O17" t="n">
        <v>15145.88</v>
      </c>
      <c r="P17" t="n">
        <v>235.67</v>
      </c>
      <c r="Q17" t="n">
        <v>2238.67</v>
      </c>
      <c r="R17" t="n">
        <v>123.23</v>
      </c>
      <c r="S17" t="n">
        <v>80.06999999999999</v>
      </c>
      <c r="T17" t="n">
        <v>19367.73</v>
      </c>
      <c r="U17" t="n">
        <v>0.65</v>
      </c>
      <c r="V17" t="n">
        <v>0.86</v>
      </c>
      <c r="W17" t="n">
        <v>6.77</v>
      </c>
      <c r="X17" t="n">
        <v>1.25</v>
      </c>
      <c r="Y17" t="n">
        <v>1</v>
      </c>
      <c r="Z17" t="n">
        <v>10</v>
      </c>
      <c r="AA17" t="n">
        <v>332.661419003742</v>
      </c>
      <c r="AB17" t="n">
        <v>455.1620294669482</v>
      </c>
      <c r="AC17" t="n">
        <v>411.7220041985424</v>
      </c>
      <c r="AD17" t="n">
        <v>332661.419003742</v>
      </c>
      <c r="AE17" t="n">
        <v>455162.0294669482</v>
      </c>
      <c r="AF17" t="n">
        <v>5.235791250037429e-06</v>
      </c>
      <c r="AG17" t="n">
        <v>1.373333333333333</v>
      </c>
      <c r="AH17" t="n">
        <v>411722.0041985424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3.0335</v>
      </c>
      <c r="E18" t="n">
        <v>32.97</v>
      </c>
      <c r="F18" t="n">
        <v>29.88</v>
      </c>
      <c r="G18" t="n">
        <v>42.68</v>
      </c>
      <c r="H18" t="n">
        <v>0.73</v>
      </c>
      <c r="I18" t="n">
        <v>42</v>
      </c>
      <c r="J18" t="n">
        <v>121.23</v>
      </c>
      <c r="K18" t="n">
        <v>43.4</v>
      </c>
      <c r="L18" t="n">
        <v>5</v>
      </c>
      <c r="M18" t="n">
        <v>1</v>
      </c>
      <c r="N18" t="n">
        <v>17.83</v>
      </c>
      <c r="O18" t="n">
        <v>15186.08</v>
      </c>
      <c r="P18" t="n">
        <v>236.3</v>
      </c>
      <c r="Q18" t="n">
        <v>2238.67</v>
      </c>
      <c r="R18" t="n">
        <v>123.27</v>
      </c>
      <c r="S18" t="n">
        <v>80.06999999999999</v>
      </c>
      <c r="T18" t="n">
        <v>19387.87</v>
      </c>
      <c r="U18" t="n">
        <v>0.65</v>
      </c>
      <c r="V18" t="n">
        <v>0.86</v>
      </c>
      <c r="W18" t="n">
        <v>6.77</v>
      </c>
      <c r="X18" t="n">
        <v>1.25</v>
      </c>
      <c r="Y18" t="n">
        <v>1</v>
      </c>
      <c r="Z18" t="n">
        <v>10</v>
      </c>
      <c r="AA18" t="n">
        <v>333.1886523050329</v>
      </c>
      <c r="AB18" t="n">
        <v>455.883413329666</v>
      </c>
      <c r="AC18" t="n">
        <v>412.3745401978711</v>
      </c>
      <c r="AD18" t="n">
        <v>333188.6523050329</v>
      </c>
      <c r="AE18" t="n">
        <v>455883.413329666</v>
      </c>
      <c r="AF18" t="n">
        <v>5.235446074756416e-06</v>
      </c>
      <c r="AG18" t="n">
        <v>1.37375</v>
      </c>
      <c r="AH18" t="n">
        <v>412374.540197871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3.0333</v>
      </c>
      <c r="E19" t="n">
        <v>32.97</v>
      </c>
      <c r="F19" t="n">
        <v>29.88</v>
      </c>
      <c r="G19" t="n">
        <v>42.69</v>
      </c>
      <c r="H19" t="n">
        <v>0.76</v>
      </c>
      <c r="I19" t="n">
        <v>42</v>
      </c>
      <c r="J19" t="n">
        <v>121.56</v>
      </c>
      <c r="K19" t="n">
        <v>43.4</v>
      </c>
      <c r="L19" t="n">
        <v>5.25</v>
      </c>
      <c r="M19" t="n">
        <v>0</v>
      </c>
      <c r="N19" t="n">
        <v>17.91</v>
      </c>
      <c r="O19" t="n">
        <v>15226.31</v>
      </c>
      <c r="P19" t="n">
        <v>236.9</v>
      </c>
      <c r="Q19" t="n">
        <v>2238.67</v>
      </c>
      <c r="R19" t="n">
        <v>123.27</v>
      </c>
      <c r="S19" t="n">
        <v>80.06999999999999</v>
      </c>
      <c r="T19" t="n">
        <v>19389.42</v>
      </c>
      <c r="U19" t="n">
        <v>0.65</v>
      </c>
      <c r="V19" t="n">
        <v>0.86</v>
      </c>
      <c r="W19" t="n">
        <v>6.77</v>
      </c>
      <c r="X19" t="n">
        <v>1.25</v>
      </c>
      <c r="Y19" t="n">
        <v>1</v>
      </c>
      <c r="Z19" t="n">
        <v>10</v>
      </c>
      <c r="AA19" t="n">
        <v>333.6881098026673</v>
      </c>
      <c r="AB19" t="n">
        <v>456.5667931124391</v>
      </c>
      <c r="AC19" t="n">
        <v>412.9926991733059</v>
      </c>
      <c r="AD19" t="n">
        <v>333688.1098026673</v>
      </c>
      <c r="AE19" t="n">
        <v>456566.7931124392</v>
      </c>
      <c r="AF19" t="n">
        <v>5.235100899475404e-06</v>
      </c>
      <c r="AG19" t="n">
        <v>1.37375</v>
      </c>
      <c r="AH19" t="n">
        <v>412992.6991733059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2.4922</v>
      </c>
      <c r="E2" t="n">
        <v>40.13</v>
      </c>
      <c r="F2" t="n">
        <v>34.43</v>
      </c>
      <c r="G2" t="n">
        <v>10.38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275.26</v>
      </c>
      <c r="Q2" t="n">
        <v>2239.25</v>
      </c>
      <c r="R2" t="n">
        <v>273.94</v>
      </c>
      <c r="S2" t="n">
        <v>80.06999999999999</v>
      </c>
      <c r="T2" t="n">
        <v>93935.57000000001</v>
      </c>
      <c r="U2" t="n">
        <v>0.29</v>
      </c>
      <c r="V2" t="n">
        <v>0.75</v>
      </c>
      <c r="W2" t="n">
        <v>6.96</v>
      </c>
      <c r="X2" t="n">
        <v>5.79</v>
      </c>
      <c r="Y2" t="n">
        <v>1</v>
      </c>
      <c r="Z2" t="n">
        <v>10</v>
      </c>
      <c r="AA2" t="n">
        <v>445.1411106764128</v>
      </c>
      <c r="AB2" t="n">
        <v>609.0617058672746</v>
      </c>
      <c r="AC2" t="n">
        <v>550.9337114827741</v>
      </c>
      <c r="AD2" t="n">
        <v>445141.1106764128</v>
      </c>
      <c r="AE2" t="n">
        <v>609061.7058672745</v>
      </c>
      <c r="AF2" t="n">
        <v>4.890795087516972e-06</v>
      </c>
      <c r="AG2" t="n">
        <v>1.672083333333333</v>
      </c>
      <c r="AH2" t="n">
        <v>550933.7114827741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2.6539</v>
      </c>
      <c r="E3" t="n">
        <v>37.68</v>
      </c>
      <c r="F3" t="n">
        <v>32.93</v>
      </c>
      <c r="G3" t="n">
        <v>13.26</v>
      </c>
      <c r="H3" t="n">
        <v>0.24</v>
      </c>
      <c r="I3" t="n">
        <v>149</v>
      </c>
      <c r="J3" t="n">
        <v>90.18000000000001</v>
      </c>
      <c r="K3" t="n">
        <v>37.55</v>
      </c>
      <c r="L3" t="n">
        <v>1.25</v>
      </c>
      <c r="M3" t="n">
        <v>147</v>
      </c>
      <c r="N3" t="n">
        <v>11.37</v>
      </c>
      <c r="O3" t="n">
        <v>11355.7</v>
      </c>
      <c r="P3" t="n">
        <v>257.39</v>
      </c>
      <c r="Q3" t="n">
        <v>2239.03</v>
      </c>
      <c r="R3" t="n">
        <v>224.14</v>
      </c>
      <c r="S3" t="n">
        <v>80.06999999999999</v>
      </c>
      <c r="T3" t="n">
        <v>69288.46000000001</v>
      </c>
      <c r="U3" t="n">
        <v>0.36</v>
      </c>
      <c r="V3" t="n">
        <v>0.78</v>
      </c>
      <c r="W3" t="n">
        <v>6.89</v>
      </c>
      <c r="X3" t="n">
        <v>4.29</v>
      </c>
      <c r="Y3" t="n">
        <v>1</v>
      </c>
      <c r="Z3" t="n">
        <v>10</v>
      </c>
      <c r="AA3" t="n">
        <v>395.214641147916</v>
      </c>
      <c r="AB3" t="n">
        <v>540.7501076580014</v>
      </c>
      <c r="AC3" t="n">
        <v>489.1416763306638</v>
      </c>
      <c r="AD3" t="n">
        <v>395214.641147916</v>
      </c>
      <c r="AE3" t="n">
        <v>540750.1076580014</v>
      </c>
      <c r="AF3" t="n">
        <v>5.208121773036391e-06</v>
      </c>
      <c r="AG3" t="n">
        <v>1.57</v>
      </c>
      <c r="AH3" t="n">
        <v>489141.6763306638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2.7628</v>
      </c>
      <c r="E4" t="n">
        <v>36.2</v>
      </c>
      <c r="F4" t="n">
        <v>32.03</v>
      </c>
      <c r="G4" t="n">
        <v>16.28</v>
      </c>
      <c r="H4" t="n">
        <v>0.29</v>
      </c>
      <c r="I4" t="n">
        <v>118</v>
      </c>
      <c r="J4" t="n">
        <v>90.48</v>
      </c>
      <c r="K4" t="n">
        <v>37.55</v>
      </c>
      <c r="L4" t="n">
        <v>1.5</v>
      </c>
      <c r="M4" t="n">
        <v>116</v>
      </c>
      <c r="N4" t="n">
        <v>11.43</v>
      </c>
      <c r="O4" t="n">
        <v>11393.43</v>
      </c>
      <c r="P4" t="n">
        <v>244.41</v>
      </c>
      <c r="Q4" t="n">
        <v>2238.69</v>
      </c>
      <c r="R4" t="n">
        <v>195.11</v>
      </c>
      <c r="S4" t="n">
        <v>80.06999999999999</v>
      </c>
      <c r="T4" t="n">
        <v>54928.02</v>
      </c>
      <c r="U4" t="n">
        <v>0.41</v>
      </c>
      <c r="V4" t="n">
        <v>0.8</v>
      </c>
      <c r="W4" t="n">
        <v>6.84</v>
      </c>
      <c r="X4" t="n">
        <v>3.4</v>
      </c>
      <c r="Y4" t="n">
        <v>1</v>
      </c>
      <c r="Z4" t="n">
        <v>10</v>
      </c>
      <c r="AA4" t="n">
        <v>364.5252183253857</v>
      </c>
      <c r="AB4" t="n">
        <v>498.7594854304355</v>
      </c>
      <c r="AC4" t="n">
        <v>451.1585801542882</v>
      </c>
      <c r="AD4" t="n">
        <v>364525.2183253856</v>
      </c>
      <c r="AE4" t="n">
        <v>498759.4854304355</v>
      </c>
      <c r="AF4" t="n">
        <v>5.421831581651509e-06</v>
      </c>
      <c r="AG4" t="n">
        <v>1.508333333333334</v>
      </c>
      <c r="AH4" t="n">
        <v>451158.5801542883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2.8425</v>
      </c>
      <c r="E5" t="n">
        <v>35.18</v>
      </c>
      <c r="F5" t="n">
        <v>31.41</v>
      </c>
      <c r="G5" t="n">
        <v>19.43</v>
      </c>
      <c r="H5" t="n">
        <v>0.34</v>
      </c>
      <c r="I5" t="n">
        <v>97</v>
      </c>
      <c r="J5" t="n">
        <v>90.79000000000001</v>
      </c>
      <c r="K5" t="n">
        <v>37.55</v>
      </c>
      <c r="L5" t="n">
        <v>1.75</v>
      </c>
      <c r="M5" t="n">
        <v>95</v>
      </c>
      <c r="N5" t="n">
        <v>11.49</v>
      </c>
      <c r="O5" t="n">
        <v>11431.19</v>
      </c>
      <c r="P5" t="n">
        <v>233.64</v>
      </c>
      <c r="Q5" t="n">
        <v>2238.49</v>
      </c>
      <c r="R5" t="n">
        <v>174.91</v>
      </c>
      <c r="S5" t="n">
        <v>80.06999999999999</v>
      </c>
      <c r="T5" t="n">
        <v>44933.9</v>
      </c>
      <c r="U5" t="n">
        <v>0.46</v>
      </c>
      <c r="V5" t="n">
        <v>0.82</v>
      </c>
      <c r="W5" t="n">
        <v>6.8</v>
      </c>
      <c r="X5" t="n">
        <v>2.78</v>
      </c>
      <c r="Y5" t="n">
        <v>1</v>
      </c>
      <c r="Z5" t="n">
        <v>10</v>
      </c>
      <c r="AA5" t="n">
        <v>342.5279078705495</v>
      </c>
      <c r="AB5" t="n">
        <v>468.6617948132824</v>
      </c>
      <c r="AC5" t="n">
        <v>423.9333708872623</v>
      </c>
      <c r="AD5" t="n">
        <v>342527.9078705495</v>
      </c>
      <c r="AE5" t="n">
        <v>468661.7948132824</v>
      </c>
      <c r="AF5" t="n">
        <v>5.578238117433189e-06</v>
      </c>
      <c r="AG5" t="n">
        <v>1.465833333333333</v>
      </c>
      <c r="AH5" t="n">
        <v>423933.3708872623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2.9035</v>
      </c>
      <c r="E6" t="n">
        <v>34.44</v>
      </c>
      <c r="F6" t="n">
        <v>30.95</v>
      </c>
      <c r="G6" t="n">
        <v>22.65</v>
      </c>
      <c r="H6" t="n">
        <v>0.39</v>
      </c>
      <c r="I6" t="n">
        <v>82</v>
      </c>
      <c r="J6" t="n">
        <v>91.09999999999999</v>
      </c>
      <c r="K6" t="n">
        <v>37.55</v>
      </c>
      <c r="L6" t="n">
        <v>2</v>
      </c>
      <c r="M6" t="n">
        <v>80</v>
      </c>
      <c r="N6" t="n">
        <v>11.54</v>
      </c>
      <c r="O6" t="n">
        <v>11468.97</v>
      </c>
      <c r="P6" t="n">
        <v>223.9</v>
      </c>
      <c r="Q6" t="n">
        <v>2238.52</v>
      </c>
      <c r="R6" t="n">
        <v>160.25</v>
      </c>
      <c r="S6" t="n">
        <v>80.06999999999999</v>
      </c>
      <c r="T6" t="n">
        <v>37677.69</v>
      </c>
      <c r="U6" t="n">
        <v>0.5</v>
      </c>
      <c r="V6" t="n">
        <v>0.83</v>
      </c>
      <c r="W6" t="n">
        <v>6.78</v>
      </c>
      <c r="X6" t="n">
        <v>2.32</v>
      </c>
      <c r="Y6" t="n">
        <v>1</v>
      </c>
      <c r="Z6" t="n">
        <v>10</v>
      </c>
      <c r="AA6" t="n">
        <v>325.3940875583175</v>
      </c>
      <c r="AB6" t="n">
        <v>445.2185459712828</v>
      </c>
      <c r="AC6" t="n">
        <v>402.7275128119365</v>
      </c>
      <c r="AD6" t="n">
        <v>325394.0875583175</v>
      </c>
      <c r="AE6" t="n">
        <v>445218.5459712828</v>
      </c>
      <c r="AF6" t="n">
        <v>5.697947009311264e-06</v>
      </c>
      <c r="AG6" t="n">
        <v>1.435</v>
      </c>
      <c r="AH6" t="n">
        <v>402727.5128119366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2.9508</v>
      </c>
      <c r="E7" t="n">
        <v>33.89</v>
      </c>
      <c r="F7" t="n">
        <v>30.63</v>
      </c>
      <c r="G7" t="n">
        <v>26.25</v>
      </c>
      <c r="H7" t="n">
        <v>0.43</v>
      </c>
      <c r="I7" t="n">
        <v>70</v>
      </c>
      <c r="J7" t="n">
        <v>91.40000000000001</v>
      </c>
      <c r="K7" t="n">
        <v>37.55</v>
      </c>
      <c r="L7" t="n">
        <v>2.25</v>
      </c>
      <c r="M7" t="n">
        <v>68</v>
      </c>
      <c r="N7" t="n">
        <v>11.6</v>
      </c>
      <c r="O7" t="n">
        <v>11506.78</v>
      </c>
      <c r="P7" t="n">
        <v>214.74</v>
      </c>
      <c r="Q7" t="n">
        <v>2238.51</v>
      </c>
      <c r="R7" t="n">
        <v>149.65</v>
      </c>
      <c r="S7" t="n">
        <v>80.06999999999999</v>
      </c>
      <c r="T7" t="n">
        <v>32434.95</v>
      </c>
      <c r="U7" t="n">
        <v>0.54</v>
      </c>
      <c r="V7" t="n">
        <v>0.84</v>
      </c>
      <c r="W7" t="n">
        <v>6.76</v>
      </c>
      <c r="X7" t="n">
        <v>2</v>
      </c>
      <c r="Y7" t="n">
        <v>1</v>
      </c>
      <c r="Z7" t="n">
        <v>10</v>
      </c>
      <c r="AA7" t="n">
        <v>311.4244828228296</v>
      </c>
      <c r="AB7" t="n">
        <v>426.1047164767231</v>
      </c>
      <c r="AC7" t="n">
        <v>385.4378803779095</v>
      </c>
      <c r="AD7" t="n">
        <v>311424.4828228296</v>
      </c>
      <c r="AE7" t="n">
        <v>426104.7164767231</v>
      </c>
      <c r="AF7" t="n">
        <v>5.790770461538031e-06</v>
      </c>
      <c r="AG7" t="n">
        <v>1.412083333333333</v>
      </c>
      <c r="AH7" t="n">
        <v>385437.8803779095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2.9839</v>
      </c>
      <c r="E8" t="n">
        <v>33.51</v>
      </c>
      <c r="F8" t="n">
        <v>30.4</v>
      </c>
      <c r="G8" t="n">
        <v>29.42</v>
      </c>
      <c r="H8" t="n">
        <v>0.48</v>
      </c>
      <c r="I8" t="n">
        <v>62</v>
      </c>
      <c r="J8" t="n">
        <v>91.70999999999999</v>
      </c>
      <c r="K8" t="n">
        <v>37.55</v>
      </c>
      <c r="L8" t="n">
        <v>2.5</v>
      </c>
      <c r="M8" t="n">
        <v>37</v>
      </c>
      <c r="N8" t="n">
        <v>11.66</v>
      </c>
      <c r="O8" t="n">
        <v>11544.61</v>
      </c>
      <c r="P8" t="n">
        <v>207.17</v>
      </c>
      <c r="Q8" t="n">
        <v>2238.51</v>
      </c>
      <c r="R8" t="n">
        <v>141.83</v>
      </c>
      <c r="S8" t="n">
        <v>80.06999999999999</v>
      </c>
      <c r="T8" t="n">
        <v>28567.88</v>
      </c>
      <c r="U8" t="n">
        <v>0.5600000000000001</v>
      </c>
      <c r="V8" t="n">
        <v>0.84</v>
      </c>
      <c r="W8" t="n">
        <v>6.76</v>
      </c>
      <c r="X8" t="n">
        <v>1.77</v>
      </c>
      <c r="Y8" t="n">
        <v>1</v>
      </c>
      <c r="Z8" t="n">
        <v>10</v>
      </c>
      <c r="AA8" t="n">
        <v>300.9460615871926</v>
      </c>
      <c r="AB8" t="n">
        <v>411.7676782668055</v>
      </c>
      <c r="AC8" t="n">
        <v>372.4691489725869</v>
      </c>
      <c r="AD8" t="n">
        <v>300946.0615871926</v>
      </c>
      <c r="AE8" t="n">
        <v>411767.6782668055</v>
      </c>
      <c r="AF8" t="n">
        <v>5.855727253688265e-06</v>
      </c>
      <c r="AG8" t="n">
        <v>1.39625</v>
      </c>
      <c r="AH8" t="n">
        <v>372469.1489725869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2.9957</v>
      </c>
      <c r="E9" t="n">
        <v>33.38</v>
      </c>
      <c r="F9" t="n">
        <v>30.35</v>
      </c>
      <c r="G9" t="n">
        <v>31.39</v>
      </c>
      <c r="H9" t="n">
        <v>0.52</v>
      </c>
      <c r="I9" t="n">
        <v>58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204.11</v>
      </c>
      <c r="Q9" t="n">
        <v>2238.95</v>
      </c>
      <c r="R9" t="n">
        <v>138.71</v>
      </c>
      <c r="S9" t="n">
        <v>80.06999999999999</v>
      </c>
      <c r="T9" t="n">
        <v>27026.27</v>
      </c>
      <c r="U9" t="n">
        <v>0.58</v>
      </c>
      <c r="V9" t="n">
        <v>0.85</v>
      </c>
      <c r="W9" t="n">
        <v>6.79</v>
      </c>
      <c r="X9" t="n">
        <v>1.72</v>
      </c>
      <c r="Y9" t="n">
        <v>1</v>
      </c>
      <c r="Z9" t="n">
        <v>10</v>
      </c>
      <c r="AA9" t="n">
        <v>297.1007480058749</v>
      </c>
      <c r="AB9" t="n">
        <v>406.5063505815842</v>
      </c>
      <c r="AC9" t="n">
        <v>367.7099550173234</v>
      </c>
      <c r="AD9" t="n">
        <v>297100.7480058749</v>
      </c>
      <c r="AE9" t="n">
        <v>406506.3505815841</v>
      </c>
      <c r="AF9" t="n">
        <v>5.878884055723696e-06</v>
      </c>
      <c r="AG9" t="n">
        <v>1.390833333333333</v>
      </c>
      <c r="AH9" t="n">
        <v>367709.9550173234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2.9962</v>
      </c>
      <c r="E10" t="n">
        <v>33.38</v>
      </c>
      <c r="F10" t="n">
        <v>30.34</v>
      </c>
      <c r="G10" t="n">
        <v>31.39</v>
      </c>
      <c r="H10" t="n">
        <v>0.57</v>
      </c>
      <c r="I10" t="n">
        <v>58</v>
      </c>
      <c r="J10" t="n">
        <v>92.31999999999999</v>
      </c>
      <c r="K10" t="n">
        <v>37.55</v>
      </c>
      <c r="L10" t="n">
        <v>3</v>
      </c>
      <c r="M10" t="n">
        <v>4</v>
      </c>
      <c r="N10" t="n">
        <v>11.77</v>
      </c>
      <c r="O10" t="n">
        <v>11620.34</v>
      </c>
      <c r="P10" t="n">
        <v>204.19</v>
      </c>
      <c r="Q10" t="n">
        <v>2238.75</v>
      </c>
      <c r="R10" t="n">
        <v>138.08</v>
      </c>
      <c r="S10" t="n">
        <v>80.06999999999999</v>
      </c>
      <c r="T10" t="n">
        <v>26712.14</v>
      </c>
      <c r="U10" t="n">
        <v>0.58</v>
      </c>
      <c r="V10" t="n">
        <v>0.85</v>
      </c>
      <c r="W10" t="n">
        <v>6.8</v>
      </c>
      <c r="X10" t="n">
        <v>1.71</v>
      </c>
      <c r="Y10" t="n">
        <v>1</v>
      </c>
      <c r="Z10" t="n">
        <v>10</v>
      </c>
      <c r="AA10" t="n">
        <v>297.0791622102198</v>
      </c>
      <c r="AB10" t="n">
        <v>406.4768159436708</v>
      </c>
      <c r="AC10" t="n">
        <v>367.6832391238003</v>
      </c>
      <c r="AD10" t="n">
        <v>297079.1622102198</v>
      </c>
      <c r="AE10" t="n">
        <v>406476.8159436708</v>
      </c>
      <c r="AF10" t="n">
        <v>5.879865276148926e-06</v>
      </c>
      <c r="AG10" t="n">
        <v>1.390833333333333</v>
      </c>
      <c r="AH10" t="n">
        <v>367683.2391238003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3.0023</v>
      </c>
      <c r="E11" t="n">
        <v>33.31</v>
      </c>
      <c r="F11" t="n">
        <v>30.29</v>
      </c>
      <c r="G11" t="n">
        <v>31.89</v>
      </c>
      <c r="H11" t="n">
        <v>0.62</v>
      </c>
      <c r="I11" t="n">
        <v>57</v>
      </c>
      <c r="J11" t="n">
        <v>92.63</v>
      </c>
      <c r="K11" t="n">
        <v>37.55</v>
      </c>
      <c r="L11" t="n">
        <v>3.25</v>
      </c>
      <c r="M11" t="n">
        <v>0</v>
      </c>
      <c r="N11" t="n">
        <v>11.83</v>
      </c>
      <c r="O11" t="n">
        <v>11658.24</v>
      </c>
      <c r="P11" t="n">
        <v>204.37</v>
      </c>
      <c r="Q11" t="n">
        <v>2238.63</v>
      </c>
      <c r="R11" t="n">
        <v>136.42</v>
      </c>
      <c r="S11" t="n">
        <v>80.06999999999999</v>
      </c>
      <c r="T11" t="n">
        <v>25888.55</v>
      </c>
      <c r="U11" t="n">
        <v>0.59</v>
      </c>
      <c r="V11" t="n">
        <v>0.85</v>
      </c>
      <c r="W11" t="n">
        <v>6.81</v>
      </c>
      <c r="X11" t="n">
        <v>1.66</v>
      </c>
      <c r="Y11" t="n">
        <v>1</v>
      </c>
      <c r="Z11" t="n">
        <v>10</v>
      </c>
      <c r="AA11" t="n">
        <v>296.4278118181334</v>
      </c>
      <c r="AB11" t="n">
        <v>405.5856096016668</v>
      </c>
      <c r="AC11" t="n">
        <v>366.8770882642613</v>
      </c>
      <c r="AD11" t="n">
        <v>296427.8118181333</v>
      </c>
      <c r="AE11" t="n">
        <v>405585.6096016668</v>
      </c>
      <c r="AF11" t="n">
        <v>5.891836165336733e-06</v>
      </c>
      <c r="AG11" t="n">
        <v>1.387916666666667</v>
      </c>
      <c r="AH11" t="n">
        <v>366877.0882642613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</row>
    <row r="45">
      <c r="A45" t="n">
        <v>0</v>
      </c>
      <c r="B45" t="n">
        <v>140</v>
      </c>
      <c r="C45" t="inlineStr">
        <is>
          <t xml:space="preserve">CONCLUIDO	</t>
        </is>
      </c>
      <c r="D45" t="n">
        <v>1.2542</v>
      </c>
      <c r="E45" t="n">
        <v>79.73</v>
      </c>
      <c r="F45" t="n">
        <v>46.38</v>
      </c>
      <c r="G45" t="n">
        <v>4.77</v>
      </c>
      <c r="H45" t="n">
        <v>0.06</v>
      </c>
      <c r="I45" t="n">
        <v>583</v>
      </c>
      <c r="J45" t="n">
        <v>274.09</v>
      </c>
      <c r="K45" t="n">
        <v>60.56</v>
      </c>
      <c r="L45" t="n">
        <v>1</v>
      </c>
      <c r="M45" t="n">
        <v>581</v>
      </c>
      <c r="N45" t="n">
        <v>72.53</v>
      </c>
      <c r="O45" t="n">
        <v>34038.11</v>
      </c>
      <c r="P45" t="n">
        <v>803.3</v>
      </c>
      <c r="Q45" t="n">
        <v>2240.41</v>
      </c>
      <c r="R45" t="n">
        <v>665.36</v>
      </c>
      <c r="S45" t="n">
        <v>80.06999999999999</v>
      </c>
      <c r="T45" t="n">
        <v>287727.26</v>
      </c>
      <c r="U45" t="n">
        <v>0.12</v>
      </c>
      <c r="V45" t="n">
        <v>0.55</v>
      </c>
      <c r="W45" t="n">
        <v>7.6</v>
      </c>
      <c r="X45" t="n">
        <v>17.74</v>
      </c>
      <c r="Y45" t="n">
        <v>1</v>
      </c>
      <c r="Z45" t="n">
        <v>10</v>
      </c>
    </row>
    <row r="46">
      <c r="A46" t="n">
        <v>1</v>
      </c>
      <c r="B46" t="n">
        <v>140</v>
      </c>
      <c r="C46" t="inlineStr">
        <is>
          <t xml:space="preserve">CONCLUIDO	</t>
        </is>
      </c>
      <c r="D46" t="n">
        <v>1.536</v>
      </c>
      <c r="E46" t="n">
        <v>65.09999999999999</v>
      </c>
      <c r="F46" t="n">
        <v>40.84</v>
      </c>
      <c r="G46" t="n">
        <v>5.99</v>
      </c>
      <c r="H46" t="n">
        <v>0.08</v>
      </c>
      <c r="I46" t="n">
        <v>409</v>
      </c>
      <c r="J46" t="n">
        <v>274.57</v>
      </c>
      <c r="K46" t="n">
        <v>60.56</v>
      </c>
      <c r="L46" t="n">
        <v>1.25</v>
      </c>
      <c r="M46" t="n">
        <v>407</v>
      </c>
      <c r="N46" t="n">
        <v>72.76000000000001</v>
      </c>
      <c r="O46" t="n">
        <v>34097.72</v>
      </c>
      <c r="P46" t="n">
        <v>705.71</v>
      </c>
      <c r="Q46" t="n">
        <v>2239.53</v>
      </c>
      <c r="R46" t="n">
        <v>483.21</v>
      </c>
      <c r="S46" t="n">
        <v>80.06999999999999</v>
      </c>
      <c r="T46" t="n">
        <v>197522.6</v>
      </c>
      <c r="U46" t="n">
        <v>0.17</v>
      </c>
      <c r="V46" t="n">
        <v>0.63</v>
      </c>
      <c r="W46" t="n">
        <v>7.31</v>
      </c>
      <c r="X46" t="n">
        <v>12.2</v>
      </c>
      <c r="Y46" t="n">
        <v>1</v>
      </c>
      <c r="Z46" t="n">
        <v>10</v>
      </c>
    </row>
    <row r="47">
      <c r="A47" t="n">
        <v>2</v>
      </c>
      <c r="B47" t="n">
        <v>140</v>
      </c>
      <c r="C47" t="inlineStr">
        <is>
          <t xml:space="preserve">CONCLUIDO	</t>
        </is>
      </c>
      <c r="D47" t="n">
        <v>1.7425</v>
      </c>
      <c r="E47" t="n">
        <v>57.39</v>
      </c>
      <c r="F47" t="n">
        <v>37.99</v>
      </c>
      <c r="G47" t="n">
        <v>7.21</v>
      </c>
      <c r="H47" t="n">
        <v>0.1</v>
      </c>
      <c r="I47" t="n">
        <v>316</v>
      </c>
      <c r="J47" t="n">
        <v>275.05</v>
      </c>
      <c r="K47" t="n">
        <v>60.56</v>
      </c>
      <c r="L47" t="n">
        <v>1.5</v>
      </c>
      <c r="M47" t="n">
        <v>314</v>
      </c>
      <c r="N47" t="n">
        <v>73</v>
      </c>
      <c r="O47" t="n">
        <v>34157.42</v>
      </c>
      <c r="P47" t="n">
        <v>654.9299999999999</v>
      </c>
      <c r="Q47" t="n">
        <v>2239.46</v>
      </c>
      <c r="R47" t="n">
        <v>389.12</v>
      </c>
      <c r="S47" t="n">
        <v>80.06999999999999</v>
      </c>
      <c r="T47" t="n">
        <v>150944.4</v>
      </c>
      <c r="U47" t="n">
        <v>0.21</v>
      </c>
      <c r="V47" t="n">
        <v>0.68</v>
      </c>
      <c r="W47" t="n">
        <v>7.18</v>
      </c>
      <c r="X47" t="n">
        <v>9.34</v>
      </c>
      <c r="Y47" t="n">
        <v>1</v>
      </c>
      <c r="Z47" t="n">
        <v>10</v>
      </c>
    </row>
    <row r="48">
      <c r="A48" t="n">
        <v>3</v>
      </c>
      <c r="B48" t="n">
        <v>140</v>
      </c>
      <c r="C48" t="inlineStr">
        <is>
          <t xml:space="preserve">CONCLUIDO	</t>
        </is>
      </c>
      <c r="D48" t="n">
        <v>1.9058</v>
      </c>
      <c r="E48" t="n">
        <v>52.47</v>
      </c>
      <c r="F48" t="n">
        <v>36.15</v>
      </c>
      <c r="G48" t="n">
        <v>8.44</v>
      </c>
      <c r="H48" t="n">
        <v>0.11</v>
      </c>
      <c r="I48" t="n">
        <v>257</v>
      </c>
      <c r="J48" t="n">
        <v>275.54</v>
      </c>
      <c r="K48" t="n">
        <v>60.56</v>
      </c>
      <c r="L48" t="n">
        <v>1.75</v>
      </c>
      <c r="M48" t="n">
        <v>255</v>
      </c>
      <c r="N48" t="n">
        <v>73.23</v>
      </c>
      <c r="O48" t="n">
        <v>34217.22</v>
      </c>
      <c r="P48" t="n">
        <v>621.6799999999999</v>
      </c>
      <c r="Q48" t="n">
        <v>2239.43</v>
      </c>
      <c r="R48" t="n">
        <v>329.84</v>
      </c>
      <c r="S48" t="n">
        <v>80.06999999999999</v>
      </c>
      <c r="T48" t="n">
        <v>121596.28</v>
      </c>
      <c r="U48" t="n">
        <v>0.24</v>
      </c>
      <c r="V48" t="n">
        <v>0.71</v>
      </c>
      <c r="W48" t="n">
        <v>7.06</v>
      </c>
      <c r="X48" t="n">
        <v>7.51</v>
      </c>
      <c r="Y48" t="n">
        <v>1</v>
      </c>
      <c r="Z48" t="n">
        <v>10</v>
      </c>
    </row>
    <row r="49">
      <c r="A49" t="n">
        <v>4</v>
      </c>
      <c r="B49" t="n">
        <v>140</v>
      </c>
      <c r="C49" t="inlineStr">
        <is>
          <t xml:space="preserve">CONCLUIDO	</t>
        </is>
      </c>
      <c r="D49" t="n">
        <v>2.0332</v>
      </c>
      <c r="E49" t="n">
        <v>49.18</v>
      </c>
      <c r="F49" t="n">
        <v>34.95</v>
      </c>
      <c r="G49" t="n">
        <v>9.66</v>
      </c>
      <c r="H49" t="n">
        <v>0.13</v>
      </c>
      <c r="I49" t="n">
        <v>217</v>
      </c>
      <c r="J49" t="n">
        <v>276.02</v>
      </c>
      <c r="K49" t="n">
        <v>60.56</v>
      </c>
      <c r="L49" t="n">
        <v>2</v>
      </c>
      <c r="M49" t="n">
        <v>215</v>
      </c>
      <c r="N49" t="n">
        <v>73.47</v>
      </c>
      <c r="O49" t="n">
        <v>34277.1</v>
      </c>
      <c r="P49" t="n">
        <v>599.65</v>
      </c>
      <c r="Q49" t="n">
        <v>2239.43</v>
      </c>
      <c r="R49" t="n">
        <v>290.65</v>
      </c>
      <c r="S49" t="n">
        <v>80.06999999999999</v>
      </c>
      <c r="T49" t="n">
        <v>102200.57</v>
      </c>
      <c r="U49" t="n">
        <v>0.28</v>
      </c>
      <c r="V49" t="n">
        <v>0.73</v>
      </c>
      <c r="W49" t="n">
        <v>7</v>
      </c>
      <c r="X49" t="n">
        <v>6.31</v>
      </c>
      <c r="Y49" t="n">
        <v>1</v>
      </c>
      <c r="Z49" t="n">
        <v>10</v>
      </c>
    </row>
    <row r="50">
      <c r="A50" t="n">
        <v>5</v>
      </c>
      <c r="B50" t="n">
        <v>140</v>
      </c>
      <c r="C50" t="inlineStr">
        <is>
          <t xml:space="preserve">CONCLUIDO	</t>
        </is>
      </c>
      <c r="D50" t="n">
        <v>2.1357</v>
      </c>
      <c r="E50" t="n">
        <v>46.82</v>
      </c>
      <c r="F50" t="n">
        <v>34.1</v>
      </c>
      <c r="G50" t="n">
        <v>10.88</v>
      </c>
      <c r="H50" t="n">
        <v>0.14</v>
      </c>
      <c r="I50" t="n">
        <v>188</v>
      </c>
      <c r="J50" t="n">
        <v>276.51</v>
      </c>
      <c r="K50" t="n">
        <v>60.56</v>
      </c>
      <c r="L50" t="n">
        <v>2.25</v>
      </c>
      <c r="M50" t="n">
        <v>186</v>
      </c>
      <c r="N50" t="n">
        <v>73.70999999999999</v>
      </c>
      <c r="O50" t="n">
        <v>34337.08</v>
      </c>
      <c r="P50" t="n">
        <v>583.64</v>
      </c>
      <c r="Q50" t="n">
        <v>2238.95</v>
      </c>
      <c r="R50" t="n">
        <v>263.01</v>
      </c>
      <c r="S50" t="n">
        <v>80.06999999999999</v>
      </c>
      <c r="T50" t="n">
        <v>88525.73</v>
      </c>
      <c r="U50" t="n">
        <v>0.3</v>
      </c>
      <c r="V50" t="n">
        <v>0.75</v>
      </c>
      <c r="W50" t="n">
        <v>6.95</v>
      </c>
      <c r="X50" t="n">
        <v>5.47</v>
      </c>
      <c r="Y50" t="n">
        <v>1</v>
      </c>
      <c r="Z50" t="n">
        <v>10</v>
      </c>
    </row>
    <row r="51">
      <c r="A51" t="n">
        <v>6</v>
      </c>
      <c r="B51" t="n">
        <v>140</v>
      </c>
      <c r="C51" t="inlineStr">
        <is>
          <t xml:space="preserve">CONCLUIDO	</t>
        </is>
      </c>
      <c r="D51" t="n">
        <v>2.2266</v>
      </c>
      <c r="E51" t="n">
        <v>44.91</v>
      </c>
      <c r="F51" t="n">
        <v>33.39</v>
      </c>
      <c r="G51" t="n">
        <v>12.14</v>
      </c>
      <c r="H51" t="n">
        <v>0.16</v>
      </c>
      <c r="I51" t="n">
        <v>165</v>
      </c>
      <c r="J51" t="n">
        <v>277</v>
      </c>
      <c r="K51" t="n">
        <v>60.56</v>
      </c>
      <c r="L51" t="n">
        <v>2.5</v>
      </c>
      <c r="M51" t="n">
        <v>163</v>
      </c>
      <c r="N51" t="n">
        <v>73.94</v>
      </c>
      <c r="O51" t="n">
        <v>34397.15</v>
      </c>
      <c r="P51" t="n">
        <v>570.0700000000001</v>
      </c>
      <c r="Q51" t="n">
        <v>2238.86</v>
      </c>
      <c r="R51" t="n">
        <v>239.25</v>
      </c>
      <c r="S51" t="n">
        <v>80.06999999999999</v>
      </c>
      <c r="T51" t="n">
        <v>76762.45</v>
      </c>
      <c r="U51" t="n">
        <v>0.33</v>
      </c>
      <c r="V51" t="n">
        <v>0.77</v>
      </c>
      <c r="W51" t="n">
        <v>6.93</v>
      </c>
      <c r="X51" t="n">
        <v>4.76</v>
      </c>
      <c r="Y51" t="n">
        <v>1</v>
      </c>
      <c r="Z51" t="n">
        <v>10</v>
      </c>
    </row>
    <row r="52">
      <c r="A52" t="n">
        <v>7</v>
      </c>
      <c r="B52" t="n">
        <v>140</v>
      </c>
      <c r="C52" t="inlineStr">
        <is>
          <t xml:space="preserve">CONCLUIDO	</t>
        </is>
      </c>
      <c r="D52" t="n">
        <v>2.3026</v>
      </c>
      <c r="E52" t="n">
        <v>43.43</v>
      </c>
      <c r="F52" t="n">
        <v>32.85</v>
      </c>
      <c r="G52" t="n">
        <v>13.41</v>
      </c>
      <c r="H52" t="n">
        <v>0.18</v>
      </c>
      <c r="I52" t="n">
        <v>147</v>
      </c>
      <c r="J52" t="n">
        <v>277.48</v>
      </c>
      <c r="K52" t="n">
        <v>60.56</v>
      </c>
      <c r="L52" t="n">
        <v>2.75</v>
      </c>
      <c r="M52" t="n">
        <v>145</v>
      </c>
      <c r="N52" t="n">
        <v>74.18000000000001</v>
      </c>
      <c r="O52" t="n">
        <v>34457.31</v>
      </c>
      <c r="P52" t="n">
        <v>559.22</v>
      </c>
      <c r="Q52" t="n">
        <v>2238.69</v>
      </c>
      <c r="R52" t="n">
        <v>222.2</v>
      </c>
      <c r="S52" t="n">
        <v>80.06999999999999</v>
      </c>
      <c r="T52" t="n">
        <v>68326.67999999999</v>
      </c>
      <c r="U52" t="n">
        <v>0.36</v>
      </c>
      <c r="V52" t="n">
        <v>0.78</v>
      </c>
      <c r="W52" t="n">
        <v>6.88</v>
      </c>
      <c r="X52" t="n">
        <v>4.22</v>
      </c>
      <c r="Y52" t="n">
        <v>1</v>
      </c>
      <c r="Z52" t="n">
        <v>10</v>
      </c>
    </row>
    <row r="53">
      <c r="A53" t="n">
        <v>8</v>
      </c>
      <c r="B53" t="n">
        <v>140</v>
      </c>
      <c r="C53" t="inlineStr">
        <is>
          <t xml:space="preserve">CONCLUIDO	</t>
        </is>
      </c>
      <c r="D53" t="n">
        <v>2.3661</v>
      </c>
      <c r="E53" t="n">
        <v>42.26</v>
      </c>
      <c r="F53" t="n">
        <v>32.42</v>
      </c>
      <c r="G53" t="n">
        <v>14.62</v>
      </c>
      <c r="H53" t="n">
        <v>0.19</v>
      </c>
      <c r="I53" t="n">
        <v>133</v>
      </c>
      <c r="J53" t="n">
        <v>277.97</v>
      </c>
      <c r="K53" t="n">
        <v>60.56</v>
      </c>
      <c r="L53" t="n">
        <v>3</v>
      </c>
      <c r="M53" t="n">
        <v>131</v>
      </c>
      <c r="N53" t="n">
        <v>74.42</v>
      </c>
      <c r="O53" t="n">
        <v>34517.57</v>
      </c>
      <c r="P53" t="n">
        <v>550.42</v>
      </c>
      <c r="Q53" t="n">
        <v>2238.66</v>
      </c>
      <c r="R53" t="n">
        <v>208.36</v>
      </c>
      <c r="S53" t="n">
        <v>80.06999999999999</v>
      </c>
      <c r="T53" t="n">
        <v>61479.22</v>
      </c>
      <c r="U53" t="n">
        <v>0.38</v>
      </c>
      <c r="V53" t="n">
        <v>0.79</v>
      </c>
      <c r="W53" t="n">
        <v>6.85</v>
      </c>
      <c r="X53" t="n">
        <v>3.79</v>
      </c>
      <c r="Y53" t="n">
        <v>1</v>
      </c>
      <c r="Z53" t="n">
        <v>10</v>
      </c>
    </row>
    <row r="54">
      <c r="A54" t="n">
        <v>9</v>
      </c>
      <c r="B54" t="n">
        <v>140</v>
      </c>
      <c r="C54" t="inlineStr">
        <is>
          <t xml:space="preserve">CONCLUIDO	</t>
        </is>
      </c>
      <c r="D54" t="n">
        <v>2.421</v>
      </c>
      <c r="E54" t="n">
        <v>41.3</v>
      </c>
      <c r="F54" t="n">
        <v>32.08</v>
      </c>
      <c r="G54" t="n">
        <v>15.91</v>
      </c>
      <c r="H54" t="n">
        <v>0.21</v>
      </c>
      <c r="I54" t="n">
        <v>121</v>
      </c>
      <c r="J54" t="n">
        <v>278.46</v>
      </c>
      <c r="K54" t="n">
        <v>60.56</v>
      </c>
      <c r="L54" t="n">
        <v>3.25</v>
      </c>
      <c r="M54" t="n">
        <v>119</v>
      </c>
      <c r="N54" t="n">
        <v>74.66</v>
      </c>
      <c r="O54" t="n">
        <v>34577.92</v>
      </c>
      <c r="P54" t="n">
        <v>543.47</v>
      </c>
      <c r="Q54" t="n">
        <v>2238.74</v>
      </c>
      <c r="R54" t="n">
        <v>196.87</v>
      </c>
      <c r="S54" t="n">
        <v>80.06999999999999</v>
      </c>
      <c r="T54" t="n">
        <v>55792.25</v>
      </c>
      <c r="U54" t="n">
        <v>0.41</v>
      </c>
      <c r="V54" t="n">
        <v>0.8</v>
      </c>
      <c r="W54" t="n">
        <v>6.84</v>
      </c>
      <c r="X54" t="n">
        <v>3.45</v>
      </c>
      <c r="Y54" t="n">
        <v>1</v>
      </c>
      <c r="Z54" t="n">
        <v>10</v>
      </c>
    </row>
    <row r="55">
      <c r="A55" t="n">
        <v>10</v>
      </c>
      <c r="B55" t="n">
        <v>140</v>
      </c>
      <c r="C55" t="inlineStr">
        <is>
          <t xml:space="preserve">CONCLUIDO	</t>
        </is>
      </c>
      <c r="D55" t="n">
        <v>2.4645</v>
      </c>
      <c r="E55" t="n">
        <v>40.58</v>
      </c>
      <c r="F55" t="n">
        <v>31.83</v>
      </c>
      <c r="G55" t="n">
        <v>17.05</v>
      </c>
      <c r="H55" t="n">
        <v>0.22</v>
      </c>
      <c r="I55" t="n">
        <v>112</v>
      </c>
      <c r="J55" t="n">
        <v>278.95</v>
      </c>
      <c r="K55" t="n">
        <v>60.56</v>
      </c>
      <c r="L55" t="n">
        <v>3.5</v>
      </c>
      <c r="M55" t="n">
        <v>110</v>
      </c>
      <c r="N55" t="n">
        <v>74.90000000000001</v>
      </c>
      <c r="O55" t="n">
        <v>34638.36</v>
      </c>
      <c r="P55" t="n">
        <v>537.79</v>
      </c>
      <c r="Q55" t="n">
        <v>2238.62</v>
      </c>
      <c r="R55" t="n">
        <v>188.55</v>
      </c>
      <c r="S55" t="n">
        <v>80.06999999999999</v>
      </c>
      <c r="T55" t="n">
        <v>51675.04</v>
      </c>
      <c r="U55" t="n">
        <v>0.42</v>
      </c>
      <c r="V55" t="n">
        <v>0.8100000000000001</v>
      </c>
      <c r="W55" t="n">
        <v>6.83</v>
      </c>
      <c r="X55" t="n">
        <v>3.2</v>
      </c>
      <c r="Y55" t="n">
        <v>1</v>
      </c>
      <c r="Z55" t="n">
        <v>10</v>
      </c>
    </row>
    <row r="56">
      <c r="A56" t="n">
        <v>11</v>
      </c>
      <c r="B56" t="n">
        <v>140</v>
      </c>
      <c r="C56" t="inlineStr">
        <is>
          <t xml:space="preserve">CONCLUIDO	</t>
        </is>
      </c>
      <c r="D56" t="n">
        <v>2.508</v>
      </c>
      <c r="E56" t="n">
        <v>39.87</v>
      </c>
      <c r="F56" t="n">
        <v>31.59</v>
      </c>
      <c r="G56" t="n">
        <v>18.4</v>
      </c>
      <c r="H56" t="n">
        <v>0.24</v>
      </c>
      <c r="I56" t="n">
        <v>103</v>
      </c>
      <c r="J56" t="n">
        <v>279.44</v>
      </c>
      <c r="K56" t="n">
        <v>60.56</v>
      </c>
      <c r="L56" t="n">
        <v>3.75</v>
      </c>
      <c r="M56" t="n">
        <v>101</v>
      </c>
      <c r="N56" t="n">
        <v>75.14</v>
      </c>
      <c r="O56" t="n">
        <v>34698.9</v>
      </c>
      <c r="P56" t="n">
        <v>532.22</v>
      </c>
      <c r="Q56" t="n">
        <v>2238.49</v>
      </c>
      <c r="R56" t="n">
        <v>181.4</v>
      </c>
      <c r="S56" t="n">
        <v>80.06999999999999</v>
      </c>
      <c r="T56" t="n">
        <v>48149.38</v>
      </c>
      <c r="U56" t="n">
        <v>0.44</v>
      </c>
      <c r="V56" t="n">
        <v>0.8100000000000001</v>
      </c>
      <c r="W56" t="n">
        <v>6.8</v>
      </c>
      <c r="X56" t="n">
        <v>2.96</v>
      </c>
      <c r="Y56" t="n">
        <v>1</v>
      </c>
      <c r="Z56" t="n">
        <v>10</v>
      </c>
    </row>
    <row r="57">
      <c r="A57" t="n">
        <v>12</v>
      </c>
      <c r="B57" t="n">
        <v>140</v>
      </c>
      <c r="C57" t="inlineStr">
        <is>
          <t xml:space="preserve">CONCLUIDO	</t>
        </is>
      </c>
      <c r="D57" t="n">
        <v>2.5456</v>
      </c>
      <c r="E57" t="n">
        <v>39.28</v>
      </c>
      <c r="F57" t="n">
        <v>31.37</v>
      </c>
      <c r="G57" t="n">
        <v>19.61</v>
      </c>
      <c r="H57" t="n">
        <v>0.25</v>
      </c>
      <c r="I57" t="n">
        <v>96</v>
      </c>
      <c r="J57" t="n">
        <v>279.94</v>
      </c>
      <c r="K57" t="n">
        <v>60.56</v>
      </c>
      <c r="L57" t="n">
        <v>4</v>
      </c>
      <c r="M57" t="n">
        <v>94</v>
      </c>
      <c r="N57" t="n">
        <v>75.38</v>
      </c>
      <c r="O57" t="n">
        <v>34759.54</v>
      </c>
      <c r="P57" t="n">
        <v>527.0700000000001</v>
      </c>
      <c r="Q57" t="n">
        <v>2238.61</v>
      </c>
      <c r="R57" t="n">
        <v>173.83</v>
      </c>
      <c r="S57" t="n">
        <v>80.06999999999999</v>
      </c>
      <c r="T57" t="n">
        <v>44398.6</v>
      </c>
      <c r="U57" t="n">
        <v>0.46</v>
      </c>
      <c r="V57" t="n">
        <v>0.82</v>
      </c>
      <c r="W57" t="n">
        <v>6.8</v>
      </c>
      <c r="X57" t="n">
        <v>2.74</v>
      </c>
      <c r="Y57" t="n">
        <v>1</v>
      </c>
      <c r="Z57" t="n">
        <v>10</v>
      </c>
    </row>
    <row r="58">
      <c r="A58" t="n">
        <v>13</v>
      </c>
      <c r="B58" t="n">
        <v>140</v>
      </c>
      <c r="C58" t="inlineStr">
        <is>
          <t xml:space="preserve">CONCLUIDO	</t>
        </is>
      </c>
      <c r="D58" t="n">
        <v>2.5774</v>
      </c>
      <c r="E58" t="n">
        <v>38.8</v>
      </c>
      <c r="F58" t="n">
        <v>31.2</v>
      </c>
      <c r="G58" t="n">
        <v>20.8</v>
      </c>
      <c r="H58" t="n">
        <v>0.27</v>
      </c>
      <c r="I58" t="n">
        <v>90</v>
      </c>
      <c r="J58" t="n">
        <v>280.43</v>
      </c>
      <c r="K58" t="n">
        <v>60.56</v>
      </c>
      <c r="L58" t="n">
        <v>4.25</v>
      </c>
      <c r="M58" t="n">
        <v>88</v>
      </c>
      <c r="N58" t="n">
        <v>75.62</v>
      </c>
      <c r="O58" t="n">
        <v>34820.27</v>
      </c>
      <c r="P58" t="n">
        <v>522.75</v>
      </c>
      <c r="Q58" t="n">
        <v>2238.46</v>
      </c>
      <c r="R58" t="n">
        <v>168.1</v>
      </c>
      <c r="S58" t="n">
        <v>80.06999999999999</v>
      </c>
      <c r="T58" t="n">
        <v>41562.4</v>
      </c>
      <c r="U58" t="n">
        <v>0.48</v>
      </c>
      <c r="V58" t="n">
        <v>0.82</v>
      </c>
      <c r="W58" t="n">
        <v>6.79</v>
      </c>
      <c r="X58" t="n">
        <v>2.57</v>
      </c>
      <c r="Y58" t="n">
        <v>1</v>
      </c>
      <c r="Z58" t="n">
        <v>10</v>
      </c>
    </row>
    <row r="59">
      <c r="A59" t="n">
        <v>14</v>
      </c>
      <c r="B59" t="n">
        <v>140</v>
      </c>
      <c r="C59" t="inlineStr">
        <is>
          <t xml:space="preserve">CONCLUIDO	</t>
        </is>
      </c>
      <c r="D59" t="n">
        <v>2.6107</v>
      </c>
      <c r="E59" t="n">
        <v>38.3</v>
      </c>
      <c r="F59" t="n">
        <v>31.02</v>
      </c>
      <c r="G59" t="n">
        <v>22.15</v>
      </c>
      <c r="H59" t="n">
        <v>0.29</v>
      </c>
      <c r="I59" t="n">
        <v>84</v>
      </c>
      <c r="J59" t="n">
        <v>280.92</v>
      </c>
      <c r="K59" t="n">
        <v>60.56</v>
      </c>
      <c r="L59" t="n">
        <v>4.5</v>
      </c>
      <c r="M59" t="n">
        <v>82</v>
      </c>
      <c r="N59" t="n">
        <v>75.87</v>
      </c>
      <c r="O59" t="n">
        <v>34881.09</v>
      </c>
      <c r="P59" t="n">
        <v>518.17</v>
      </c>
      <c r="Q59" t="n">
        <v>2238.53</v>
      </c>
      <c r="R59" t="n">
        <v>162.48</v>
      </c>
      <c r="S59" t="n">
        <v>80.06999999999999</v>
      </c>
      <c r="T59" t="n">
        <v>38779.69</v>
      </c>
      <c r="U59" t="n">
        <v>0.49</v>
      </c>
      <c r="V59" t="n">
        <v>0.83</v>
      </c>
      <c r="W59" t="n">
        <v>6.77</v>
      </c>
      <c r="X59" t="n">
        <v>2.39</v>
      </c>
      <c r="Y59" t="n">
        <v>1</v>
      </c>
      <c r="Z59" t="n">
        <v>10</v>
      </c>
    </row>
    <row r="60">
      <c r="A60" t="n">
        <v>15</v>
      </c>
      <c r="B60" t="n">
        <v>140</v>
      </c>
      <c r="C60" t="inlineStr">
        <is>
          <t xml:space="preserve">CONCLUIDO	</t>
        </is>
      </c>
      <c r="D60" t="n">
        <v>2.6384</v>
      </c>
      <c r="E60" t="n">
        <v>37.9</v>
      </c>
      <c r="F60" t="n">
        <v>30.87</v>
      </c>
      <c r="G60" t="n">
        <v>23.45</v>
      </c>
      <c r="H60" t="n">
        <v>0.3</v>
      </c>
      <c r="I60" t="n">
        <v>79</v>
      </c>
      <c r="J60" t="n">
        <v>281.41</v>
      </c>
      <c r="K60" t="n">
        <v>60.56</v>
      </c>
      <c r="L60" t="n">
        <v>4.75</v>
      </c>
      <c r="M60" t="n">
        <v>77</v>
      </c>
      <c r="N60" t="n">
        <v>76.11</v>
      </c>
      <c r="O60" t="n">
        <v>34942.02</v>
      </c>
      <c r="P60" t="n">
        <v>514.76</v>
      </c>
      <c r="Q60" t="n">
        <v>2238.47</v>
      </c>
      <c r="R60" t="n">
        <v>157.78</v>
      </c>
      <c r="S60" t="n">
        <v>80.06999999999999</v>
      </c>
      <c r="T60" t="n">
        <v>36456.6</v>
      </c>
      <c r="U60" t="n">
        <v>0.51</v>
      </c>
      <c r="V60" t="n">
        <v>0.83</v>
      </c>
      <c r="W60" t="n">
        <v>6.77</v>
      </c>
      <c r="X60" t="n">
        <v>2.25</v>
      </c>
      <c r="Y60" t="n">
        <v>1</v>
      </c>
      <c r="Z60" t="n">
        <v>10</v>
      </c>
    </row>
    <row r="61">
      <c r="A61" t="n">
        <v>16</v>
      </c>
      <c r="B61" t="n">
        <v>140</v>
      </c>
      <c r="C61" t="inlineStr">
        <is>
          <t xml:space="preserve">CONCLUIDO	</t>
        </is>
      </c>
      <c r="D61" t="n">
        <v>2.6622</v>
      </c>
      <c r="E61" t="n">
        <v>37.56</v>
      </c>
      <c r="F61" t="n">
        <v>30.75</v>
      </c>
      <c r="G61" t="n">
        <v>24.6</v>
      </c>
      <c r="H61" t="n">
        <v>0.32</v>
      </c>
      <c r="I61" t="n">
        <v>75</v>
      </c>
      <c r="J61" t="n">
        <v>281.91</v>
      </c>
      <c r="K61" t="n">
        <v>60.56</v>
      </c>
      <c r="L61" t="n">
        <v>5</v>
      </c>
      <c r="M61" t="n">
        <v>73</v>
      </c>
      <c r="N61" t="n">
        <v>76.34999999999999</v>
      </c>
      <c r="O61" t="n">
        <v>35003.04</v>
      </c>
      <c r="P61" t="n">
        <v>510.78</v>
      </c>
      <c r="Q61" t="n">
        <v>2238.47</v>
      </c>
      <c r="R61" t="n">
        <v>153.67</v>
      </c>
      <c r="S61" t="n">
        <v>80.06999999999999</v>
      </c>
      <c r="T61" t="n">
        <v>34422.53</v>
      </c>
      <c r="U61" t="n">
        <v>0.52</v>
      </c>
      <c r="V61" t="n">
        <v>0.83</v>
      </c>
      <c r="W61" t="n">
        <v>6.76</v>
      </c>
      <c r="X61" t="n">
        <v>2.12</v>
      </c>
      <c r="Y61" t="n">
        <v>1</v>
      </c>
      <c r="Z61" t="n">
        <v>10</v>
      </c>
    </row>
    <row r="62">
      <c r="A62" t="n">
        <v>17</v>
      </c>
      <c r="B62" t="n">
        <v>140</v>
      </c>
      <c r="C62" t="inlineStr">
        <is>
          <t xml:space="preserve">CONCLUIDO	</t>
        </is>
      </c>
      <c r="D62" t="n">
        <v>2.6842</v>
      </c>
      <c r="E62" t="n">
        <v>37.26</v>
      </c>
      <c r="F62" t="n">
        <v>30.65</v>
      </c>
      <c r="G62" t="n">
        <v>25.9</v>
      </c>
      <c r="H62" t="n">
        <v>0.33</v>
      </c>
      <c r="I62" t="n">
        <v>71</v>
      </c>
      <c r="J62" t="n">
        <v>282.4</v>
      </c>
      <c r="K62" t="n">
        <v>60.56</v>
      </c>
      <c r="L62" t="n">
        <v>5.25</v>
      </c>
      <c r="M62" t="n">
        <v>69</v>
      </c>
      <c r="N62" t="n">
        <v>76.59999999999999</v>
      </c>
      <c r="O62" t="n">
        <v>35064.15</v>
      </c>
      <c r="P62" t="n">
        <v>508.26</v>
      </c>
      <c r="Q62" t="n">
        <v>2238.6</v>
      </c>
      <c r="R62" t="n">
        <v>150.58</v>
      </c>
      <c r="S62" t="n">
        <v>80.06999999999999</v>
      </c>
      <c r="T62" t="n">
        <v>32895.5</v>
      </c>
      <c r="U62" t="n">
        <v>0.53</v>
      </c>
      <c r="V62" t="n">
        <v>0.84</v>
      </c>
      <c r="W62" t="n">
        <v>6.75</v>
      </c>
      <c r="X62" t="n">
        <v>2.02</v>
      </c>
      <c r="Y62" t="n">
        <v>1</v>
      </c>
      <c r="Z62" t="n">
        <v>10</v>
      </c>
    </row>
    <row r="63">
      <c r="A63" t="n">
        <v>18</v>
      </c>
      <c r="B63" t="n">
        <v>140</v>
      </c>
      <c r="C63" t="inlineStr">
        <is>
          <t xml:space="preserve">CONCLUIDO	</t>
        </is>
      </c>
      <c r="D63" t="n">
        <v>2.7077</v>
      </c>
      <c r="E63" t="n">
        <v>36.93</v>
      </c>
      <c r="F63" t="n">
        <v>30.53</v>
      </c>
      <c r="G63" t="n">
        <v>27.34</v>
      </c>
      <c r="H63" t="n">
        <v>0.35</v>
      </c>
      <c r="I63" t="n">
        <v>67</v>
      </c>
      <c r="J63" t="n">
        <v>282.9</v>
      </c>
      <c r="K63" t="n">
        <v>60.56</v>
      </c>
      <c r="L63" t="n">
        <v>5.5</v>
      </c>
      <c r="M63" t="n">
        <v>65</v>
      </c>
      <c r="N63" t="n">
        <v>76.84999999999999</v>
      </c>
      <c r="O63" t="n">
        <v>35125.37</v>
      </c>
      <c r="P63" t="n">
        <v>504.55</v>
      </c>
      <c r="Q63" t="n">
        <v>2238.87</v>
      </c>
      <c r="R63" t="n">
        <v>146.7</v>
      </c>
      <c r="S63" t="n">
        <v>80.06999999999999</v>
      </c>
      <c r="T63" t="n">
        <v>30978.23</v>
      </c>
      <c r="U63" t="n">
        <v>0.55</v>
      </c>
      <c r="V63" t="n">
        <v>0.84</v>
      </c>
      <c r="W63" t="n">
        <v>6.75</v>
      </c>
      <c r="X63" t="n">
        <v>1.9</v>
      </c>
      <c r="Y63" t="n">
        <v>1</v>
      </c>
      <c r="Z63" t="n">
        <v>10</v>
      </c>
    </row>
    <row r="64">
      <c r="A64" t="n">
        <v>19</v>
      </c>
      <c r="B64" t="n">
        <v>140</v>
      </c>
      <c r="C64" t="inlineStr">
        <is>
          <t xml:space="preserve">CONCLUIDO	</t>
        </is>
      </c>
      <c r="D64" t="n">
        <v>2.7251</v>
      </c>
      <c r="E64" t="n">
        <v>36.7</v>
      </c>
      <c r="F64" t="n">
        <v>30.45</v>
      </c>
      <c r="G64" t="n">
        <v>28.55</v>
      </c>
      <c r="H64" t="n">
        <v>0.36</v>
      </c>
      <c r="I64" t="n">
        <v>64</v>
      </c>
      <c r="J64" t="n">
        <v>283.4</v>
      </c>
      <c r="K64" t="n">
        <v>60.56</v>
      </c>
      <c r="L64" t="n">
        <v>5.75</v>
      </c>
      <c r="M64" t="n">
        <v>62</v>
      </c>
      <c r="N64" t="n">
        <v>77.09</v>
      </c>
      <c r="O64" t="n">
        <v>35186.68</v>
      </c>
      <c r="P64" t="n">
        <v>501.64</v>
      </c>
      <c r="Q64" t="n">
        <v>2238.41</v>
      </c>
      <c r="R64" t="n">
        <v>144.19</v>
      </c>
      <c r="S64" t="n">
        <v>80.06999999999999</v>
      </c>
      <c r="T64" t="n">
        <v>29736.83</v>
      </c>
      <c r="U64" t="n">
        <v>0.5600000000000001</v>
      </c>
      <c r="V64" t="n">
        <v>0.84</v>
      </c>
      <c r="W64" t="n">
        <v>6.74</v>
      </c>
      <c r="X64" t="n">
        <v>1.82</v>
      </c>
      <c r="Y64" t="n">
        <v>1</v>
      </c>
      <c r="Z64" t="n">
        <v>10</v>
      </c>
    </row>
    <row r="65">
      <c r="A65" t="n">
        <v>20</v>
      </c>
      <c r="B65" t="n">
        <v>140</v>
      </c>
      <c r="C65" t="inlineStr">
        <is>
          <t xml:space="preserve">CONCLUIDO	</t>
        </is>
      </c>
      <c r="D65" t="n">
        <v>2.744</v>
      </c>
      <c r="E65" t="n">
        <v>36.44</v>
      </c>
      <c r="F65" t="n">
        <v>30.36</v>
      </c>
      <c r="G65" t="n">
        <v>29.86</v>
      </c>
      <c r="H65" t="n">
        <v>0.38</v>
      </c>
      <c r="I65" t="n">
        <v>61</v>
      </c>
      <c r="J65" t="n">
        <v>283.9</v>
      </c>
      <c r="K65" t="n">
        <v>60.56</v>
      </c>
      <c r="L65" t="n">
        <v>6</v>
      </c>
      <c r="M65" t="n">
        <v>59</v>
      </c>
      <c r="N65" t="n">
        <v>77.34</v>
      </c>
      <c r="O65" t="n">
        <v>35248.1</v>
      </c>
      <c r="P65" t="n">
        <v>498.6</v>
      </c>
      <c r="Q65" t="n">
        <v>2238.64</v>
      </c>
      <c r="R65" t="n">
        <v>140.37</v>
      </c>
      <c r="S65" t="n">
        <v>80.06999999999999</v>
      </c>
      <c r="T65" t="n">
        <v>27842.93</v>
      </c>
      <c r="U65" t="n">
        <v>0.57</v>
      </c>
      <c r="V65" t="n">
        <v>0.85</v>
      </c>
      <c r="W65" t="n">
        <v>6.75</v>
      </c>
      <c r="X65" t="n">
        <v>1.73</v>
      </c>
      <c r="Y65" t="n">
        <v>1</v>
      </c>
      <c r="Z65" t="n">
        <v>10</v>
      </c>
    </row>
    <row r="66">
      <c r="A66" t="n">
        <v>21</v>
      </c>
      <c r="B66" t="n">
        <v>140</v>
      </c>
      <c r="C66" t="inlineStr">
        <is>
          <t xml:space="preserve">CONCLUIDO	</t>
        </is>
      </c>
      <c r="D66" t="n">
        <v>2.7609</v>
      </c>
      <c r="E66" t="n">
        <v>36.22</v>
      </c>
      <c r="F66" t="n">
        <v>30.29</v>
      </c>
      <c r="G66" t="n">
        <v>31.33</v>
      </c>
      <c r="H66" t="n">
        <v>0.39</v>
      </c>
      <c r="I66" t="n">
        <v>58</v>
      </c>
      <c r="J66" t="n">
        <v>284.4</v>
      </c>
      <c r="K66" t="n">
        <v>60.56</v>
      </c>
      <c r="L66" t="n">
        <v>6.25</v>
      </c>
      <c r="M66" t="n">
        <v>56</v>
      </c>
      <c r="N66" t="n">
        <v>77.59</v>
      </c>
      <c r="O66" t="n">
        <v>35309.61</v>
      </c>
      <c r="P66" t="n">
        <v>496.35</v>
      </c>
      <c r="Q66" t="n">
        <v>2238.57</v>
      </c>
      <c r="R66" t="n">
        <v>138.55</v>
      </c>
      <c r="S66" t="n">
        <v>80.06999999999999</v>
      </c>
      <c r="T66" t="n">
        <v>26945.99</v>
      </c>
      <c r="U66" t="n">
        <v>0.58</v>
      </c>
      <c r="V66" t="n">
        <v>0.85</v>
      </c>
      <c r="W66" t="n">
        <v>6.74</v>
      </c>
      <c r="X66" t="n">
        <v>1.66</v>
      </c>
      <c r="Y66" t="n">
        <v>1</v>
      </c>
      <c r="Z66" t="n">
        <v>10</v>
      </c>
    </row>
    <row r="67">
      <c r="A67" t="n">
        <v>22</v>
      </c>
      <c r="B67" t="n">
        <v>140</v>
      </c>
      <c r="C67" t="inlineStr">
        <is>
          <t xml:space="preserve">CONCLUIDO	</t>
        </is>
      </c>
      <c r="D67" t="n">
        <v>2.7743</v>
      </c>
      <c r="E67" t="n">
        <v>36.04</v>
      </c>
      <c r="F67" t="n">
        <v>30.22</v>
      </c>
      <c r="G67" t="n">
        <v>32.38</v>
      </c>
      <c r="H67" t="n">
        <v>0.41</v>
      </c>
      <c r="I67" t="n">
        <v>56</v>
      </c>
      <c r="J67" t="n">
        <v>284.89</v>
      </c>
      <c r="K67" t="n">
        <v>60.56</v>
      </c>
      <c r="L67" t="n">
        <v>6.5</v>
      </c>
      <c r="M67" t="n">
        <v>54</v>
      </c>
      <c r="N67" t="n">
        <v>77.84</v>
      </c>
      <c r="O67" t="n">
        <v>35371.22</v>
      </c>
      <c r="P67" t="n">
        <v>493.95</v>
      </c>
      <c r="Q67" t="n">
        <v>2238.48</v>
      </c>
      <c r="R67" t="n">
        <v>135.99</v>
      </c>
      <c r="S67" t="n">
        <v>80.06999999999999</v>
      </c>
      <c r="T67" t="n">
        <v>25676.9</v>
      </c>
      <c r="U67" t="n">
        <v>0.59</v>
      </c>
      <c r="V67" t="n">
        <v>0.85</v>
      </c>
      <c r="W67" t="n">
        <v>6.75</v>
      </c>
      <c r="X67" t="n">
        <v>1.59</v>
      </c>
      <c r="Y67" t="n">
        <v>1</v>
      </c>
      <c r="Z67" t="n">
        <v>10</v>
      </c>
    </row>
    <row r="68">
      <c r="A68" t="n">
        <v>23</v>
      </c>
      <c r="B68" t="n">
        <v>140</v>
      </c>
      <c r="C68" t="inlineStr">
        <is>
          <t xml:space="preserve">CONCLUIDO	</t>
        </is>
      </c>
      <c r="D68" t="n">
        <v>2.7883</v>
      </c>
      <c r="E68" t="n">
        <v>35.86</v>
      </c>
      <c r="F68" t="n">
        <v>30.14</v>
      </c>
      <c r="G68" t="n">
        <v>33.49</v>
      </c>
      <c r="H68" t="n">
        <v>0.42</v>
      </c>
      <c r="I68" t="n">
        <v>54</v>
      </c>
      <c r="J68" t="n">
        <v>285.39</v>
      </c>
      <c r="K68" t="n">
        <v>60.56</v>
      </c>
      <c r="L68" t="n">
        <v>6.75</v>
      </c>
      <c r="M68" t="n">
        <v>52</v>
      </c>
      <c r="N68" t="n">
        <v>78.09</v>
      </c>
      <c r="O68" t="n">
        <v>35432.93</v>
      </c>
      <c r="P68" t="n">
        <v>490.93</v>
      </c>
      <c r="Q68" t="n">
        <v>2238.52</v>
      </c>
      <c r="R68" t="n">
        <v>133.91</v>
      </c>
      <c r="S68" t="n">
        <v>80.06999999999999</v>
      </c>
      <c r="T68" t="n">
        <v>24645.65</v>
      </c>
      <c r="U68" t="n">
        <v>0.6</v>
      </c>
      <c r="V68" t="n">
        <v>0.85</v>
      </c>
      <c r="W68" t="n">
        <v>6.73</v>
      </c>
      <c r="X68" t="n">
        <v>1.52</v>
      </c>
      <c r="Y68" t="n">
        <v>1</v>
      </c>
      <c r="Z68" t="n">
        <v>10</v>
      </c>
    </row>
    <row r="69">
      <c r="A69" t="n">
        <v>24</v>
      </c>
      <c r="B69" t="n">
        <v>140</v>
      </c>
      <c r="C69" t="inlineStr">
        <is>
          <t xml:space="preserve">CONCLUIDO	</t>
        </is>
      </c>
      <c r="D69" t="n">
        <v>2.8074</v>
      </c>
      <c r="E69" t="n">
        <v>35.62</v>
      </c>
      <c r="F69" t="n">
        <v>30.06</v>
      </c>
      <c r="G69" t="n">
        <v>35.36</v>
      </c>
      <c r="H69" t="n">
        <v>0.44</v>
      </c>
      <c r="I69" t="n">
        <v>51</v>
      </c>
      <c r="J69" t="n">
        <v>285.9</v>
      </c>
      <c r="K69" t="n">
        <v>60.56</v>
      </c>
      <c r="L69" t="n">
        <v>7</v>
      </c>
      <c r="M69" t="n">
        <v>49</v>
      </c>
      <c r="N69" t="n">
        <v>78.34</v>
      </c>
      <c r="O69" t="n">
        <v>35494.74</v>
      </c>
      <c r="P69" t="n">
        <v>488.13</v>
      </c>
      <c r="Q69" t="n">
        <v>2238.4</v>
      </c>
      <c r="R69" t="n">
        <v>131.05</v>
      </c>
      <c r="S69" t="n">
        <v>80.06999999999999</v>
      </c>
      <c r="T69" t="n">
        <v>23229.71</v>
      </c>
      <c r="U69" t="n">
        <v>0.61</v>
      </c>
      <c r="V69" t="n">
        <v>0.85</v>
      </c>
      <c r="W69" t="n">
        <v>6.73</v>
      </c>
      <c r="X69" t="n">
        <v>1.43</v>
      </c>
      <c r="Y69" t="n">
        <v>1</v>
      </c>
      <c r="Z69" t="n">
        <v>10</v>
      </c>
    </row>
    <row r="70">
      <c r="A70" t="n">
        <v>25</v>
      </c>
      <c r="B70" t="n">
        <v>140</v>
      </c>
      <c r="C70" t="inlineStr">
        <is>
          <t xml:space="preserve">CONCLUIDO	</t>
        </is>
      </c>
      <c r="D70" t="n">
        <v>2.8201</v>
      </c>
      <c r="E70" t="n">
        <v>35.46</v>
      </c>
      <c r="F70" t="n">
        <v>30</v>
      </c>
      <c r="G70" t="n">
        <v>36.73</v>
      </c>
      <c r="H70" t="n">
        <v>0.45</v>
      </c>
      <c r="I70" t="n">
        <v>49</v>
      </c>
      <c r="J70" t="n">
        <v>286.4</v>
      </c>
      <c r="K70" t="n">
        <v>60.56</v>
      </c>
      <c r="L70" t="n">
        <v>7.25</v>
      </c>
      <c r="M70" t="n">
        <v>47</v>
      </c>
      <c r="N70" t="n">
        <v>78.59</v>
      </c>
      <c r="O70" t="n">
        <v>35556.78</v>
      </c>
      <c r="P70" t="n">
        <v>485.32</v>
      </c>
      <c r="Q70" t="n">
        <v>2238.46</v>
      </c>
      <c r="R70" t="n">
        <v>129.23</v>
      </c>
      <c r="S70" t="n">
        <v>80.06999999999999</v>
      </c>
      <c r="T70" t="n">
        <v>22330.4</v>
      </c>
      <c r="U70" t="n">
        <v>0.62</v>
      </c>
      <c r="V70" t="n">
        <v>0.86</v>
      </c>
      <c r="W70" t="n">
        <v>6.72</v>
      </c>
      <c r="X70" t="n">
        <v>1.37</v>
      </c>
      <c r="Y70" t="n">
        <v>1</v>
      </c>
      <c r="Z70" t="n">
        <v>10</v>
      </c>
    </row>
    <row r="71">
      <c r="A71" t="n">
        <v>26</v>
      </c>
      <c r="B71" t="n">
        <v>140</v>
      </c>
      <c r="C71" t="inlineStr">
        <is>
          <t xml:space="preserve">CONCLUIDO	</t>
        </is>
      </c>
      <c r="D71" t="n">
        <v>2.8253</v>
      </c>
      <c r="E71" t="n">
        <v>35.39</v>
      </c>
      <c r="F71" t="n">
        <v>29.99</v>
      </c>
      <c r="G71" t="n">
        <v>37.48</v>
      </c>
      <c r="H71" t="n">
        <v>0.47</v>
      </c>
      <c r="I71" t="n">
        <v>48</v>
      </c>
      <c r="J71" t="n">
        <v>286.9</v>
      </c>
      <c r="K71" t="n">
        <v>60.56</v>
      </c>
      <c r="L71" t="n">
        <v>7.5</v>
      </c>
      <c r="M71" t="n">
        <v>46</v>
      </c>
      <c r="N71" t="n">
        <v>78.84999999999999</v>
      </c>
      <c r="O71" t="n">
        <v>35618.8</v>
      </c>
      <c r="P71" t="n">
        <v>484.25</v>
      </c>
      <c r="Q71" t="n">
        <v>2238.59</v>
      </c>
      <c r="R71" t="n">
        <v>128.87</v>
      </c>
      <c r="S71" t="n">
        <v>80.06999999999999</v>
      </c>
      <c r="T71" t="n">
        <v>22158.88</v>
      </c>
      <c r="U71" t="n">
        <v>0.62</v>
      </c>
      <c r="V71" t="n">
        <v>0.86</v>
      </c>
      <c r="W71" t="n">
        <v>6.72</v>
      </c>
      <c r="X71" t="n">
        <v>1.36</v>
      </c>
      <c r="Y71" t="n">
        <v>1</v>
      </c>
      <c r="Z71" t="n">
        <v>10</v>
      </c>
    </row>
    <row r="72">
      <c r="A72" t="n">
        <v>27</v>
      </c>
      <c r="B72" t="n">
        <v>140</v>
      </c>
      <c r="C72" t="inlineStr">
        <is>
          <t xml:space="preserve">CONCLUIDO	</t>
        </is>
      </c>
      <c r="D72" t="n">
        <v>2.8384</v>
      </c>
      <c r="E72" t="n">
        <v>35.23</v>
      </c>
      <c r="F72" t="n">
        <v>29.93</v>
      </c>
      <c r="G72" t="n">
        <v>39.04</v>
      </c>
      <c r="H72" t="n">
        <v>0.48</v>
      </c>
      <c r="I72" t="n">
        <v>46</v>
      </c>
      <c r="J72" t="n">
        <v>287.41</v>
      </c>
      <c r="K72" t="n">
        <v>60.56</v>
      </c>
      <c r="L72" t="n">
        <v>7.75</v>
      </c>
      <c r="M72" t="n">
        <v>44</v>
      </c>
      <c r="N72" t="n">
        <v>79.09999999999999</v>
      </c>
      <c r="O72" t="n">
        <v>35680.92</v>
      </c>
      <c r="P72" t="n">
        <v>481.75</v>
      </c>
      <c r="Q72" t="n">
        <v>2238.39</v>
      </c>
      <c r="R72" t="n">
        <v>126.84</v>
      </c>
      <c r="S72" t="n">
        <v>80.06999999999999</v>
      </c>
      <c r="T72" t="n">
        <v>21152.38</v>
      </c>
      <c r="U72" t="n">
        <v>0.63</v>
      </c>
      <c r="V72" t="n">
        <v>0.86</v>
      </c>
      <c r="W72" t="n">
        <v>6.72</v>
      </c>
      <c r="X72" t="n">
        <v>1.3</v>
      </c>
      <c r="Y72" t="n">
        <v>1</v>
      </c>
      <c r="Z72" t="n">
        <v>10</v>
      </c>
    </row>
    <row r="73">
      <c r="A73" t="n">
        <v>28</v>
      </c>
      <c r="B73" t="n">
        <v>140</v>
      </c>
      <c r="C73" t="inlineStr">
        <is>
          <t xml:space="preserve">CONCLUIDO	</t>
        </is>
      </c>
      <c r="D73" t="n">
        <v>2.8527</v>
      </c>
      <c r="E73" t="n">
        <v>35.05</v>
      </c>
      <c r="F73" t="n">
        <v>29.86</v>
      </c>
      <c r="G73" t="n">
        <v>40.71</v>
      </c>
      <c r="H73" t="n">
        <v>0.49</v>
      </c>
      <c r="I73" t="n">
        <v>44</v>
      </c>
      <c r="J73" t="n">
        <v>287.91</v>
      </c>
      <c r="K73" t="n">
        <v>60.56</v>
      </c>
      <c r="L73" t="n">
        <v>8</v>
      </c>
      <c r="M73" t="n">
        <v>42</v>
      </c>
      <c r="N73" t="n">
        <v>79.36</v>
      </c>
      <c r="O73" t="n">
        <v>35743.15</v>
      </c>
      <c r="P73" t="n">
        <v>479.24</v>
      </c>
      <c r="Q73" t="n">
        <v>2238.45</v>
      </c>
      <c r="R73" t="n">
        <v>124.53</v>
      </c>
      <c r="S73" t="n">
        <v>80.06999999999999</v>
      </c>
      <c r="T73" t="n">
        <v>20004.83</v>
      </c>
      <c r="U73" t="n">
        <v>0.64</v>
      </c>
      <c r="V73" t="n">
        <v>0.86</v>
      </c>
      <c r="W73" t="n">
        <v>6.71</v>
      </c>
      <c r="X73" t="n">
        <v>1.23</v>
      </c>
      <c r="Y73" t="n">
        <v>1</v>
      </c>
      <c r="Z73" t="n">
        <v>10</v>
      </c>
    </row>
    <row r="74">
      <c r="A74" t="n">
        <v>29</v>
      </c>
      <c r="B74" t="n">
        <v>140</v>
      </c>
      <c r="C74" t="inlineStr">
        <is>
          <t xml:space="preserve">CONCLUIDO	</t>
        </is>
      </c>
      <c r="D74" t="n">
        <v>2.8584</v>
      </c>
      <c r="E74" t="n">
        <v>34.98</v>
      </c>
      <c r="F74" t="n">
        <v>29.84</v>
      </c>
      <c r="G74" t="n">
        <v>41.63</v>
      </c>
      <c r="H74" t="n">
        <v>0.51</v>
      </c>
      <c r="I74" t="n">
        <v>43</v>
      </c>
      <c r="J74" t="n">
        <v>288.42</v>
      </c>
      <c r="K74" t="n">
        <v>60.56</v>
      </c>
      <c r="L74" t="n">
        <v>8.25</v>
      </c>
      <c r="M74" t="n">
        <v>41</v>
      </c>
      <c r="N74" t="n">
        <v>79.61</v>
      </c>
      <c r="O74" t="n">
        <v>35805.48</v>
      </c>
      <c r="P74" t="n">
        <v>477.32</v>
      </c>
      <c r="Q74" t="n">
        <v>2238.43</v>
      </c>
      <c r="R74" t="n">
        <v>124.04</v>
      </c>
      <c r="S74" t="n">
        <v>80.06999999999999</v>
      </c>
      <c r="T74" t="n">
        <v>19764.69</v>
      </c>
      <c r="U74" t="n">
        <v>0.65</v>
      </c>
      <c r="V74" t="n">
        <v>0.86</v>
      </c>
      <c r="W74" t="n">
        <v>6.71</v>
      </c>
      <c r="X74" t="n">
        <v>1.21</v>
      </c>
      <c r="Y74" t="n">
        <v>1</v>
      </c>
      <c r="Z74" t="n">
        <v>10</v>
      </c>
    </row>
    <row r="75">
      <c r="A75" t="n">
        <v>30</v>
      </c>
      <c r="B75" t="n">
        <v>140</v>
      </c>
      <c r="C75" t="inlineStr">
        <is>
          <t xml:space="preserve">CONCLUIDO	</t>
        </is>
      </c>
      <c r="D75" t="n">
        <v>2.8732</v>
      </c>
      <c r="E75" t="n">
        <v>34.8</v>
      </c>
      <c r="F75" t="n">
        <v>29.76</v>
      </c>
      <c r="G75" t="n">
        <v>43.56</v>
      </c>
      <c r="H75" t="n">
        <v>0.52</v>
      </c>
      <c r="I75" t="n">
        <v>41</v>
      </c>
      <c r="J75" t="n">
        <v>288.92</v>
      </c>
      <c r="K75" t="n">
        <v>60.56</v>
      </c>
      <c r="L75" t="n">
        <v>8.5</v>
      </c>
      <c r="M75" t="n">
        <v>39</v>
      </c>
      <c r="N75" t="n">
        <v>79.87</v>
      </c>
      <c r="O75" t="n">
        <v>35867.91</v>
      </c>
      <c r="P75" t="n">
        <v>474.3</v>
      </c>
      <c r="Q75" t="n">
        <v>2238.54</v>
      </c>
      <c r="R75" t="n">
        <v>121.79</v>
      </c>
      <c r="S75" t="n">
        <v>80.06999999999999</v>
      </c>
      <c r="T75" t="n">
        <v>18650.93</v>
      </c>
      <c r="U75" t="n">
        <v>0.66</v>
      </c>
      <c r="V75" t="n">
        <v>0.86</v>
      </c>
      <c r="W75" t="n">
        <v>6.7</v>
      </c>
      <c r="X75" t="n">
        <v>1.13</v>
      </c>
      <c r="Y75" t="n">
        <v>1</v>
      </c>
      <c r="Z75" t="n">
        <v>10</v>
      </c>
    </row>
    <row r="76">
      <c r="A76" t="n">
        <v>31</v>
      </c>
      <c r="B76" t="n">
        <v>140</v>
      </c>
      <c r="C76" t="inlineStr">
        <is>
          <t xml:space="preserve">CONCLUIDO	</t>
        </is>
      </c>
      <c r="D76" t="n">
        <v>2.8784</v>
      </c>
      <c r="E76" t="n">
        <v>34.74</v>
      </c>
      <c r="F76" t="n">
        <v>29.75</v>
      </c>
      <c r="G76" t="n">
        <v>44.63</v>
      </c>
      <c r="H76" t="n">
        <v>0.54</v>
      </c>
      <c r="I76" t="n">
        <v>40</v>
      </c>
      <c r="J76" t="n">
        <v>289.43</v>
      </c>
      <c r="K76" t="n">
        <v>60.56</v>
      </c>
      <c r="L76" t="n">
        <v>8.75</v>
      </c>
      <c r="M76" t="n">
        <v>38</v>
      </c>
      <c r="N76" t="n">
        <v>80.12</v>
      </c>
      <c r="O76" t="n">
        <v>35930.44</v>
      </c>
      <c r="P76" t="n">
        <v>472.78</v>
      </c>
      <c r="Q76" t="n">
        <v>2238.37</v>
      </c>
      <c r="R76" t="n">
        <v>121.32</v>
      </c>
      <c r="S76" t="n">
        <v>80.06999999999999</v>
      </c>
      <c r="T76" t="n">
        <v>18421.26</v>
      </c>
      <c r="U76" t="n">
        <v>0.66</v>
      </c>
      <c r="V76" t="n">
        <v>0.86</v>
      </c>
      <c r="W76" t="n">
        <v>6.7</v>
      </c>
      <c r="X76" t="n">
        <v>1.12</v>
      </c>
      <c r="Y76" t="n">
        <v>1</v>
      </c>
      <c r="Z76" t="n">
        <v>10</v>
      </c>
    </row>
    <row r="77">
      <c r="A77" t="n">
        <v>32</v>
      </c>
      <c r="B77" t="n">
        <v>140</v>
      </c>
      <c r="C77" t="inlineStr">
        <is>
          <t xml:space="preserve">CONCLUIDO	</t>
        </is>
      </c>
      <c r="D77" t="n">
        <v>2.8842</v>
      </c>
      <c r="E77" t="n">
        <v>34.67</v>
      </c>
      <c r="F77" t="n">
        <v>29.73</v>
      </c>
      <c r="G77" t="n">
        <v>45.74</v>
      </c>
      <c r="H77" t="n">
        <v>0.55</v>
      </c>
      <c r="I77" t="n">
        <v>39</v>
      </c>
      <c r="J77" t="n">
        <v>289.94</v>
      </c>
      <c r="K77" t="n">
        <v>60.56</v>
      </c>
      <c r="L77" t="n">
        <v>9</v>
      </c>
      <c r="M77" t="n">
        <v>37</v>
      </c>
      <c r="N77" t="n">
        <v>80.38</v>
      </c>
      <c r="O77" t="n">
        <v>35993.08</v>
      </c>
      <c r="P77" t="n">
        <v>471.15</v>
      </c>
      <c r="Q77" t="n">
        <v>2238.49</v>
      </c>
      <c r="R77" t="n">
        <v>120.25</v>
      </c>
      <c r="S77" t="n">
        <v>80.06999999999999</v>
      </c>
      <c r="T77" t="n">
        <v>17892.61</v>
      </c>
      <c r="U77" t="n">
        <v>0.67</v>
      </c>
      <c r="V77" t="n">
        <v>0.86</v>
      </c>
      <c r="W77" t="n">
        <v>6.71</v>
      </c>
      <c r="X77" t="n">
        <v>1.11</v>
      </c>
      <c r="Y77" t="n">
        <v>1</v>
      </c>
      <c r="Z77" t="n">
        <v>10</v>
      </c>
    </row>
    <row r="78">
      <c r="A78" t="n">
        <v>33</v>
      </c>
      <c r="B78" t="n">
        <v>140</v>
      </c>
      <c r="C78" t="inlineStr">
        <is>
          <t xml:space="preserve">CONCLUIDO	</t>
        </is>
      </c>
      <c r="D78" t="n">
        <v>2.8929</v>
      </c>
      <c r="E78" t="n">
        <v>34.57</v>
      </c>
      <c r="F78" t="n">
        <v>29.68</v>
      </c>
      <c r="G78" t="n">
        <v>46.87</v>
      </c>
      <c r="H78" t="n">
        <v>0.57</v>
      </c>
      <c r="I78" t="n">
        <v>38</v>
      </c>
      <c r="J78" t="n">
        <v>290.45</v>
      </c>
      <c r="K78" t="n">
        <v>60.56</v>
      </c>
      <c r="L78" t="n">
        <v>9.25</v>
      </c>
      <c r="M78" t="n">
        <v>36</v>
      </c>
      <c r="N78" t="n">
        <v>80.64</v>
      </c>
      <c r="O78" t="n">
        <v>36055.83</v>
      </c>
      <c r="P78" t="n">
        <v>467.26</v>
      </c>
      <c r="Q78" t="n">
        <v>2238.37</v>
      </c>
      <c r="R78" t="n">
        <v>118.83</v>
      </c>
      <c r="S78" t="n">
        <v>80.06999999999999</v>
      </c>
      <c r="T78" t="n">
        <v>17186.7</v>
      </c>
      <c r="U78" t="n">
        <v>0.67</v>
      </c>
      <c r="V78" t="n">
        <v>0.86</v>
      </c>
      <c r="W78" t="n">
        <v>6.71</v>
      </c>
      <c r="X78" t="n">
        <v>1.06</v>
      </c>
      <c r="Y78" t="n">
        <v>1</v>
      </c>
      <c r="Z78" t="n">
        <v>10</v>
      </c>
    </row>
    <row r="79">
      <c r="A79" t="n">
        <v>34</v>
      </c>
      <c r="B79" t="n">
        <v>140</v>
      </c>
      <c r="C79" t="inlineStr">
        <is>
          <t xml:space="preserve">CONCLUIDO	</t>
        </is>
      </c>
      <c r="D79" t="n">
        <v>2.8993</v>
      </c>
      <c r="E79" t="n">
        <v>34.49</v>
      </c>
      <c r="F79" t="n">
        <v>29.66</v>
      </c>
      <c r="G79" t="n">
        <v>48.09</v>
      </c>
      <c r="H79" t="n">
        <v>0.58</v>
      </c>
      <c r="I79" t="n">
        <v>37</v>
      </c>
      <c r="J79" t="n">
        <v>290.96</v>
      </c>
      <c r="K79" t="n">
        <v>60.56</v>
      </c>
      <c r="L79" t="n">
        <v>9.5</v>
      </c>
      <c r="M79" t="n">
        <v>35</v>
      </c>
      <c r="N79" t="n">
        <v>80.90000000000001</v>
      </c>
      <c r="O79" t="n">
        <v>36118.68</v>
      </c>
      <c r="P79" t="n">
        <v>467.54</v>
      </c>
      <c r="Q79" t="n">
        <v>2238.33</v>
      </c>
      <c r="R79" t="n">
        <v>118.36</v>
      </c>
      <c r="S79" t="n">
        <v>80.06999999999999</v>
      </c>
      <c r="T79" t="n">
        <v>16958.26</v>
      </c>
      <c r="U79" t="n">
        <v>0.68</v>
      </c>
      <c r="V79" t="n">
        <v>0.87</v>
      </c>
      <c r="W79" t="n">
        <v>6.69</v>
      </c>
      <c r="X79" t="n">
        <v>1.03</v>
      </c>
      <c r="Y79" t="n">
        <v>1</v>
      </c>
      <c r="Z79" t="n">
        <v>10</v>
      </c>
    </row>
    <row r="80">
      <c r="A80" t="n">
        <v>35</v>
      </c>
      <c r="B80" t="n">
        <v>140</v>
      </c>
      <c r="C80" t="inlineStr">
        <is>
          <t xml:space="preserve">CONCLUIDO	</t>
        </is>
      </c>
      <c r="D80" t="n">
        <v>2.9066</v>
      </c>
      <c r="E80" t="n">
        <v>34.4</v>
      </c>
      <c r="F80" t="n">
        <v>29.62</v>
      </c>
      <c r="G80" t="n">
        <v>49.37</v>
      </c>
      <c r="H80" t="n">
        <v>0.6</v>
      </c>
      <c r="I80" t="n">
        <v>36</v>
      </c>
      <c r="J80" t="n">
        <v>291.47</v>
      </c>
      <c r="K80" t="n">
        <v>60.56</v>
      </c>
      <c r="L80" t="n">
        <v>9.75</v>
      </c>
      <c r="M80" t="n">
        <v>34</v>
      </c>
      <c r="N80" t="n">
        <v>81.16</v>
      </c>
      <c r="O80" t="n">
        <v>36181.64</v>
      </c>
      <c r="P80" t="n">
        <v>464.71</v>
      </c>
      <c r="Q80" t="n">
        <v>2238.42</v>
      </c>
      <c r="R80" t="n">
        <v>116.97</v>
      </c>
      <c r="S80" t="n">
        <v>80.06999999999999</v>
      </c>
      <c r="T80" t="n">
        <v>16268.67</v>
      </c>
      <c r="U80" t="n">
        <v>0.68</v>
      </c>
      <c r="V80" t="n">
        <v>0.87</v>
      </c>
      <c r="W80" t="n">
        <v>6.7</v>
      </c>
      <c r="X80" t="n">
        <v>1</v>
      </c>
      <c r="Y80" t="n">
        <v>1</v>
      </c>
      <c r="Z80" t="n">
        <v>10</v>
      </c>
    </row>
    <row r="81">
      <c r="A81" t="n">
        <v>36</v>
      </c>
      <c r="B81" t="n">
        <v>140</v>
      </c>
      <c r="C81" t="inlineStr">
        <is>
          <t xml:space="preserve">CONCLUIDO	</t>
        </is>
      </c>
      <c r="D81" t="n">
        <v>2.9096</v>
      </c>
      <c r="E81" t="n">
        <v>34.37</v>
      </c>
      <c r="F81" t="n">
        <v>29.64</v>
      </c>
      <c r="G81" t="n">
        <v>50.81</v>
      </c>
      <c r="H81" t="n">
        <v>0.61</v>
      </c>
      <c r="I81" t="n">
        <v>35</v>
      </c>
      <c r="J81" t="n">
        <v>291.98</v>
      </c>
      <c r="K81" t="n">
        <v>60.56</v>
      </c>
      <c r="L81" t="n">
        <v>10</v>
      </c>
      <c r="M81" t="n">
        <v>33</v>
      </c>
      <c r="N81" t="n">
        <v>81.42</v>
      </c>
      <c r="O81" t="n">
        <v>36244.71</v>
      </c>
      <c r="P81" t="n">
        <v>463.39</v>
      </c>
      <c r="Q81" t="n">
        <v>2238.4</v>
      </c>
      <c r="R81" t="n">
        <v>117.66</v>
      </c>
      <c r="S81" t="n">
        <v>80.06999999999999</v>
      </c>
      <c r="T81" t="n">
        <v>16619.36</v>
      </c>
      <c r="U81" t="n">
        <v>0.68</v>
      </c>
      <c r="V81" t="n">
        <v>0.87</v>
      </c>
      <c r="W81" t="n">
        <v>6.7</v>
      </c>
      <c r="X81" t="n">
        <v>1.01</v>
      </c>
      <c r="Y81" t="n">
        <v>1</v>
      </c>
      <c r="Z81" t="n">
        <v>10</v>
      </c>
    </row>
    <row r="82">
      <c r="A82" t="n">
        <v>37</v>
      </c>
      <c r="B82" t="n">
        <v>140</v>
      </c>
      <c r="C82" t="inlineStr">
        <is>
          <t xml:space="preserve">CONCLUIDO	</t>
        </is>
      </c>
      <c r="D82" t="n">
        <v>2.92</v>
      </c>
      <c r="E82" t="n">
        <v>34.25</v>
      </c>
      <c r="F82" t="n">
        <v>29.57</v>
      </c>
      <c r="G82" t="n">
        <v>52.18</v>
      </c>
      <c r="H82" t="n">
        <v>0.62</v>
      </c>
      <c r="I82" t="n">
        <v>34</v>
      </c>
      <c r="J82" t="n">
        <v>292.49</v>
      </c>
      <c r="K82" t="n">
        <v>60.56</v>
      </c>
      <c r="L82" t="n">
        <v>10.25</v>
      </c>
      <c r="M82" t="n">
        <v>32</v>
      </c>
      <c r="N82" t="n">
        <v>81.68000000000001</v>
      </c>
      <c r="O82" t="n">
        <v>36307.88</v>
      </c>
      <c r="P82" t="n">
        <v>460.25</v>
      </c>
      <c r="Q82" t="n">
        <v>2238.46</v>
      </c>
      <c r="R82" t="n">
        <v>115.4</v>
      </c>
      <c r="S82" t="n">
        <v>80.06999999999999</v>
      </c>
      <c r="T82" t="n">
        <v>15494.51</v>
      </c>
      <c r="U82" t="n">
        <v>0.6899999999999999</v>
      </c>
      <c r="V82" t="n">
        <v>0.87</v>
      </c>
      <c r="W82" t="n">
        <v>6.69</v>
      </c>
      <c r="X82" t="n">
        <v>0.9399999999999999</v>
      </c>
      <c r="Y82" t="n">
        <v>1</v>
      </c>
      <c r="Z82" t="n">
        <v>10</v>
      </c>
    </row>
    <row r="83">
      <c r="A83" t="n">
        <v>38</v>
      </c>
      <c r="B83" t="n">
        <v>140</v>
      </c>
      <c r="C83" t="inlineStr">
        <is>
          <t xml:space="preserve">CONCLUIDO	</t>
        </is>
      </c>
      <c r="D83" t="n">
        <v>2.9276</v>
      </c>
      <c r="E83" t="n">
        <v>34.16</v>
      </c>
      <c r="F83" t="n">
        <v>29.53</v>
      </c>
      <c r="G83" t="n">
        <v>53.7</v>
      </c>
      <c r="H83" t="n">
        <v>0.64</v>
      </c>
      <c r="I83" t="n">
        <v>33</v>
      </c>
      <c r="J83" t="n">
        <v>293</v>
      </c>
      <c r="K83" t="n">
        <v>60.56</v>
      </c>
      <c r="L83" t="n">
        <v>10.5</v>
      </c>
      <c r="M83" t="n">
        <v>31</v>
      </c>
      <c r="N83" t="n">
        <v>81.95</v>
      </c>
      <c r="O83" t="n">
        <v>36371.17</v>
      </c>
      <c r="P83" t="n">
        <v>458.91</v>
      </c>
      <c r="Q83" t="n">
        <v>2238.36</v>
      </c>
      <c r="R83" t="n">
        <v>114.25</v>
      </c>
      <c r="S83" t="n">
        <v>80.06999999999999</v>
      </c>
      <c r="T83" t="n">
        <v>14920.64</v>
      </c>
      <c r="U83" t="n">
        <v>0.7</v>
      </c>
      <c r="V83" t="n">
        <v>0.87</v>
      </c>
      <c r="W83" t="n">
        <v>6.69</v>
      </c>
      <c r="X83" t="n">
        <v>0.91</v>
      </c>
      <c r="Y83" t="n">
        <v>1</v>
      </c>
      <c r="Z83" t="n">
        <v>10</v>
      </c>
    </row>
    <row r="84">
      <c r="A84" t="n">
        <v>39</v>
      </c>
      <c r="B84" t="n">
        <v>140</v>
      </c>
      <c r="C84" t="inlineStr">
        <is>
          <t xml:space="preserve">CONCLUIDO	</t>
        </is>
      </c>
      <c r="D84" t="n">
        <v>2.9344</v>
      </c>
      <c r="E84" t="n">
        <v>34.08</v>
      </c>
      <c r="F84" t="n">
        <v>29.51</v>
      </c>
      <c r="G84" t="n">
        <v>55.33</v>
      </c>
      <c r="H84" t="n">
        <v>0.65</v>
      </c>
      <c r="I84" t="n">
        <v>32</v>
      </c>
      <c r="J84" t="n">
        <v>293.52</v>
      </c>
      <c r="K84" t="n">
        <v>60.56</v>
      </c>
      <c r="L84" t="n">
        <v>10.75</v>
      </c>
      <c r="M84" t="n">
        <v>30</v>
      </c>
      <c r="N84" t="n">
        <v>82.20999999999999</v>
      </c>
      <c r="O84" t="n">
        <v>36434.56</v>
      </c>
      <c r="P84" t="n">
        <v>457.54</v>
      </c>
      <c r="Q84" t="n">
        <v>2238.35</v>
      </c>
      <c r="R84" t="n">
        <v>113.09</v>
      </c>
      <c r="S84" t="n">
        <v>80.06999999999999</v>
      </c>
      <c r="T84" t="n">
        <v>14347.76</v>
      </c>
      <c r="U84" t="n">
        <v>0.71</v>
      </c>
      <c r="V84" t="n">
        <v>0.87</v>
      </c>
      <c r="W84" t="n">
        <v>6.7</v>
      </c>
      <c r="X84" t="n">
        <v>0.88</v>
      </c>
      <c r="Y84" t="n">
        <v>1</v>
      </c>
      <c r="Z84" t="n">
        <v>10</v>
      </c>
    </row>
    <row r="85">
      <c r="A85" t="n">
        <v>40</v>
      </c>
      <c r="B85" t="n">
        <v>140</v>
      </c>
      <c r="C85" t="inlineStr">
        <is>
          <t xml:space="preserve">CONCLUIDO	</t>
        </is>
      </c>
      <c r="D85" t="n">
        <v>2.9395</v>
      </c>
      <c r="E85" t="n">
        <v>34.02</v>
      </c>
      <c r="F85" t="n">
        <v>29.5</v>
      </c>
      <c r="G85" t="n">
        <v>57.1</v>
      </c>
      <c r="H85" t="n">
        <v>0.67</v>
      </c>
      <c r="I85" t="n">
        <v>31</v>
      </c>
      <c r="J85" t="n">
        <v>294.03</v>
      </c>
      <c r="K85" t="n">
        <v>60.56</v>
      </c>
      <c r="L85" t="n">
        <v>11</v>
      </c>
      <c r="M85" t="n">
        <v>29</v>
      </c>
      <c r="N85" t="n">
        <v>82.48</v>
      </c>
      <c r="O85" t="n">
        <v>36498.06</v>
      </c>
      <c r="P85" t="n">
        <v>455.92</v>
      </c>
      <c r="Q85" t="n">
        <v>2238.38</v>
      </c>
      <c r="R85" t="n">
        <v>113.05</v>
      </c>
      <c r="S85" t="n">
        <v>80.06999999999999</v>
      </c>
      <c r="T85" t="n">
        <v>14329.7</v>
      </c>
      <c r="U85" t="n">
        <v>0.71</v>
      </c>
      <c r="V85" t="n">
        <v>0.87</v>
      </c>
      <c r="W85" t="n">
        <v>6.69</v>
      </c>
      <c r="X85" t="n">
        <v>0.87</v>
      </c>
      <c r="Y85" t="n">
        <v>1</v>
      </c>
      <c r="Z85" t="n">
        <v>10</v>
      </c>
    </row>
    <row r="86">
      <c r="A86" t="n">
        <v>41</v>
      </c>
      <c r="B86" t="n">
        <v>140</v>
      </c>
      <c r="C86" t="inlineStr">
        <is>
          <t xml:space="preserve">CONCLUIDO	</t>
        </is>
      </c>
      <c r="D86" t="n">
        <v>2.9476</v>
      </c>
      <c r="E86" t="n">
        <v>33.93</v>
      </c>
      <c r="F86" t="n">
        <v>29.46</v>
      </c>
      <c r="G86" t="n">
        <v>58.92</v>
      </c>
      <c r="H86" t="n">
        <v>0.68</v>
      </c>
      <c r="I86" t="n">
        <v>30</v>
      </c>
      <c r="J86" t="n">
        <v>294.55</v>
      </c>
      <c r="K86" t="n">
        <v>60.56</v>
      </c>
      <c r="L86" t="n">
        <v>11.25</v>
      </c>
      <c r="M86" t="n">
        <v>28</v>
      </c>
      <c r="N86" t="n">
        <v>82.73999999999999</v>
      </c>
      <c r="O86" t="n">
        <v>36561.67</v>
      </c>
      <c r="P86" t="n">
        <v>453.15</v>
      </c>
      <c r="Q86" t="n">
        <v>2238.42</v>
      </c>
      <c r="R86" t="n">
        <v>111.8</v>
      </c>
      <c r="S86" t="n">
        <v>80.06999999999999</v>
      </c>
      <c r="T86" t="n">
        <v>13711.17</v>
      </c>
      <c r="U86" t="n">
        <v>0.72</v>
      </c>
      <c r="V86" t="n">
        <v>0.87</v>
      </c>
      <c r="W86" t="n">
        <v>6.69</v>
      </c>
      <c r="X86" t="n">
        <v>0.83</v>
      </c>
      <c r="Y86" t="n">
        <v>1</v>
      </c>
      <c r="Z86" t="n">
        <v>10</v>
      </c>
    </row>
    <row r="87">
      <c r="A87" t="n">
        <v>42</v>
      </c>
      <c r="B87" t="n">
        <v>140</v>
      </c>
      <c r="C87" t="inlineStr">
        <is>
          <t xml:space="preserve">CONCLUIDO	</t>
        </is>
      </c>
      <c r="D87" t="n">
        <v>2.9477</v>
      </c>
      <c r="E87" t="n">
        <v>33.93</v>
      </c>
      <c r="F87" t="n">
        <v>29.46</v>
      </c>
      <c r="G87" t="n">
        <v>58.91</v>
      </c>
      <c r="H87" t="n">
        <v>0.6899999999999999</v>
      </c>
      <c r="I87" t="n">
        <v>30</v>
      </c>
      <c r="J87" t="n">
        <v>295.06</v>
      </c>
      <c r="K87" t="n">
        <v>60.56</v>
      </c>
      <c r="L87" t="n">
        <v>11.5</v>
      </c>
      <c r="M87" t="n">
        <v>28</v>
      </c>
      <c r="N87" t="n">
        <v>83.01000000000001</v>
      </c>
      <c r="O87" t="n">
        <v>36625.39</v>
      </c>
      <c r="P87" t="n">
        <v>451.24</v>
      </c>
      <c r="Q87" t="n">
        <v>2238.32</v>
      </c>
      <c r="R87" t="n">
        <v>111.75</v>
      </c>
      <c r="S87" t="n">
        <v>80.06999999999999</v>
      </c>
      <c r="T87" t="n">
        <v>13687.1</v>
      </c>
      <c r="U87" t="n">
        <v>0.72</v>
      </c>
      <c r="V87" t="n">
        <v>0.87</v>
      </c>
      <c r="W87" t="n">
        <v>6.69</v>
      </c>
      <c r="X87" t="n">
        <v>0.83</v>
      </c>
      <c r="Y87" t="n">
        <v>1</v>
      </c>
      <c r="Z87" t="n">
        <v>10</v>
      </c>
    </row>
    <row r="88">
      <c r="A88" t="n">
        <v>43</v>
      </c>
      <c r="B88" t="n">
        <v>140</v>
      </c>
      <c r="C88" t="inlineStr">
        <is>
          <t xml:space="preserve">CONCLUIDO	</t>
        </is>
      </c>
      <c r="D88" t="n">
        <v>2.9548</v>
      </c>
      <c r="E88" t="n">
        <v>33.84</v>
      </c>
      <c r="F88" t="n">
        <v>29.43</v>
      </c>
      <c r="G88" t="n">
        <v>60.88</v>
      </c>
      <c r="H88" t="n">
        <v>0.71</v>
      </c>
      <c r="I88" t="n">
        <v>29</v>
      </c>
      <c r="J88" t="n">
        <v>295.58</v>
      </c>
      <c r="K88" t="n">
        <v>60.56</v>
      </c>
      <c r="L88" t="n">
        <v>11.75</v>
      </c>
      <c r="M88" t="n">
        <v>27</v>
      </c>
      <c r="N88" t="n">
        <v>83.28</v>
      </c>
      <c r="O88" t="n">
        <v>36689.22</v>
      </c>
      <c r="P88" t="n">
        <v>449.87</v>
      </c>
      <c r="Q88" t="n">
        <v>2238.39</v>
      </c>
      <c r="R88" t="n">
        <v>110.72</v>
      </c>
      <c r="S88" t="n">
        <v>80.06999999999999</v>
      </c>
      <c r="T88" t="n">
        <v>13178.88</v>
      </c>
      <c r="U88" t="n">
        <v>0.72</v>
      </c>
      <c r="V88" t="n">
        <v>0.87</v>
      </c>
      <c r="W88" t="n">
        <v>6.69</v>
      </c>
      <c r="X88" t="n">
        <v>0.8</v>
      </c>
      <c r="Y88" t="n">
        <v>1</v>
      </c>
      <c r="Z88" t="n">
        <v>10</v>
      </c>
    </row>
    <row r="89">
      <c r="A89" t="n">
        <v>44</v>
      </c>
      <c r="B89" t="n">
        <v>140</v>
      </c>
      <c r="C89" t="inlineStr">
        <is>
          <t xml:space="preserve">CONCLUIDO	</t>
        </is>
      </c>
      <c r="D89" t="n">
        <v>2.9613</v>
      </c>
      <c r="E89" t="n">
        <v>33.77</v>
      </c>
      <c r="F89" t="n">
        <v>29.41</v>
      </c>
      <c r="G89" t="n">
        <v>63.01</v>
      </c>
      <c r="H89" t="n">
        <v>0.72</v>
      </c>
      <c r="I89" t="n">
        <v>28</v>
      </c>
      <c r="J89" t="n">
        <v>296.1</v>
      </c>
      <c r="K89" t="n">
        <v>60.56</v>
      </c>
      <c r="L89" t="n">
        <v>12</v>
      </c>
      <c r="M89" t="n">
        <v>26</v>
      </c>
      <c r="N89" t="n">
        <v>83.54000000000001</v>
      </c>
      <c r="O89" t="n">
        <v>36753.16</v>
      </c>
      <c r="P89" t="n">
        <v>447.44</v>
      </c>
      <c r="Q89" t="n">
        <v>2238.4</v>
      </c>
      <c r="R89" t="n">
        <v>109.97</v>
      </c>
      <c r="S89" t="n">
        <v>80.06999999999999</v>
      </c>
      <c r="T89" t="n">
        <v>12808.07</v>
      </c>
      <c r="U89" t="n">
        <v>0.73</v>
      </c>
      <c r="V89" t="n">
        <v>0.87</v>
      </c>
      <c r="W89" t="n">
        <v>6.69</v>
      </c>
      <c r="X89" t="n">
        <v>0.78</v>
      </c>
      <c r="Y89" t="n">
        <v>1</v>
      </c>
      <c r="Z89" t="n">
        <v>10</v>
      </c>
    </row>
    <row r="90">
      <c r="A90" t="n">
        <v>45</v>
      </c>
      <c r="B90" t="n">
        <v>140</v>
      </c>
      <c r="C90" t="inlineStr">
        <is>
          <t xml:space="preserve">CONCLUIDO	</t>
        </is>
      </c>
      <c r="D90" t="n">
        <v>2.9697</v>
      </c>
      <c r="E90" t="n">
        <v>33.67</v>
      </c>
      <c r="F90" t="n">
        <v>29.36</v>
      </c>
      <c r="G90" t="n">
        <v>65.25</v>
      </c>
      <c r="H90" t="n">
        <v>0.74</v>
      </c>
      <c r="I90" t="n">
        <v>27</v>
      </c>
      <c r="J90" t="n">
        <v>296.62</v>
      </c>
      <c r="K90" t="n">
        <v>60.56</v>
      </c>
      <c r="L90" t="n">
        <v>12.25</v>
      </c>
      <c r="M90" t="n">
        <v>25</v>
      </c>
      <c r="N90" t="n">
        <v>83.81</v>
      </c>
      <c r="O90" t="n">
        <v>36817.22</v>
      </c>
      <c r="P90" t="n">
        <v>445.02</v>
      </c>
      <c r="Q90" t="n">
        <v>2238.35</v>
      </c>
      <c r="R90" t="n">
        <v>108.6</v>
      </c>
      <c r="S90" t="n">
        <v>80.06999999999999</v>
      </c>
      <c r="T90" t="n">
        <v>12127.08</v>
      </c>
      <c r="U90" t="n">
        <v>0.74</v>
      </c>
      <c r="V90" t="n">
        <v>0.87</v>
      </c>
      <c r="W90" t="n">
        <v>6.68</v>
      </c>
      <c r="X90" t="n">
        <v>0.73</v>
      </c>
      <c r="Y90" t="n">
        <v>1</v>
      </c>
      <c r="Z90" t="n">
        <v>10</v>
      </c>
    </row>
    <row r="91">
      <c r="A91" t="n">
        <v>46</v>
      </c>
      <c r="B91" t="n">
        <v>140</v>
      </c>
      <c r="C91" t="inlineStr">
        <is>
          <t xml:space="preserve">CONCLUIDO	</t>
        </is>
      </c>
      <c r="D91" t="n">
        <v>2.9698</v>
      </c>
      <c r="E91" t="n">
        <v>33.67</v>
      </c>
      <c r="F91" t="n">
        <v>29.36</v>
      </c>
      <c r="G91" t="n">
        <v>65.25</v>
      </c>
      <c r="H91" t="n">
        <v>0.75</v>
      </c>
      <c r="I91" t="n">
        <v>27</v>
      </c>
      <c r="J91" t="n">
        <v>297.14</v>
      </c>
      <c r="K91" t="n">
        <v>60.56</v>
      </c>
      <c r="L91" t="n">
        <v>12.5</v>
      </c>
      <c r="M91" t="n">
        <v>25</v>
      </c>
      <c r="N91" t="n">
        <v>84.08</v>
      </c>
      <c r="O91" t="n">
        <v>36881.39</v>
      </c>
      <c r="P91" t="n">
        <v>443.72</v>
      </c>
      <c r="Q91" t="n">
        <v>2238.41</v>
      </c>
      <c r="R91" t="n">
        <v>108.66</v>
      </c>
      <c r="S91" t="n">
        <v>80.06999999999999</v>
      </c>
      <c r="T91" t="n">
        <v>12155.3</v>
      </c>
      <c r="U91" t="n">
        <v>0.74</v>
      </c>
      <c r="V91" t="n">
        <v>0.87</v>
      </c>
      <c r="W91" t="n">
        <v>6.68</v>
      </c>
      <c r="X91" t="n">
        <v>0.73</v>
      </c>
      <c r="Y91" t="n">
        <v>1</v>
      </c>
      <c r="Z91" t="n">
        <v>10</v>
      </c>
    </row>
    <row r="92">
      <c r="A92" t="n">
        <v>47</v>
      </c>
      <c r="B92" t="n">
        <v>140</v>
      </c>
      <c r="C92" t="inlineStr">
        <is>
          <t xml:space="preserve">CONCLUIDO	</t>
        </is>
      </c>
      <c r="D92" t="n">
        <v>2.9776</v>
      </c>
      <c r="E92" t="n">
        <v>33.58</v>
      </c>
      <c r="F92" t="n">
        <v>29.33</v>
      </c>
      <c r="G92" t="n">
        <v>67.67</v>
      </c>
      <c r="H92" t="n">
        <v>0.76</v>
      </c>
      <c r="I92" t="n">
        <v>26</v>
      </c>
      <c r="J92" t="n">
        <v>297.66</v>
      </c>
      <c r="K92" t="n">
        <v>60.56</v>
      </c>
      <c r="L92" t="n">
        <v>12.75</v>
      </c>
      <c r="M92" t="n">
        <v>24</v>
      </c>
      <c r="N92" t="n">
        <v>84.36</v>
      </c>
      <c r="O92" t="n">
        <v>36945.67</v>
      </c>
      <c r="P92" t="n">
        <v>441.6</v>
      </c>
      <c r="Q92" t="n">
        <v>2238.44</v>
      </c>
      <c r="R92" t="n">
        <v>107.4</v>
      </c>
      <c r="S92" t="n">
        <v>80.06999999999999</v>
      </c>
      <c r="T92" t="n">
        <v>11532.82</v>
      </c>
      <c r="U92" t="n">
        <v>0.75</v>
      </c>
      <c r="V92" t="n">
        <v>0.87</v>
      </c>
      <c r="W92" t="n">
        <v>6.68</v>
      </c>
      <c r="X92" t="n">
        <v>0.7</v>
      </c>
      <c r="Y92" t="n">
        <v>1</v>
      </c>
      <c r="Z92" t="n">
        <v>10</v>
      </c>
    </row>
    <row r="93">
      <c r="A93" t="n">
        <v>48</v>
      </c>
      <c r="B93" t="n">
        <v>140</v>
      </c>
      <c r="C93" t="inlineStr">
        <is>
          <t xml:space="preserve">CONCLUIDO	</t>
        </is>
      </c>
      <c r="D93" t="n">
        <v>2.9771</v>
      </c>
      <c r="E93" t="n">
        <v>33.59</v>
      </c>
      <c r="F93" t="n">
        <v>29.33</v>
      </c>
      <c r="G93" t="n">
        <v>67.69</v>
      </c>
      <c r="H93" t="n">
        <v>0.78</v>
      </c>
      <c r="I93" t="n">
        <v>26</v>
      </c>
      <c r="J93" t="n">
        <v>298.18</v>
      </c>
      <c r="K93" t="n">
        <v>60.56</v>
      </c>
      <c r="L93" t="n">
        <v>13</v>
      </c>
      <c r="M93" t="n">
        <v>24</v>
      </c>
      <c r="N93" t="n">
        <v>84.63</v>
      </c>
      <c r="O93" t="n">
        <v>37010.06</v>
      </c>
      <c r="P93" t="n">
        <v>440.59</v>
      </c>
      <c r="Q93" t="n">
        <v>2238.43</v>
      </c>
      <c r="R93" t="n">
        <v>107.58</v>
      </c>
      <c r="S93" t="n">
        <v>80.06999999999999</v>
      </c>
      <c r="T93" t="n">
        <v>11623.34</v>
      </c>
      <c r="U93" t="n">
        <v>0.74</v>
      </c>
      <c r="V93" t="n">
        <v>0.87</v>
      </c>
      <c r="W93" t="n">
        <v>6.68</v>
      </c>
      <c r="X93" t="n">
        <v>0.7</v>
      </c>
      <c r="Y93" t="n">
        <v>1</v>
      </c>
      <c r="Z93" t="n">
        <v>10</v>
      </c>
    </row>
    <row r="94">
      <c r="A94" t="n">
        <v>49</v>
      </c>
      <c r="B94" t="n">
        <v>140</v>
      </c>
      <c r="C94" t="inlineStr">
        <is>
          <t xml:space="preserve">CONCLUIDO	</t>
        </is>
      </c>
      <c r="D94" t="n">
        <v>2.9822</v>
      </c>
      <c r="E94" t="n">
        <v>33.53</v>
      </c>
      <c r="F94" t="n">
        <v>29.33</v>
      </c>
      <c r="G94" t="n">
        <v>70.38</v>
      </c>
      <c r="H94" t="n">
        <v>0.79</v>
      </c>
      <c r="I94" t="n">
        <v>25</v>
      </c>
      <c r="J94" t="n">
        <v>298.71</v>
      </c>
      <c r="K94" t="n">
        <v>60.56</v>
      </c>
      <c r="L94" t="n">
        <v>13.25</v>
      </c>
      <c r="M94" t="n">
        <v>23</v>
      </c>
      <c r="N94" t="n">
        <v>84.90000000000001</v>
      </c>
      <c r="O94" t="n">
        <v>37074.57</v>
      </c>
      <c r="P94" t="n">
        <v>437.75</v>
      </c>
      <c r="Q94" t="n">
        <v>2238.44</v>
      </c>
      <c r="R94" t="n">
        <v>107.44</v>
      </c>
      <c r="S94" t="n">
        <v>80.06999999999999</v>
      </c>
      <c r="T94" t="n">
        <v>11557.01</v>
      </c>
      <c r="U94" t="n">
        <v>0.75</v>
      </c>
      <c r="V94" t="n">
        <v>0.87</v>
      </c>
      <c r="W94" t="n">
        <v>6.68</v>
      </c>
      <c r="X94" t="n">
        <v>0.7</v>
      </c>
      <c r="Y94" t="n">
        <v>1</v>
      </c>
      <c r="Z94" t="n">
        <v>10</v>
      </c>
    </row>
    <row r="95">
      <c r="A95" t="n">
        <v>50</v>
      </c>
      <c r="B95" t="n">
        <v>140</v>
      </c>
      <c r="C95" t="inlineStr">
        <is>
          <t xml:space="preserve">CONCLUIDO	</t>
        </is>
      </c>
      <c r="D95" t="n">
        <v>2.9822</v>
      </c>
      <c r="E95" t="n">
        <v>33.53</v>
      </c>
      <c r="F95" t="n">
        <v>29.33</v>
      </c>
      <c r="G95" t="n">
        <v>70.38</v>
      </c>
      <c r="H95" t="n">
        <v>0.8</v>
      </c>
      <c r="I95" t="n">
        <v>25</v>
      </c>
      <c r="J95" t="n">
        <v>299.23</v>
      </c>
      <c r="K95" t="n">
        <v>60.56</v>
      </c>
      <c r="L95" t="n">
        <v>13.5</v>
      </c>
      <c r="M95" t="n">
        <v>23</v>
      </c>
      <c r="N95" t="n">
        <v>85.18000000000001</v>
      </c>
      <c r="O95" t="n">
        <v>37139.2</v>
      </c>
      <c r="P95" t="n">
        <v>435.78</v>
      </c>
      <c r="Q95" t="n">
        <v>2238.33</v>
      </c>
      <c r="R95" t="n">
        <v>107.34</v>
      </c>
      <c r="S95" t="n">
        <v>80.06999999999999</v>
      </c>
      <c r="T95" t="n">
        <v>11507.86</v>
      </c>
      <c r="U95" t="n">
        <v>0.75</v>
      </c>
      <c r="V95" t="n">
        <v>0.87</v>
      </c>
      <c r="W95" t="n">
        <v>6.68</v>
      </c>
      <c r="X95" t="n">
        <v>0.7</v>
      </c>
      <c r="Y95" t="n">
        <v>1</v>
      </c>
      <c r="Z95" t="n">
        <v>10</v>
      </c>
    </row>
    <row r="96">
      <c r="A96" t="n">
        <v>51</v>
      </c>
      <c r="B96" t="n">
        <v>140</v>
      </c>
      <c r="C96" t="inlineStr">
        <is>
          <t xml:space="preserve">CONCLUIDO	</t>
        </is>
      </c>
      <c r="D96" t="n">
        <v>2.991</v>
      </c>
      <c r="E96" t="n">
        <v>33.43</v>
      </c>
      <c r="F96" t="n">
        <v>29.28</v>
      </c>
      <c r="G96" t="n">
        <v>73.2</v>
      </c>
      <c r="H96" t="n">
        <v>0.82</v>
      </c>
      <c r="I96" t="n">
        <v>24</v>
      </c>
      <c r="J96" t="n">
        <v>299.76</v>
      </c>
      <c r="K96" t="n">
        <v>60.56</v>
      </c>
      <c r="L96" t="n">
        <v>13.75</v>
      </c>
      <c r="M96" t="n">
        <v>22</v>
      </c>
      <c r="N96" t="n">
        <v>85.45</v>
      </c>
      <c r="O96" t="n">
        <v>37204.07</v>
      </c>
      <c r="P96" t="n">
        <v>434.41</v>
      </c>
      <c r="Q96" t="n">
        <v>2238.36</v>
      </c>
      <c r="R96" t="n">
        <v>105.79</v>
      </c>
      <c r="S96" t="n">
        <v>80.06999999999999</v>
      </c>
      <c r="T96" t="n">
        <v>10734.8</v>
      </c>
      <c r="U96" t="n">
        <v>0.76</v>
      </c>
      <c r="V96" t="n">
        <v>0.88</v>
      </c>
      <c r="W96" t="n">
        <v>6.68</v>
      </c>
      <c r="X96" t="n">
        <v>0.65</v>
      </c>
      <c r="Y96" t="n">
        <v>1</v>
      </c>
      <c r="Z96" t="n">
        <v>10</v>
      </c>
    </row>
    <row r="97">
      <c r="A97" t="n">
        <v>52</v>
      </c>
      <c r="B97" t="n">
        <v>140</v>
      </c>
      <c r="C97" t="inlineStr">
        <is>
          <t xml:space="preserve">CONCLUIDO	</t>
        </is>
      </c>
      <c r="D97" t="n">
        <v>2.9979</v>
      </c>
      <c r="E97" t="n">
        <v>33.36</v>
      </c>
      <c r="F97" t="n">
        <v>29.25</v>
      </c>
      <c r="G97" t="n">
        <v>76.31999999999999</v>
      </c>
      <c r="H97" t="n">
        <v>0.83</v>
      </c>
      <c r="I97" t="n">
        <v>23</v>
      </c>
      <c r="J97" t="n">
        <v>300.28</v>
      </c>
      <c r="K97" t="n">
        <v>60.56</v>
      </c>
      <c r="L97" t="n">
        <v>14</v>
      </c>
      <c r="M97" t="n">
        <v>21</v>
      </c>
      <c r="N97" t="n">
        <v>85.73</v>
      </c>
      <c r="O97" t="n">
        <v>37268.93</v>
      </c>
      <c r="P97" t="n">
        <v>429.95</v>
      </c>
      <c r="Q97" t="n">
        <v>2238.34</v>
      </c>
      <c r="R97" t="n">
        <v>105.11</v>
      </c>
      <c r="S97" t="n">
        <v>80.06999999999999</v>
      </c>
      <c r="T97" t="n">
        <v>10403.07</v>
      </c>
      <c r="U97" t="n">
        <v>0.76</v>
      </c>
      <c r="V97" t="n">
        <v>0.88</v>
      </c>
      <c r="W97" t="n">
        <v>6.68</v>
      </c>
      <c r="X97" t="n">
        <v>0.63</v>
      </c>
      <c r="Y97" t="n">
        <v>1</v>
      </c>
      <c r="Z97" t="n">
        <v>10</v>
      </c>
    </row>
    <row r="98">
      <c r="A98" t="n">
        <v>53</v>
      </c>
      <c r="B98" t="n">
        <v>140</v>
      </c>
      <c r="C98" t="inlineStr">
        <is>
          <t xml:space="preserve">CONCLUIDO	</t>
        </is>
      </c>
      <c r="D98" t="n">
        <v>2.999</v>
      </c>
      <c r="E98" t="n">
        <v>33.34</v>
      </c>
      <c r="F98" t="n">
        <v>29.24</v>
      </c>
      <c r="G98" t="n">
        <v>76.28</v>
      </c>
      <c r="H98" t="n">
        <v>0.84</v>
      </c>
      <c r="I98" t="n">
        <v>23</v>
      </c>
      <c r="J98" t="n">
        <v>300.81</v>
      </c>
      <c r="K98" t="n">
        <v>60.56</v>
      </c>
      <c r="L98" t="n">
        <v>14.25</v>
      </c>
      <c r="M98" t="n">
        <v>21</v>
      </c>
      <c r="N98" t="n">
        <v>86</v>
      </c>
      <c r="O98" t="n">
        <v>37333.9</v>
      </c>
      <c r="P98" t="n">
        <v>429.94</v>
      </c>
      <c r="Q98" t="n">
        <v>2238.41</v>
      </c>
      <c r="R98" t="n">
        <v>104.8</v>
      </c>
      <c r="S98" t="n">
        <v>80.06999999999999</v>
      </c>
      <c r="T98" t="n">
        <v>10245.33</v>
      </c>
      <c r="U98" t="n">
        <v>0.76</v>
      </c>
      <c r="V98" t="n">
        <v>0.88</v>
      </c>
      <c r="W98" t="n">
        <v>6.67</v>
      </c>
      <c r="X98" t="n">
        <v>0.61</v>
      </c>
      <c r="Y98" t="n">
        <v>1</v>
      </c>
      <c r="Z98" t="n">
        <v>10</v>
      </c>
    </row>
    <row r="99">
      <c r="A99" t="n">
        <v>54</v>
      </c>
      <c r="B99" t="n">
        <v>140</v>
      </c>
      <c r="C99" t="inlineStr">
        <is>
          <t xml:space="preserve">CONCLUIDO	</t>
        </is>
      </c>
      <c r="D99" t="n">
        <v>2.9974</v>
      </c>
      <c r="E99" t="n">
        <v>33.36</v>
      </c>
      <c r="F99" t="n">
        <v>29.26</v>
      </c>
      <c r="G99" t="n">
        <v>76.33</v>
      </c>
      <c r="H99" t="n">
        <v>0.86</v>
      </c>
      <c r="I99" t="n">
        <v>23</v>
      </c>
      <c r="J99" t="n">
        <v>301.34</v>
      </c>
      <c r="K99" t="n">
        <v>60.56</v>
      </c>
      <c r="L99" t="n">
        <v>14.5</v>
      </c>
      <c r="M99" t="n">
        <v>21</v>
      </c>
      <c r="N99" t="n">
        <v>86.28</v>
      </c>
      <c r="O99" t="n">
        <v>37399</v>
      </c>
      <c r="P99" t="n">
        <v>429.26</v>
      </c>
      <c r="Q99" t="n">
        <v>2238.3</v>
      </c>
      <c r="R99" t="n">
        <v>105.28</v>
      </c>
      <c r="S99" t="n">
        <v>80.06999999999999</v>
      </c>
      <c r="T99" t="n">
        <v>10488.42</v>
      </c>
      <c r="U99" t="n">
        <v>0.76</v>
      </c>
      <c r="V99" t="n">
        <v>0.88</v>
      </c>
      <c r="W99" t="n">
        <v>6.68</v>
      </c>
      <c r="X99" t="n">
        <v>0.63</v>
      </c>
      <c r="Y99" t="n">
        <v>1</v>
      </c>
      <c r="Z99" t="n">
        <v>10</v>
      </c>
    </row>
    <row r="100">
      <c r="A100" t="n">
        <v>55</v>
      </c>
      <c r="B100" t="n">
        <v>140</v>
      </c>
      <c r="C100" t="inlineStr">
        <is>
          <t xml:space="preserve">CONCLUIDO	</t>
        </is>
      </c>
      <c r="D100" t="n">
        <v>3.0054</v>
      </c>
      <c r="E100" t="n">
        <v>33.27</v>
      </c>
      <c r="F100" t="n">
        <v>29.22</v>
      </c>
      <c r="G100" t="n">
        <v>79.7</v>
      </c>
      <c r="H100" t="n">
        <v>0.87</v>
      </c>
      <c r="I100" t="n">
        <v>22</v>
      </c>
      <c r="J100" t="n">
        <v>301.86</v>
      </c>
      <c r="K100" t="n">
        <v>60.56</v>
      </c>
      <c r="L100" t="n">
        <v>14.75</v>
      </c>
      <c r="M100" t="n">
        <v>20</v>
      </c>
      <c r="N100" t="n">
        <v>86.56</v>
      </c>
      <c r="O100" t="n">
        <v>37464.21</v>
      </c>
      <c r="P100" t="n">
        <v>426.19</v>
      </c>
      <c r="Q100" t="n">
        <v>2238.35</v>
      </c>
      <c r="R100" t="n">
        <v>104.12</v>
      </c>
      <c r="S100" t="n">
        <v>80.06999999999999</v>
      </c>
      <c r="T100" t="n">
        <v>9912.040000000001</v>
      </c>
      <c r="U100" t="n">
        <v>0.77</v>
      </c>
      <c r="V100" t="n">
        <v>0.88</v>
      </c>
      <c r="W100" t="n">
        <v>6.67</v>
      </c>
      <c r="X100" t="n">
        <v>0.6</v>
      </c>
      <c r="Y100" t="n">
        <v>1</v>
      </c>
      <c r="Z100" t="n">
        <v>10</v>
      </c>
    </row>
    <row r="101">
      <c r="A101" t="n">
        <v>56</v>
      </c>
      <c r="B101" t="n">
        <v>140</v>
      </c>
      <c r="C101" t="inlineStr">
        <is>
          <t xml:space="preserve">CONCLUIDO	</t>
        </is>
      </c>
      <c r="D101" t="n">
        <v>3.0038</v>
      </c>
      <c r="E101" t="n">
        <v>33.29</v>
      </c>
      <c r="F101" t="n">
        <v>29.24</v>
      </c>
      <c r="G101" t="n">
        <v>79.75</v>
      </c>
      <c r="H101" t="n">
        <v>0.88</v>
      </c>
      <c r="I101" t="n">
        <v>22</v>
      </c>
      <c r="J101" t="n">
        <v>302.39</v>
      </c>
      <c r="K101" t="n">
        <v>60.56</v>
      </c>
      <c r="L101" t="n">
        <v>15</v>
      </c>
      <c r="M101" t="n">
        <v>20</v>
      </c>
      <c r="N101" t="n">
        <v>86.84</v>
      </c>
      <c r="O101" t="n">
        <v>37529.55</v>
      </c>
      <c r="P101" t="n">
        <v>424.42</v>
      </c>
      <c r="Q101" t="n">
        <v>2238.33</v>
      </c>
      <c r="R101" t="n">
        <v>104.66</v>
      </c>
      <c r="S101" t="n">
        <v>80.06999999999999</v>
      </c>
      <c r="T101" t="n">
        <v>10182.03</v>
      </c>
      <c r="U101" t="n">
        <v>0.77</v>
      </c>
      <c r="V101" t="n">
        <v>0.88</v>
      </c>
      <c r="W101" t="n">
        <v>6.68</v>
      </c>
      <c r="X101" t="n">
        <v>0.61</v>
      </c>
      <c r="Y101" t="n">
        <v>1</v>
      </c>
      <c r="Z101" t="n">
        <v>10</v>
      </c>
    </row>
    <row r="102">
      <c r="A102" t="n">
        <v>57</v>
      </c>
      <c r="B102" t="n">
        <v>140</v>
      </c>
      <c r="C102" t="inlineStr">
        <is>
          <t xml:space="preserve">CONCLUIDO	</t>
        </is>
      </c>
      <c r="D102" t="n">
        <v>3.0142</v>
      </c>
      <c r="E102" t="n">
        <v>33.18</v>
      </c>
      <c r="F102" t="n">
        <v>29.18</v>
      </c>
      <c r="G102" t="n">
        <v>83.37</v>
      </c>
      <c r="H102" t="n">
        <v>0.9</v>
      </c>
      <c r="I102" t="n">
        <v>21</v>
      </c>
      <c r="J102" t="n">
        <v>302.92</v>
      </c>
      <c r="K102" t="n">
        <v>60.56</v>
      </c>
      <c r="L102" t="n">
        <v>15.25</v>
      </c>
      <c r="M102" t="n">
        <v>19</v>
      </c>
      <c r="N102" t="n">
        <v>87.12</v>
      </c>
      <c r="O102" t="n">
        <v>37595</v>
      </c>
      <c r="P102" t="n">
        <v>422.31</v>
      </c>
      <c r="Q102" t="n">
        <v>2238.3</v>
      </c>
      <c r="R102" t="n">
        <v>102.68</v>
      </c>
      <c r="S102" t="n">
        <v>80.06999999999999</v>
      </c>
      <c r="T102" t="n">
        <v>9197.82</v>
      </c>
      <c r="U102" t="n">
        <v>0.78</v>
      </c>
      <c r="V102" t="n">
        <v>0.88</v>
      </c>
      <c r="W102" t="n">
        <v>6.67</v>
      </c>
      <c r="X102" t="n">
        <v>0.55</v>
      </c>
      <c r="Y102" t="n">
        <v>1</v>
      </c>
      <c r="Z102" t="n">
        <v>10</v>
      </c>
    </row>
    <row r="103">
      <c r="A103" t="n">
        <v>58</v>
      </c>
      <c r="B103" t="n">
        <v>140</v>
      </c>
      <c r="C103" t="inlineStr">
        <is>
          <t xml:space="preserve">CONCLUIDO	</t>
        </is>
      </c>
      <c r="D103" t="n">
        <v>3.0133</v>
      </c>
      <c r="E103" t="n">
        <v>33.19</v>
      </c>
      <c r="F103" t="n">
        <v>29.19</v>
      </c>
      <c r="G103" t="n">
        <v>83.39</v>
      </c>
      <c r="H103" t="n">
        <v>0.91</v>
      </c>
      <c r="I103" t="n">
        <v>21</v>
      </c>
      <c r="J103" t="n">
        <v>303.46</v>
      </c>
      <c r="K103" t="n">
        <v>60.56</v>
      </c>
      <c r="L103" t="n">
        <v>15.5</v>
      </c>
      <c r="M103" t="n">
        <v>19</v>
      </c>
      <c r="N103" t="n">
        <v>87.40000000000001</v>
      </c>
      <c r="O103" t="n">
        <v>37660.57</v>
      </c>
      <c r="P103" t="n">
        <v>419.61</v>
      </c>
      <c r="Q103" t="n">
        <v>2238.41</v>
      </c>
      <c r="R103" t="n">
        <v>102.81</v>
      </c>
      <c r="S103" t="n">
        <v>80.06999999999999</v>
      </c>
      <c r="T103" t="n">
        <v>9261.6</v>
      </c>
      <c r="U103" t="n">
        <v>0.78</v>
      </c>
      <c r="V103" t="n">
        <v>0.88</v>
      </c>
      <c r="W103" t="n">
        <v>6.68</v>
      </c>
      <c r="X103" t="n">
        <v>0.5600000000000001</v>
      </c>
      <c r="Y103" t="n">
        <v>1</v>
      </c>
      <c r="Z103" t="n">
        <v>10</v>
      </c>
    </row>
    <row r="104">
      <c r="A104" t="n">
        <v>59</v>
      </c>
      <c r="B104" t="n">
        <v>140</v>
      </c>
      <c r="C104" t="inlineStr">
        <is>
          <t xml:space="preserve">CONCLUIDO	</t>
        </is>
      </c>
      <c r="D104" t="n">
        <v>3.0198</v>
      </c>
      <c r="E104" t="n">
        <v>33.12</v>
      </c>
      <c r="F104" t="n">
        <v>29.17</v>
      </c>
      <c r="G104" t="n">
        <v>87.51000000000001</v>
      </c>
      <c r="H104" t="n">
        <v>0.92</v>
      </c>
      <c r="I104" t="n">
        <v>20</v>
      </c>
      <c r="J104" t="n">
        <v>303.99</v>
      </c>
      <c r="K104" t="n">
        <v>60.56</v>
      </c>
      <c r="L104" t="n">
        <v>15.75</v>
      </c>
      <c r="M104" t="n">
        <v>18</v>
      </c>
      <c r="N104" t="n">
        <v>87.68000000000001</v>
      </c>
      <c r="O104" t="n">
        <v>37726.27</v>
      </c>
      <c r="P104" t="n">
        <v>417.01</v>
      </c>
      <c r="Q104" t="n">
        <v>2238.32</v>
      </c>
      <c r="R104" t="n">
        <v>102.24</v>
      </c>
      <c r="S104" t="n">
        <v>80.06999999999999</v>
      </c>
      <c r="T104" t="n">
        <v>8981.74</v>
      </c>
      <c r="U104" t="n">
        <v>0.78</v>
      </c>
      <c r="V104" t="n">
        <v>0.88</v>
      </c>
      <c r="W104" t="n">
        <v>6.67</v>
      </c>
      <c r="X104" t="n">
        <v>0.54</v>
      </c>
      <c r="Y104" t="n">
        <v>1</v>
      </c>
      <c r="Z104" t="n">
        <v>10</v>
      </c>
    </row>
    <row r="105">
      <c r="A105" t="n">
        <v>60</v>
      </c>
      <c r="B105" t="n">
        <v>140</v>
      </c>
      <c r="C105" t="inlineStr">
        <is>
          <t xml:space="preserve">CONCLUIDO	</t>
        </is>
      </c>
      <c r="D105" t="n">
        <v>3.0198</v>
      </c>
      <c r="E105" t="n">
        <v>33.12</v>
      </c>
      <c r="F105" t="n">
        <v>29.17</v>
      </c>
      <c r="G105" t="n">
        <v>87.51000000000001</v>
      </c>
      <c r="H105" t="n">
        <v>0.9399999999999999</v>
      </c>
      <c r="I105" t="n">
        <v>20</v>
      </c>
      <c r="J105" t="n">
        <v>304.52</v>
      </c>
      <c r="K105" t="n">
        <v>60.56</v>
      </c>
      <c r="L105" t="n">
        <v>16</v>
      </c>
      <c r="M105" t="n">
        <v>18</v>
      </c>
      <c r="N105" t="n">
        <v>87.97</v>
      </c>
      <c r="O105" t="n">
        <v>37792.08</v>
      </c>
      <c r="P105" t="n">
        <v>415.59</v>
      </c>
      <c r="Q105" t="n">
        <v>2238.34</v>
      </c>
      <c r="R105" t="n">
        <v>102.17</v>
      </c>
      <c r="S105" t="n">
        <v>80.06999999999999</v>
      </c>
      <c r="T105" t="n">
        <v>8948.719999999999</v>
      </c>
      <c r="U105" t="n">
        <v>0.78</v>
      </c>
      <c r="V105" t="n">
        <v>0.88</v>
      </c>
      <c r="W105" t="n">
        <v>6.68</v>
      </c>
      <c r="X105" t="n">
        <v>0.54</v>
      </c>
      <c r="Y105" t="n">
        <v>1</v>
      </c>
      <c r="Z105" t="n">
        <v>10</v>
      </c>
    </row>
    <row r="106">
      <c r="A106" t="n">
        <v>61</v>
      </c>
      <c r="B106" t="n">
        <v>140</v>
      </c>
      <c r="C106" t="inlineStr">
        <is>
          <t xml:space="preserve">CONCLUIDO	</t>
        </is>
      </c>
      <c r="D106" t="n">
        <v>3.02</v>
      </c>
      <c r="E106" t="n">
        <v>33.11</v>
      </c>
      <c r="F106" t="n">
        <v>29.17</v>
      </c>
      <c r="G106" t="n">
        <v>87.5</v>
      </c>
      <c r="H106" t="n">
        <v>0.95</v>
      </c>
      <c r="I106" t="n">
        <v>20</v>
      </c>
      <c r="J106" t="n">
        <v>305.06</v>
      </c>
      <c r="K106" t="n">
        <v>60.56</v>
      </c>
      <c r="L106" t="n">
        <v>16.25</v>
      </c>
      <c r="M106" t="n">
        <v>18</v>
      </c>
      <c r="N106" t="n">
        <v>88.25</v>
      </c>
      <c r="O106" t="n">
        <v>37858.02</v>
      </c>
      <c r="P106" t="n">
        <v>415.23</v>
      </c>
      <c r="Q106" t="n">
        <v>2238.32</v>
      </c>
      <c r="R106" t="n">
        <v>102.2</v>
      </c>
      <c r="S106" t="n">
        <v>80.06999999999999</v>
      </c>
      <c r="T106" t="n">
        <v>8960.99</v>
      </c>
      <c r="U106" t="n">
        <v>0.78</v>
      </c>
      <c r="V106" t="n">
        <v>0.88</v>
      </c>
      <c r="W106" t="n">
        <v>6.67</v>
      </c>
      <c r="X106" t="n">
        <v>0.54</v>
      </c>
      <c r="Y106" t="n">
        <v>1</v>
      </c>
      <c r="Z106" t="n">
        <v>10</v>
      </c>
    </row>
    <row r="107">
      <c r="A107" t="n">
        <v>62</v>
      </c>
      <c r="B107" t="n">
        <v>140</v>
      </c>
      <c r="C107" t="inlineStr">
        <is>
          <t xml:space="preserve">CONCLUIDO	</t>
        </is>
      </c>
      <c r="D107" t="n">
        <v>3.0252</v>
      </c>
      <c r="E107" t="n">
        <v>33.06</v>
      </c>
      <c r="F107" t="n">
        <v>29.16</v>
      </c>
      <c r="G107" t="n">
        <v>92.09</v>
      </c>
      <c r="H107" t="n">
        <v>0.96</v>
      </c>
      <c r="I107" t="n">
        <v>19</v>
      </c>
      <c r="J107" t="n">
        <v>305.59</v>
      </c>
      <c r="K107" t="n">
        <v>60.56</v>
      </c>
      <c r="L107" t="n">
        <v>16.5</v>
      </c>
      <c r="M107" t="n">
        <v>17</v>
      </c>
      <c r="N107" t="n">
        <v>88.54000000000001</v>
      </c>
      <c r="O107" t="n">
        <v>37924.08</v>
      </c>
      <c r="P107" t="n">
        <v>412.97</v>
      </c>
      <c r="Q107" t="n">
        <v>2238.52</v>
      </c>
      <c r="R107" t="n">
        <v>101.97</v>
      </c>
      <c r="S107" t="n">
        <v>80.06999999999999</v>
      </c>
      <c r="T107" t="n">
        <v>8852.66</v>
      </c>
      <c r="U107" t="n">
        <v>0.79</v>
      </c>
      <c r="V107" t="n">
        <v>0.88</v>
      </c>
      <c r="W107" t="n">
        <v>6.67</v>
      </c>
      <c r="X107" t="n">
        <v>0.53</v>
      </c>
      <c r="Y107" t="n">
        <v>1</v>
      </c>
      <c r="Z107" t="n">
        <v>10</v>
      </c>
    </row>
    <row r="108">
      <c r="A108" t="n">
        <v>63</v>
      </c>
      <c r="B108" t="n">
        <v>140</v>
      </c>
      <c r="C108" t="inlineStr">
        <is>
          <t xml:space="preserve">CONCLUIDO	</t>
        </is>
      </c>
      <c r="D108" t="n">
        <v>3.0261</v>
      </c>
      <c r="E108" t="n">
        <v>33.05</v>
      </c>
      <c r="F108" t="n">
        <v>29.15</v>
      </c>
      <c r="G108" t="n">
        <v>92.06</v>
      </c>
      <c r="H108" t="n">
        <v>0.97</v>
      </c>
      <c r="I108" t="n">
        <v>19</v>
      </c>
      <c r="J108" t="n">
        <v>306.13</v>
      </c>
      <c r="K108" t="n">
        <v>60.56</v>
      </c>
      <c r="L108" t="n">
        <v>16.75</v>
      </c>
      <c r="M108" t="n">
        <v>15</v>
      </c>
      <c r="N108" t="n">
        <v>88.83</v>
      </c>
      <c r="O108" t="n">
        <v>37990.27</v>
      </c>
      <c r="P108" t="n">
        <v>413.86</v>
      </c>
      <c r="Q108" t="n">
        <v>2238.48</v>
      </c>
      <c r="R108" t="n">
        <v>101.79</v>
      </c>
      <c r="S108" t="n">
        <v>80.06999999999999</v>
      </c>
      <c r="T108" t="n">
        <v>8761.24</v>
      </c>
      <c r="U108" t="n">
        <v>0.79</v>
      </c>
      <c r="V108" t="n">
        <v>0.88</v>
      </c>
      <c r="W108" t="n">
        <v>6.67</v>
      </c>
      <c r="X108" t="n">
        <v>0.53</v>
      </c>
      <c r="Y108" t="n">
        <v>1</v>
      </c>
      <c r="Z108" t="n">
        <v>10</v>
      </c>
    </row>
    <row r="109">
      <c r="A109" t="n">
        <v>64</v>
      </c>
      <c r="B109" t="n">
        <v>140</v>
      </c>
      <c r="C109" t="inlineStr">
        <is>
          <t xml:space="preserve">CONCLUIDO	</t>
        </is>
      </c>
      <c r="D109" t="n">
        <v>3.0274</v>
      </c>
      <c r="E109" t="n">
        <v>33.03</v>
      </c>
      <c r="F109" t="n">
        <v>29.14</v>
      </c>
      <c r="G109" t="n">
        <v>92.02</v>
      </c>
      <c r="H109" t="n">
        <v>0.99</v>
      </c>
      <c r="I109" t="n">
        <v>19</v>
      </c>
      <c r="J109" t="n">
        <v>306.67</v>
      </c>
      <c r="K109" t="n">
        <v>60.56</v>
      </c>
      <c r="L109" t="n">
        <v>17</v>
      </c>
      <c r="M109" t="n">
        <v>15</v>
      </c>
      <c r="N109" t="n">
        <v>89.11</v>
      </c>
      <c r="O109" t="n">
        <v>38056.58</v>
      </c>
      <c r="P109" t="n">
        <v>410.27</v>
      </c>
      <c r="Q109" t="n">
        <v>2238.34</v>
      </c>
      <c r="R109" t="n">
        <v>101.31</v>
      </c>
      <c r="S109" t="n">
        <v>80.06999999999999</v>
      </c>
      <c r="T109" t="n">
        <v>8523.77</v>
      </c>
      <c r="U109" t="n">
        <v>0.79</v>
      </c>
      <c r="V109" t="n">
        <v>0.88</v>
      </c>
      <c r="W109" t="n">
        <v>6.67</v>
      </c>
      <c r="X109" t="n">
        <v>0.51</v>
      </c>
      <c r="Y109" t="n">
        <v>1</v>
      </c>
      <c r="Z109" t="n">
        <v>10</v>
      </c>
    </row>
    <row r="110">
      <c r="A110" t="n">
        <v>65</v>
      </c>
      <c r="B110" t="n">
        <v>140</v>
      </c>
      <c r="C110" t="inlineStr">
        <is>
          <t xml:space="preserve">CONCLUIDO	</t>
        </is>
      </c>
      <c r="D110" t="n">
        <v>3.0338</v>
      </c>
      <c r="E110" t="n">
        <v>32.96</v>
      </c>
      <c r="F110" t="n">
        <v>29.12</v>
      </c>
      <c r="G110" t="n">
        <v>97.06999999999999</v>
      </c>
      <c r="H110" t="n">
        <v>1</v>
      </c>
      <c r="I110" t="n">
        <v>18</v>
      </c>
      <c r="J110" t="n">
        <v>307.21</v>
      </c>
      <c r="K110" t="n">
        <v>60.56</v>
      </c>
      <c r="L110" t="n">
        <v>17.25</v>
      </c>
      <c r="M110" t="n">
        <v>12</v>
      </c>
      <c r="N110" t="n">
        <v>89.40000000000001</v>
      </c>
      <c r="O110" t="n">
        <v>38123.01</v>
      </c>
      <c r="P110" t="n">
        <v>407.22</v>
      </c>
      <c r="Q110" t="n">
        <v>2238.42</v>
      </c>
      <c r="R110" t="n">
        <v>100.45</v>
      </c>
      <c r="S110" t="n">
        <v>80.06999999999999</v>
      </c>
      <c r="T110" t="n">
        <v>8097.31</v>
      </c>
      <c r="U110" t="n">
        <v>0.8</v>
      </c>
      <c r="V110" t="n">
        <v>0.88</v>
      </c>
      <c r="W110" t="n">
        <v>6.68</v>
      </c>
      <c r="X110" t="n">
        <v>0.49</v>
      </c>
      <c r="Y110" t="n">
        <v>1</v>
      </c>
      <c r="Z110" t="n">
        <v>10</v>
      </c>
    </row>
    <row r="111">
      <c r="A111" t="n">
        <v>66</v>
      </c>
      <c r="B111" t="n">
        <v>140</v>
      </c>
      <c r="C111" t="inlineStr">
        <is>
          <t xml:space="preserve">CONCLUIDO	</t>
        </is>
      </c>
      <c r="D111" t="n">
        <v>3.033</v>
      </c>
      <c r="E111" t="n">
        <v>32.97</v>
      </c>
      <c r="F111" t="n">
        <v>29.13</v>
      </c>
      <c r="G111" t="n">
        <v>97.09999999999999</v>
      </c>
      <c r="H111" t="n">
        <v>1.01</v>
      </c>
      <c r="I111" t="n">
        <v>18</v>
      </c>
      <c r="J111" t="n">
        <v>307.75</v>
      </c>
      <c r="K111" t="n">
        <v>60.56</v>
      </c>
      <c r="L111" t="n">
        <v>17.5</v>
      </c>
      <c r="M111" t="n">
        <v>10</v>
      </c>
      <c r="N111" t="n">
        <v>89.69</v>
      </c>
      <c r="O111" t="n">
        <v>38189.58</v>
      </c>
      <c r="P111" t="n">
        <v>407.31</v>
      </c>
      <c r="Q111" t="n">
        <v>2238.53</v>
      </c>
      <c r="R111" t="n">
        <v>100.96</v>
      </c>
      <c r="S111" t="n">
        <v>80.06999999999999</v>
      </c>
      <c r="T111" t="n">
        <v>8354.540000000001</v>
      </c>
      <c r="U111" t="n">
        <v>0.79</v>
      </c>
      <c r="V111" t="n">
        <v>0.88</v>
      </c>
      <c r="W111" t="n">
        <v>6.67</v>
      </c>
      <c r="X111" t="n">
        <v>0.5</v>
      </c>
      <c r="Y111" t="n">
        <v>1</v>
      </c>
      <c r="Z111" t="n">
        <v>10</v>
      </c>
    </row>
    <row r="112">
      <c r="A112" t="n">
        <v>67</v>
      </c>
      <c r="B112" t="n">
        <v>140</v>
      </c>
      <c r="C112" t="inlineStr">
        <is>
          <t xml:space="preserve">CONCLUIDO	</t>
        </is>
      </c>
      <c r="D112" t="n">
        <v>3.033</v>
      </c>
      <c r="E112" t="n">
        <v>32.97</v>
      </c>
      <c r="F112" t="n">
        <v>29.13</v>
      </c>
      <c r="G112" t="n">
        <v>97.09999999999999</v>
      </c>
      <c r="H112" t="n">
        <v>1.03</v>
      </c>
      <c r="I112" t="n">
        <v>18</v>
      </c>
      <c r="J112" t="n">
        <v>308.29</v>
      </c>
      <c r="K112" t="n">
        <v>60.56</v>
      </c>
      <c r="L112" t="n">
        <v>17.75</v>
      </c>
      <c r="M112" t="n">
        <v>8</v>
      </c>
      <c r="N112" t="n">
        <v>89.98</v>
      </c>
      <c r="O112" t="n">
        <v>38256.26</v>
      </c>
      <c r="P112" t="n">
        <v>407.98</v>
      </c>
      <c r="Q112" t="n">
        <v>2238.38</v>
      </c>
      <c r="R112" t="n">
        <v>100.92</v>
      </c>
      <c r="S112" t="n">
        <v>80.06999999999999</v>
      </c>
      <c r="T112" t="n">
        <v>8332.459999999999</v>
      </c>
      <c r="U112" t="n">
        <v>0.79</v>
      </c>
      <c r="V112" t="n">
        <v>0.88</v>
      </c>
      <c r="W112" t="n">
        <v>6.67</v>
      </c>
      <c r="X112" t="n">
        <v>0.5</v>
      </c>
      <c r="Y112" t="n">
        <v>1</v>
      </c>
      <c r="Z112" t="n">
        <v>10</v>
      </c>
    </row>
    <row r="113">
      <c r="A113" t="n">
        <v>68</v>
      </c>
      <c r="B113" t="n">
        <v>140</v>
      </c>
      <c r="C113" t="inlineStr">
        <is>
          <t xml:space="preserve">CONCLUIDO	</t>
        </is>
      </c>
      <c r="D113" t="n">
        <v>3.0325</v>
      </c>
      <c r="E113" t="n">
        <v>32.98</v>
      </c>
      <c r="F113" t="n">
        <v>29.14</v>
      </c>
      <c r="G113" t="n">
        <v>97.12</v>
      </c>
      <c r="H113" t="n">
        <v>1.04</v>
      </c>
      <c r="I113" t="n">
        <v>18</v>
      </c>
      <c r="J113" t="n">
        <v>308.83</v>
      </c>
      <c r="K113" t="n">
        <v>60.56</v>
      </c>
      <c r="L113" t="n">
        <v>18</v>
      </c>
      <c r="M113" t="n">
        <v>7</v>
      </c>
      <c r="N113" t="n">
        <v>90.27</v>
      </c>
      <c r="O113" t="n">
        <v>38323.08</v>
      </c>
      <c r="P113" t="n">
        <v>406.71</v>
      </c>
      <c r="Q113" t="n">
        <v>2238.41</v>
      </c>
      <c r="R113" t="n">
        <v>100.8</v>
      </c>
      <c r="S113" t="n">
        <v>80.06999999999999</v>
      </c>
      <c r="T113" t="n">
        <v>8274.24</v>
      </c>
      <c r="U113" t="n">
        <v>0.79</v>
      </c>
      <c r="V113" t="n">
        <v>0.88</v>
      </c>
      <c r="W113" t="n">
        <v>6.68</v>
      </c>
      <c r="X113" t="n">
        <v>0.51</v>
      </c>
      <c r="Y113" t="n">
        <v>1</v>
      </c>
      <c r="Z113" t="n">
        <v>10</v>
      </c>
    </row>
    <row r="114">
      <c r="A114" t="n">
        <v>69</v>
      </c>
      <c r="B114" t="n">
        <v>140</v>
      </c>
      <c r="C114" t="inlineStr">
        <is>
          <t xml:space="preserve">CONCLUIDO	</t>
        </is>
      </c>
      <c r="D114" t="n">
        <v>3.0317</v>
      </c>
      <c r="E114" t="n">
        <v>32.99</v>
      </c>
      <c r="F114" t="n">
        <v>29.14</v>
      </c>
      <c r="G114" t="n">
        <v>97.15000000000001</v>
      </c>
      <c r="H114" t="n">
        <v>1.05</v>
      </c>
      <c r="I114" t="n">
        <v>18</v>
      </c>
      <c r="J114" t="n">
        <v>309.37</v>
      </c>
      <c r="K114" t="n">
        <v>60.56</v>
      </c>
      <c r="L114" t="n">
        <v>18.25</v>
      </c>
      <c r="M114" t="n">
        <v>5</v>
      </c>
      <c r="N114" t="n">
        <v>90.56999999999999</v>
      </c>
      <c r="O114" t="n">
        <v>38390.02</v>
      </c>
      <c r="P114" t="n">
        <v>404.82</v>
      </c>
      <c r="Q114" t="n">
        <v>2238.38</v>
      </c>
      <c r="R114" t="n">
        <v>101.06</v>
      </c>
      <c r="S114" t="n">
        <v>80.06999999999999</v>
      </c>
      <c r="T114" t="n">
        <v>8404.6</v>
      </c>
      <c r="U114" t="n">
        <v>0.79</v>
      </c>
      <c r="V114" t="n">
        <v>0.88</v>
      </c>
      <c r="W114" t="n">
        <v>6.68</v>
      </c>
      <c r="X114" t="n">
        <v>0.52</v>
      </c>
      <c r="Y114" t="n">
        <v>1</v>
      </c>
      <c r="Z114" t="n">
        <v>10</v>
      </c>
    </row>
    <row r="115">
      <c r="A115" t="n">
        <v>70</v>
      </c>
      <c r="B115" t="n">
        <v>140</v>
      </c>
      <c r="C115" t="inlineStr">
        <is>
          <t xml:space="preserve">CONCLUIDO	</t>
        </is>
      </c>
      <c r="D115" t="n">
        <v>3.0324</v>
      </c>
      <c r="E115" t="n">
        <v>32.98</v>
      </c>
      <c r="F115" t="n">
        <v>29.14</v>
      </c>
      <c r="G115" t="n">
        <v>97.12</v>
      </c>
      <c r="H115" t="n">
        <v>1.06</v>
      </c>
      <c r="I115" t="n">
        <v>18</v>
      </c>
      <c r="J115" t="n">
        <v>309.91</v>
      </c>
      <c r="K115" t="n">
        <v>60.56</v>
      </c>
      <c r="L115" t="n">
        <v>18.5</v>
      </c>
      <c r="M115" t="n">
        <v>4</v>
      </c>
      <c r="N115" t="n">
        <v>90.86</v>
      </c>
      <c r="O115" t="n">
        <v>38457.09</v>
      </c>
      <c r="P115" t="n">
        <v>404.25</v>
      </c>
      <c r="Q115" t="n">
        <v>2238.5</v>
      </c>
      <c r="R115" t="n">
        <v>100.79</v>
      </c>
      <c r="S115" t="n">
        <v>80.06999999999999</v>
      </c>
      <c r="T115" t="n">
        <v>8266.610000000001</v>
      </c>
      <c r="U115" t="n">
        <v>0.79</v>
      </c>
      <c r="V115" t="n">
        <v>0.88</v>
      </c>
      <c r="W115" t="n">
        <v>6.68</v>
      </c>
      <c r="X115" t="n">
        <v>0.51</v>
      </c>
      <c r="Y115" t="n">
        <v>1</v>
      </c>
      <c r="Z115" t="n">
        <v>10</v>
      </c>
    </row>
    <row r="116">
      <c r="A116" t="n">
        <v>71</v>
      </c>
      <c r="B116" t="n">
        <v>140</v>
      </c>
      <c r="C116" t="inlineStr">
        <is>
          <t xml:space="preserve">CONCLUIDO	</t>
        </is>
      </c>
      <c r="D116" t="n">
        <v>3.0337</v>
      </c>
      <c r="E116" t="n">
        <v>32.96</v>
      </c>
      <c r="F116" t="n">
        <v>29.12</v>
      </c>
      <c r="G116" t="n">
        <v>97.06999999999999</v>
      </c>
      <c r="H116" t="n">
        <v>1.08</v>
      </c>
      <c r="I116" t="n">
        <v>18</v>
      </c>
      <c r="J116" t="n">
        <v>310.46</v>
      </c>
      <c r="K116" t="n">
        <v>60.56</v>
      </c>
      <c r="L116" t="n">
        <v>18.75</v>
      </c>
      <c r="M116" t="n">
        <v>3</v>
      </c>
      <c r="N116" t="n">
        <v>91.16</v>
      </c>
      <c r="O116" t="n">
        <v>38524.29</v>
      </c>
      <c r="P116" t="n">
        <v>404.04</v>
      </c>
      <c r="Q116" t="n">
        <v>2238.4</v>
      </c>
      <c r="R116" t="n">
        <v>100.39</v>
      </c>
      <c r="S116" t="n">
        <v>80.06999999999999</v>
      </c>
      <c r="T116" t="n">
        <v>8068.21</v>
      </c>
      <c r="U116" t="n">
        <v>0.8</v>
      </c>
      <c r="V116" t="n">
        <v>0.88</v>
      </c>
      <c r="W116" t="n">
        <v>6.68</v>
      </c>
      <c r="X116" t="n">
        <v>0.5</v>
      </c>
      <c r="Y116" t="n">
        <v>1</v>
      </c>
      <c r="Z116" t="n">
        <v>10</v>
      </c>
    </row>
    <row r="117">
      <c r="A117" t="n">
        <v>72</v>
      </c>
      <c r="B117" t="n">
        <v>140</v>
      </c>
      <c r="C117" t="inlineStr">
        <is>
          <t xml:space="preserve">CONCLUIDO	</t>
        </is>
      </c>
      <c r="D117" t="n">
        <v>3.0338</v>
      </c>
      <c r="E117" t="n">
        <v>32.96</v>
      </c>
      <c r="F117" t="n">
        <v>29.12</v>
      </c>
      <c r="G117" t="n">
        <v>97.06999999999999</v>
      </c>
      <c r="H117" t="n">
        <v>1.09</v>
      </c>
      <c r="I117" t="n">
        <v>18</v>
      </c>
      <c r="J117" t="n">
        <v>311.01</v>
      </c>
      <c r="K117" t="n">
        <v>60.56</v>
      </c>
      <c r="L117" t="n">
        <v>19</v>
      </c>
      <c r="M117" t="n">
        <v>1</v>
      </c>
      <c r="N117" t="n">
        <v>91.45</v>
      </c>
      <c r="O117" t="n">
        <v>38591.62</v>
      </c>
      <c r="P117" t="n">
        <v>404.02</v>
      </c>
      <c r="Q117" t="n">
        <v>2238.54</v>
      </c>
      <c r="R117" t="n">
        <v>100.31</v>
      </c>
      <c r="S117" t="n">
        <v>80.06999999999999</v>
      </c>
      <c r="T117" t="n">
        <v>8025.96</v>
      </c>
      <c r="U117" t="n">
        <v>0.8</v>
      </c>
      <c r="V117" t="n">
        <v>0.88</v>
      </c>
      <c r="W117" t="n">
        <v>6.68</v>
      </c>
      <c r="X117" t="n">
        <v>0.49</v>
      </c>
      <c r="Y117" t="n">
        <v>1</v>
      </c>
      <c r="Z117" t="n">
        <v>10</v>
      </c>
    </row>
    <row r="118">
      <c r="A118" t="n">
        <v>73</v>
      </c>
      <c r="B118" t="n">
        <v>140</v>
      </c>
      <c r="C118" t="inlineStr">
        <is>
          <t xml:space="preserve">CONCLUIDO	</t>
        </is>
      </c>
      <c r="D118" t="n">
        <v>3.033</v>
      </c>
      <c r="E118" t="n">
        <v>32.97</v>
      </c>
      <c r="F118" t="n">
        <v>29.13</v>
      </c>
      <c r="G118" t="n">
        <v>97.09999999999999</v>
      </c>
      <c r="H118" t="n">
        <v>1.1</v>
      </c>
      <c r="I118" t="n">
        <v>18</v>
      </c>
      <c r="J118" t="n">
        <v>311.55</v>
      </c>
      <c r="K118" t="n">
        <v>60.56</v>
      </c>
      <c r="L118" t="n">
        <v>19.25</v>
      </c>
      <c r="M118" t="n">
        <v>1</v>
      </c>
      <c r="N118" t="n">
        <v>91.75</v>
      </c>
      <c r="O118" t="n">
        <v>38659.08</v>
      </c>
      <c r="P118" t="n">
        <v>404.61</v>
      </c>
      <c r="Q118" t="n">
        <v>2238.52</v>
      </c>
      <c r="R118" t="n">
        <v>100.49</v>
      </c>
      <c r="S118" t="n">
        <v>80.06999999999999</v>
      </c>
      <c r="T118" t="n">
        <v>8116.44</v>
      </c>
      <c r="U118" t="n">
        <v>0.8</v>
      </c>
      <c r="V118" t="n">
        <v>0.88</v>
      </c>
      <c r="W118" t="n">
        <v>6.68</v>
      </c>
      <c r="X118" t="n">
        <v>0.5</v>
      </c>
      <c r="Y118" t="n">
        <v>1</v>
      </c>
      <c r="Z118" t="n">
        <v>10</v>
      </c>
    </row>
    <row r="119">
      <c r="A119" t="n">
        <v>74</v>
      </c>
      <c r="B119" t="n">
        <v>140</v>
      </c>
      <c r="C119" t="inlineStr">
        <is>
          <t xml:space="preserve">CONCLUIDO	</t>
        </is>
      </c>
      <c r="D119" t="n">
        <v>3.0333</v>
      </c>
      <c r="E119" t="n">
        <v>32.97</v>
      </c>
      <c r="F119" t="n">
        <v>29.13</v>
      </c>
      <c r="G119" t="n">
        <v>97.09</v>
      </c>
      <c r="H119" t="n">
        <v>1.11</v>
      </c>
      <c r="I119" t="n">
        <v>18</v>
      </c>
      <c r="J119" t="n">
        <v>312.1</v>
      </c>
      <c r="K119" t="n">
        <v>60.56</v>
      </c>
      <c r="L119" t="n">
        <v>19.5</v>
      </c>
      <c r="M119" t="n">
        <v>1</v>
      </c>
      <c r="N119" t="n">
        <v>92.05</v>
      </c>
      <c r="O119" t="n">
        <v>38726.8</v>
      </c>
      <c r="P119" t="n">
        <v>404.87</v>
      </c>
      <c r="Q119" t="n">
        <v>2238.46</v>
      </c>
      <c r="R119" t="n">
        <v>100.42</v>
      </c>
      <c r="S119" t="n">
        <v>80.06999999999999</v>
      </c>
      <c r="T119" t="n">
        <v>8080.46</v>
      </c>
      <c r="U119" t="n">
        <v>0.8</v>
      </c>
      <c r="V119" t="n">
        <v>0.88</v>
      </c>
      <c r="W119" t="n">
        <v>6.68</v>
      </c>
      <c r="X119" t="n">
        <v>0.5</v>
      </c>
      <c r="Y119" t="n">
        <v>1</v>
      </c>
      <c r="Z119" t="n">
        <v>10</v>
      </c>
    </row>
    <row r="120">
      <c r="A120" t="n">
        <v>75</v>
      </c>
      <c r="B120" t="n">
        <v>140</v>
      </c>
      <c r="C120" t="inlineStr">
        <is>
          <t xml:space="preserve">CONCLUIDO	</t>
        </is>
      </c>
      <c r="D120" t="n">
        <v>3.0414</v>
      </c>
      <c r="E120" t="n">
        <v>32.88</v>
      </c>
      <c r="F120" t="n">
        <v>29.09</v>
      </c>
      <c r="G120" t="n">
        <v>102.67</v>
      </c>
      <c r="H120" t="n">
        <v>1.13</v>
      </c>
      <c r="I120" t="n">
        <v>17</v>
      </c>
      <c r="J120" t="n">
        <v>312.65</v>
      </c>
      <c r="K120" t="n">
        <v>60.56</v>
      </c>
      <c r="L120" t="n">
        <v>19.75</v>
      </c>
      <c r="M120" t="n">
        <v>0</v>
      </c>
      <c r="N120" t="n">
        <v>92.34999999999999</v>
      </c>
      <c r="O120" t="n">
        <v>38794.53</v>
      </c>
      <c r="P120" t="n">
        <v>405.15</v>
      </c>
      <c r="Q120" t="n">
        <v>2238.57</v>
      </c>
      <c r="R120" t="n">
        <v>99.23999999999999</v>
      </c>
      <c r="S120" t="n">
        <v>80.06999999999999</v>
      </c>
      <c r="T120" t="n">
        <v>7495.33</v>
      </c>
      <c r="U120" t="n">
        <v>0.8100000000000001</v>
      </c>
      <c r="V120" t="n">
        <v>0.88</v>
      </c>
      <c r="W120" t="n">
        <v>6.68</v>
      </c>
      <c r="X120" t="n">
        <v>0.46</v>
      </c>
      <c r="Y120" t="n">
        <v>1</v>
      </c>
      <c r="Z120" t="n">
        <v>10</v>
      </c>
    </row>
    <row r="121">
      <c r="A121" t="n">
        <v>0</v>
      </c>
      <c r="B121" t="n">
        <v>40</v>
      </c>
      <c r="C121" t="inlineStr">
        <is>
          <t xml:space="preserve">CONCLUIDO	</t>
        </is>
      </c>
      <c r="D121" t="n">
        <v>2.4922</v>
      </c>
      <c r="E121" t="n">
        <v>40.13</v>
      </c>
      <c r="F121" t="n">
        <v>34.43</v>
      </c>
      <c r="G121" t="n">
        <v>10.38</v>
      </c>
      <c r="H121" t="n">
        <v>0.2</v>
      </c>
      <c r="I121" t="n">
        <v>199</v>
      </c>
      <c r="J121" t="n">
        <v>89.87</v>
      </c>
      <c r="K121" t="n">
        <v>37.55</v>
      </c>
      <c r="L121" t="n">
        <v>1</v>
      </c>
      <c r="M121" t="n">
        <v>197</v>
      </c>
      <c r="N121" t="n">
        <v>11.32</v>
      </c>
      <c r="O121" t="n">
        <v>11317.98</v>
      </c>
      <c r="P121" t="n">
        <v>275.26</v>
      </c>
      <c r="Q121" t="n">
        <v>2239.25</v>
      </c>
      <c r="R121" t="n">
        <v>273.94</v>
      </c>
      <c r="S121" t="n">
        <v>80.06999999999999</v>
      </c>
      <c r="T121" t="n">
        <v>93935.57000000001</v>
      </c>
      <c r="U121" t="n">
        <v>0.29</v>
      </c>
      <c r="V121" t="n">
        <v>0.75</v>
      </c>
      <c r="W121" t="n">
        <v>6.96</v>
      </c>
      <c r="X121" t="n">
        <v>5.79</v>
      </c>
      <c r="Y121" t="n">
        <v>1</v>
      </c>
      <c r="Z121" t="n">
        <v>10</v>
      </c>
    </row>
    <row r="122">
      <c r="A122" t="n">
        <v>1</v>
      </c>
      <c r="B122" t="n">
        <v>40</v>
      </c>
      <c r="C122" t="inlineStr">
        <is>
          <t xml:space="preserve">CONCLUIDO	</t>
        </is>
      </c>
      <c r="D122" t="n">
        <v>2.6539</v>
      </c>
      <c r="E122" t="n">
        <v>37.68</v>
      </c>
      <c r="F122" t="n">
        <v>32.93</v>
      </c>
      <c r="G122" t="n">
        <v>13.26</v>
      </c>
      <c r="H122" t="n">
        <v>0.24</v>
      </c>
      <c r="I122" t="n">
        <v>149</v>
      </c>
      <c r="J122" t="n">
        <v>90.18000000000001</v>
      </c>
      <c r="K122" t="n">
        <v>37.55</v>
      </c>
      <c r="L122" t="n">
        <v>1.25</v>
      </c>
      <c r="M122" t="n">
        <v>147</v>
      </c>
      <c r="N122" t="n">
        <v>11.37</v>
      </c>
      <c r="O122" t="n">
        <v>11355.7</v>
      </c>
      <c r="P122" t="n">
        <v>257.39</v>
      </c>
      <c r="Q122" t="n">
        <v>2239.03</v>
      </c>
      <c r="R122" t="n">
        <v>224.14</v>
      </c>
      <c r="S122" t="n">
        <v>80.06999999999999</v>
      </c>
      <c r="T122" t="n">
        <v>69288.46000000001</v>
      </c>
      <c r="U122" t="n">
        <v>0.36</v>
      </c>
      <c r="V122" t="n">
        <v>0.78</v>
      </c>
      <c r="W122" t="n">
        <v>6.89</v>
      </c>
      <c r="X122" t="n">
        <v>4.29</v>
      </c>
      <c r="Y122" t="n">
        <v>1</v>
      </c>
      <c r="Z122" t="n">
        <v>10</v>
      </c>
    </row>
    <row r="123">
      <c r="A123" t="n">
        <v>2</v>
      </c>
      <c r="B123" t="n">
        <v>40</v>
      </c>
      <c r="C123" t="inlineStr">
        <is>
          <t xml:space="preserve">CONCLUIDO	</t>
        </is>
      </c>
      <c r="D123" t="n">
        <v>2.7628</v>
      </c>
      <c r="E123" t="n">
        <v>36.2</v>
      </c>
      <c r="F123" t="n">
        <v>32.03</v>
      </c>
      <c r="G123" t="n">
        <v>16.28</v>
      </c>
      <c r="H123" t="n">
        <v>0.29</v>
      </c>
      <c r="I123" t="n">
        <v>118</v>
      </c>
      <c r="J123" t="n">
        <v>90.48</v>
      </c>
      <c r="K123" t="n">
        <v>37.55</v>
      </c>
      <c r="L123" t="n">
        <v>1.5</v>
      </c>
      <c r="M123" t="n">
        <v>116</v>
      </c>
      <c r="N123" t="n">
        <v>11.43</v>
      </c>
      <c r="O123" t="n">
        <v>11393.43</v>
      </c>
      <c r="P123" t="n">
        <v>244.41</v>
      </c>
      <c r="Q123" t="n">
        <v>2238.69</v>
      </c>
      <c r="R123" t="n">
        <v>195.11</v>
      </c>
      <c r="S123" t="n">
        <v>80.06999999999999</v>
      </c>
      <c r="T123" t="n">
        <v>54928.02</v>
      </c>
      <c r="U123" t="n">
        <v>0.41</v>
      </c>
      <c r="V123" t="n">
        <v>0.8</v>
      </c>
      <c r="W123" t="n">
        <v>6.84</v>
      </c>
      <c r="X123" t="n">
        <v>3.4</v>
      </c>
      <c r="Y123" t="n">
        <v>1</v>
      </c>
      <c r="Z123" t="n">
        <v>10</v>
      </c>
    </row>
    <row r="124">
      <c r="A124" t="n">
        <v>3</v>
      </c>
      <c r="B124" t="n">
        <v>40</v>
      </c>
      <c r="C124" t="inlineStr">
        <is>
          <t xml:space="preserve">CONCLUIDO	</t>
        </is>
      </c>
      <c r="D124" t="n">
        <v>2.8425</v>
      </c>
      <c r="E124" t="n">
        <v>35.18</v>
      </c>
      <c r="F124" t="n">
        <v>31.41</v>
      </c>
      <c r="G124" t="n">
        <v>19.43</v>
      </c>
      <c r="H124" t="n">
        <v>0.34</v>
      </c>
      <c r="I124" t="n">
        <v>97</v>
      </c>
      <c r="J124" t="n">
        <v>90.79000000000001</v>
      </c>
      <c r="K124" t="n">
        <v>37.55</v>
      </c>
      <c r="L124" t="n">
        <v>1.75</v>
      </c>
      <c r="M124" t="n">
        <v>95</v>
      </c>
      <c r="N124" t="n">
        <v>11.49</v>
      </c>
      <c r="O124" t="n">
        <v>11431.19</v>
      </c>
      <c r="P124" t="n">
        <v>233.64</v>
      </c>
      <c r="Q124" t="n">
        <v>2238.49</v>
      </c>
      <c r="R124" t="n">
        <v>174.91</v>
      </c>
      <c r="S124" t="n">
        <v>80.06999999999999</v>
      </c>
      <c r="T124" t="n">
        <v>44933.9</v>
      </c>
      <c r="U124" t="n">
        <v>0.46</v>
      </c>
      <c r="V124" t="n">
        <v>0.82</v>
      </c>
      <c r="W124" t="n">
        <v>6.8</v>
      </c>
      <c r="X124" t="n">
        <v>2.78</v>
      </c>
      <c r="Y124" t="n">
        <v>1</v>
      </c>
      <c r="Z124" t="n">
        <v>10</v>
      </c>
    </row>
    <row r="125">
      <c r="A125" t="n">
        <v>4</v>
      </c>
      <c r="B125" t="n">
        <v>40</v>
      </c>
      <c r="C125" t="inlineStr">
        <is>
          <t xml:space="preserve">CONCLUIDO	</t>
        </is>
      </c>
      <c r="D125" t="n">
        <v>2.9035</v>
      </c>
      <c r="E125" t="n">
        <v>34.44</v>
      </c>
      <c r="F125" t="n">
        <v>30.95</v>
      </c>
      <c r="G125" t="n">
        <v>22.65</v>
      </c>
      <c r="H125" t="n">
        <v>0.39</v>
      </c>
      <c r="I125" t="n">
        <v>82</v>
      </c>
      <c r="J125" t="n">
        <v>91.09999999999999</v>
      </c>
      <c r="K125" t="n">
        <v>37.55</v>
      </c>
      <c r="L125" t="n">
        <v>2</v>
      </c>
      <c r="M125" t="n">
        <v>80</v>
      </c>
      <c r="N125" t="n">
        <v>11.54</v>
      </c>
      <c r="O125" t="n">
        <v>11468.97</v>
      </c>
      <c r="P125" t="n">
        <v>223.9</v>
      </c>
      <c r="Q125" t="n">
        <v>2238.52</v>
      </c>
      <c r="R125" t="n">
        <v>160.25</v>
      </c>
      <c r="S125" t="n">
        <v>80.06999999999999</v>
      </c>
      <c r="T125" t="n">
        <v>37677.69</v>
      </c>
      <c r="U125" t="n">
        <v>0.5</v>
      </c>
      <c r="V125" t="n">
        <v>0.83</v>
      </c>
      <c r="W125" t="n">
        <v>6.78</v>
      </c>
      <c r="X125" t="n">
        <v>2.32</v>
      </c>
      <c r="Y125" t="n">
        <v>1</v>
      </c>
      <c r="Z125" t="n">
        <v>10</v>
      </c>
    </row>
    <row r="126">
      <c r="A126" t="n">
        <v>5</v>
      </c>
      <c r="B126" t="n">
        <v>40</v>
      </c>
      <c r="C126" t="inlineStr">
        <is>
          <t xml:space="preserve">CONCLUIDO	</t>
        </is>
      </c>
      <c r="D126" t="n">
        <v>2.9508</v>
      </c>
      <c r="E126" t="n">
        <v>33.89</v>
      </c>
      <c r="F126" t="n">
        <v>30.63</v>
      </c>
      <c r="G126" t="n">
        <v>26.25</v>
      </c>
      <c r="H126" t="n">
        <v>0.43</v>
      </c>
      <c r="I126" t="n">
        <v>70</v>
      </c>
      <c r="J126" t="n">
        <v>91.40000000000001</v>
      </c>
      <c r="K126" t="n">
        <v>37.55</v>
      </c>
      <c r="L126" t="n">
        <v>2.25</v>
      </c>
      <c r="M126" t="n">
        <v>68</v>
      </c>
      <c r="N126" t="n">
        <v>11.6</v>
      </c>
      <c r="O126" t="n">
        <v>11506.78</v>
      </c>
      <c r="P126" t="n">
        <v>214.74</v>
      </c>
      <c r="Q126" t="n">
        <v>2238.51</v>
      </c>
      <c r="R126" t="n">
        <v>149.65</v>
      </c>
      <c r="S126" t="n">
        <v>80.06999999999999</v>
      </c>
      <c r="T126" t="n">
        <v>32434.95</v>
      </c>
      <c r="U126" t="n">
        <v>0.54</v>
      </c>
      <c r="V126" t="n">
        <v>0.84</v>
      </c>
      <c r="W126" t="n">
        <v>6.76</v>
      </c>
      <c r="X126" t="n">
        <v>2</v>
      </c>
      <c r="Y126" t="n">
        <v>1</v>
      </c>
      <c r="Z126" t="n">
        <v>10</v>
      </c>
    </row>
    <row r="127">
      <c r="A127" t="n">
        <v>6</v>
      </c>
      <c r="B127" t="n">
        <v>40</v>
      </c>
      <c r="C127" t="inlineStr">
        <is>
          <t xml:space="preserve">CONCLUIDO	</t>
        </is>
      </c>
      <c r="D127" t="n">
        <v>2.9839</v>
      </c>
      <c r="E127" t="n">
        <v>33.51</v>
      </c>
      <c r="F127" t="n">
        <v>30.4</v>
      </c>
      <c r="G127" t="n">
        <v>29.42</v>
      </c>
      <c r="H127" t="n">
        <v>0.48</v>
      </c>
      <c r="I127" t="n">
        <v>62</v>
      </c>
      <c r="J127" t="n">
        <v>91.70999999999999</v>
      </c>
      <c r="K127" t="n">
        <v>37.55</v>
      </c>
      <c r="L127" t="n">
        <v>2.5</v>
      </c>
      <c r="M127" t="n">
        <v>37</v>
      </c>
      <c r="N127" t="n">
        <v>11.66</v>
      </c>
      <c r="O127" t="n">
        <v>11544.61</v>
      </c>
      <c r="P127" t="n">
        <v>207.17</v>
      </c>
      <c r="Q127" t="n">
        <v>2238.51</v>
      </c>
      <c r="R127" t="n">
        <v>141.83</v>
      </c>
      <c r="S127" t="n">
        <v>80.06999999999999</v>
      </c>
      <c r="T127" t="n">
        <v>28567.88</v>
      </c>
      <c r="U127" t="n">
        <v>0.5600000000000001</v>
      </c>
      <c r="V127" t="n">
        <v>0.84</v>
      </c>
      <c r="W127" t="n">
        <v>6.76</v>
      </c>
      <c r="X127" t="n">
        <v>1.77</v>
      </c>
      <c r="Y127" t="n">
        <v>1</v>
      </c>
      <c r="Z127" t="n">
        <v>10</v>
      </c>
    </row>
    <row r="128">
      <c r="A128" t="n">
        <v>7</v>
      </c>
      <c r="B128" t="n">
        <v>40</v>
      </c>
      <c r="C128" t="inlineStr">
        <is>
          <t xml:space="preserve">CONCLUIDO	</t>
        </is>
      </c>
      <c r="D128" t="n">
        <v>2.9957</v>
      </c>
      <c r="E128" t="n">
        <v>33.38</v>
      </c>
      <c r="F128" t="n">
        <v>30.35</v>
      </c>
      <c r="G128" t="n">
        <v>31.39</v>
      </c>
      <c r="H128" t="n">
        <v>0.52</v>
      </c>
      <c r="I128" t="n">
        <v>58</v>
      </c>
      <c r="J128" t="n">
        <v>92.02</v>
      </c>
      <c r="K128" t="n">
        <v>37.55</v>
      </c>
      <c r="L128" t="n">
        <v>2.75</v>
      </c>
      <c r="M128" t="n">
        <v>10</v>
      </c>
      <c r="N128" t="n">
        <v>11.71</v>
      </c>
      <c r="O128" t="n">
        <v>11582.46</v>
      </c>
      <c r="P128" t="n">
        <v>204.11</v>
      </c>
      <c r="Q128" t="n">
        <v>2238.95</v>
      </c>
      <c r="R128" t="n">
        <v>138.71</v>
      </c>
      <c r="S128" t="n">
        <v>80.06999999999999</v>
      </c>
      <c r="T128" t="n">
        <v>27026.27</v>
      </c>
      <c r="U128" t="n">
        <v>0.58</v>
      </c>
      <c r="V128" t="n">
        <v>0.85</v>
      </c>
      <c r="W128" t="n">
        <v>6.79</v>
      </c>
      <c r="X128" t="n">
        <v>1.72</v>
      </c>
      <c r="Y128" t="n">
        <v>1</v>
      </c>
      <c r="Z128" t="n">
        <v>10</v>
      </c>
    </row>
    <row r="129">
      <c r="A129" t="n">
        <v>8</v>
      </c>
      <c r="B129" t="n">
        <v>40</v>
      </c>
      <c r="C129" t="inlineStr">
        <is>
          <t xml:space="preserve">CONCLUIDO	</t>
        </is>
      </c>
      <c r="D129" t="n">
        <v>2.9962</v>
      </c>
      <c r="E129" t="n">
        <v>33.38</v>
      </c>
      <c r="F129" t="n">
        <v>30.34</v>
      </c>
      <c r="G129" t="n">
        <v>31.39</v>
      </c>
      <c r="H129" t="n">
        <v>0.57</v>
      </c>
      <c r="I129" t="n">
        <v>58</v>
      </c>
      <c r="J129" t="n">
        <v>92.31999999999999</v>
      </c>
      <c r="K129" t="n">
        <v>37.55</v>
      </c>
      <c r="L129" t="n">
        <v>3</v>
      </c>
      <c r="M129" t="n">
        <v>4</v>
      </c>
      <c r="N129" t="n">
        <v>11.77</v>
      </c>
      <c r="O129" t="n">
        <v>11620.34</v>
      </c>
      <c r="P129" t="n">
        <v>204.19</v>
      </c>
      <c r="Q129" t="n">
        <v>2238.75</v>
      </c>
      <c r="R129" t="n">
        <v>138.08</v>
      </c>
      <c r="S129" t="n">
        <v>80.06999999999999</v>
      </c>
      <c r="T129" t="n">
        <v>26712.14</v>
      </c>
      <c r="U129" t="n">
        <v>0.58</v>
      </c>
      <c r="V129" t="n">
        <v>0.85</v>
      </c>
      <c r="W129" t="n">
        <v>6.8</v>
      </c>
      <c r="X129" t="n">
        <v>1.71</v>
      </c>
      <c r="Y129" t="n">
        <v>1</v>
      </c>
      <c r="Z129" t="n">
        <v>10</v>
      </c>
    </row>
    <row r="130">
      <c r="A130" t="n">
        <v>9</v>
      </c>
      <c r="B130" t="n">
        <v>40</v>
      </c>
      <c r="C130" t="inlineStr">
        <is>
          <t xml:space="preserve">CONCLUIDO	</t>
        </is>
      </c>
      <c r="D130" t="n">
        <v>3.0023</v>
      </c>
      <c r="E130" t="n">
        <v>33.31</v>
      </c>
      <c r="F130" t="n">
        <v>30.29</v>
      </c>
      <c r="G130" t="n">
        <v>31.89</v>
      </c>
      <c r="H130" t="n">
        <v>0.62</v>
      </c>
      <c r="I130" t="n">
        <v>57</v>
      </c>
      <c r="J130" t="n">
        <v>92.63</v>
      </c>
      <c r="K130" t="n">
        <v>37.55</v>
      </c>
      <c r="L130" t="n">
        <v>3.25</v>
      </c>
      <c r="M130" t="n">
        <v>0</v>
      </c>
      <c r="N130" t="n">
        <v>11.83</v>
      </c>
      <c r="O130" t="n">
        <v>11658.24</v>
      </c>
      <c r="P130" t="n">
        <v>204.37</v>
      </c>
      <c r="Q130" t="n">
        <v>2238.63</v>
      </c>
      <c r="R130" t="n">
        <v>136.42</v>
      </c>
      <c r="S130" t="n">
        <v>80.06999999999999</v>
      </c>
      <c r="T130" t="n">
        <v>25888.55</v>
      </c>
      <c r="U130" t="n">
        <v>0.59</v>
      </c>
      <c r="V130" t="n">
        <v>0.85</v>
      </c>
      <c r="W130" t="n">
        <v>6.81</v>
      </c>
      <c r="X130" t="n">
        <v>1.66</v>
      </c>
      <c r="Y130" t="n">
        <v>1</v>
      </c>
      <c r="Z130" t="n">
        <v>10</v>
      </c>
    </row>
    <row r="131">
      <c r="A131" t="n">
        <v>0</v>
      </c>
      <c r="B131" t="n">
        <v>125</v>
      </c>
      <c r="C131" t="inlineStr">
        <is>
          <t xml:space="preserve">CONCLUIDO	</t>
        </is>
      </c>
      <c r="D131" t="n">
        <v>1.4056</v>
      </c>
      <c r="E131" t="n">
        <v>71.15000000000001</v>
      </c>
      <c r="F131" t="n">
        <v>44.16</v>
      </c>
      <c r="G131" t="n">
        <v>5.17</v>
      </c>
      <c r="H131" t="n">
        <v>0.07000000000000001</v>
      </c>
      <c r="I131" t="n">
        <v>513</v>
      </c>
      <c r="J131" t="n">
        <v>242.64</v>
      </c>
      <c r="K131" t="n">
        <v>58.47</v>
      </c>
      <c r="L131" t="n">
        <v>1</v>
      </c>
      <c r="M131" t="n">
        <v>511</v>
      </c>
      <c r="N131" t="n">
        <v>58.17</v>
      </c>
      <c r="O131" t="n">
        <v>30160.1</v>
      </c>
      <c r="P131" t="n">
        <v>707.66</v>
      </c>
      <c r="Q131" t="n">
        <v>2239.61</v>
      </c>
      <c r="R131" t="n">
        <v>591.5700000000001</v>
      </c>
      <c r="S131" t="n">
        <v>80.06999999999999</v>
      </c>
      <c r="T131" t="n">
        <v>251179.66</v>
      </c>
      <c r="U131" t="n">
        <v>0.14</v>
      </c>
      <c r="V131" t="n">
        <v>0.58</v>
      </c>
      <c r="W131" t="n">
        <v>7.51</v>
      </c>
      <c r="X131" t="n">
        <v>15.52</v>
      </c>
      <c r="Y131" t="n">
        <v>1</v>
      </c>
      <c r="Z131" t="n">
        <v>10</v>
      </c>
    </row>
    <row r="132">
      <c r="A132" t="n">
        <v>1</v>
      </c>
      <c r="B132" t="n">
        <v>125</v>
      </c>
      <c r="C132" t="inlineStr">
        <is>
          <t xml:space="preserve">CONCLUIDO	</t>
        </is>
      </c>
      <c r="D132" t="n">
        <v>1.6789</v>
      </c>
      <c r="E132" t="n">
        <v>59.56</v>
      </c>
      <c r="F132" t="n">
        <v>39.52</v>
      </c>
      <c r="G132" t="n">
        <v>6.48</v>
      </c>
      <c r="H132" t="n">
        <v>0.09</v>
      </c>
      <c r="I132" t="n">
        <v>366</v>
      </c>
      <c r="J132" t="n">
        <v>243.08</v>
      </c>
      <c r="K132" t="n">
        <v>58.47</v>
      </c>
      <c r="L132" t="n">
        <v>1.25</v>
      </c>
      <c r="M132" t="n">
        <v>364</v>
      </c>
      <c r="N132" t="n">
        <v>58.36</v>
      </c>
      <c r="O132" t="n">
        <v>30214.33</v>
      </c>
      <c r="P132" t="n">
        <v>631.45</v>
      </c>
      <c r="Q132" t="n">
        <v>2239.67</v>
      </c>
      <c r="R132" t="n">
        <v>440</v>
      </c>
      <c r="S132" t="n">
        <v>80.06999999999999</v>
      </c>
      <c r="T132" t="n">
        <v>176134.47</v>
      </c>
      <c r="U132" t="n">
        <v>0.18</v>
      </c>
      <c r="V132" t="n">
        <v>0.65</v>
      </c>
      <c r="W132" t="n">
        <v>7.24</v>
      </c>
      <c r="X132" t="n">
        <v>10.88</v>
      </c>
      <c r="Y132" t="n">
        <v>1</v>
      </c>
      <c r="Z132" t="n">
        <v>10</v>
      </c>
    </row>
    <row r="133">
      <c r="A133" t="n">
        <v>2</v>
      </c>
      <c r="B133" t="n">
        <v>125</v>
      </c>
      <c r="C133" t="inlineStr">
        <is>
          <t xml:space="preserve">CONCLUIDO	</t>
        </is>
      </c>
      <c r="D133" t="n">
        <v>1.8817</v>
      </c>
      <c r="E133" t="n">
        <v>53.14</v>
      </c>
      <c r="F133" t="n">
        <v>36.97</v>
      </c>
      <c r="G133" t="n">
        <v>7.81</v>
      </c>
      <c r="H133" t="n">
        <v>0.11</v>
      </c>
      <c r="I133" t="n">
        <v>284</v>
      </c>
      <c r="J133" t="n">
        <v>243.52</v>
      </c>
      <c r="K133" t="n">
        <v>58.47</v>
      </c>
      <c r="L133" t="n">
        <v>1.5</v>
      </c>
      <c r="M133" t="n">
        <v>282</v>
      </c>
      <c r="N133" t="n">
        <v>58.55</v>
      </c>
      <c r="O133" t="n">
        <v>30268.64</v>
      </c>
      <c r="P133" t="n">
        <v>588.9299999999999</v>
      </c>
      <c r="Q133" t="n">
        <v>2239.11</v>
      </c>
      <c r="R133" t="n">
        <v>357.06</v>
      </c>
      <c r="S133" t="n">
        <v>80.06999999999999</v>
      </c>
      <c r="T133" t="n">
        <v>135074.41</v>
      </c>
      <c r="U133" t="n">
        <v>0.22</v>
      </c>
      <c r="V133" t="n">
        <v>0.6899999999999999</v>
      </c>
      <c r="W133" t="n">
        <v>7.09</v>
      </c>
      <c r="X133" t="n">
        <v>8.34</v>
      </c>
      <c r="Y133" t="n">
        <v>1</v>
      </c>
      <c r="Z133" t="n">
        <v>10</v>
      </c>
    </row>
    <row r="134">
      <c r="A134" t="n">
        <v>3</v>
      </c>
      <c r="B134" t="n">
        <v>125</v>
      </c>
      <c r="C134" t="inlineStr">
        <is>
          <t xml:space="preserve">CONCLUIDO	</t>
        </is>
      </c>
      <c r="D134" t="n">
        <v>2.0322</v>
      </c>
      <c r="E134" t="n">
        <v>49.21</v>
      </c>
      <c r="F134" t="n">
        <v>35.45</v>
      </c>
      <c r="G134" t="n">
        <v>9.130000000000001</v>
      </c>
      <c r="H134" t="n">
        <v>0.13</v>
      </c>
      <c r="I134" t="n">
        <v>233</v>
      </c>
      <c r="J134" t="n">
        <v>243.96</v>
      </c>
      <c r="K134" t="n">
        <v>58.47</v>
      </c>
      <c r="L134" t="n">
        <v>1.75</v>
      </c>
      <c r="M134" t="n">
        <v>231</v>
      </c>
      <c r="N134" t="n">
        <v>58.74</v>
      </c>
      <c r="O134" t="n">
        <v>30323.01</v>
      </c>
      <c r="P134" t="n">
        <v>562.86</v>
      </c>
      <c r="Q134" t="n">
        <v>2238.92</v>
      </c>
      <c r="R134" t="n">
        <v>306.72</v>
      </c>
      <c r="S134" t="n">
        <v>80.06999999999999</v>
      </c>
      <c r="T134" t="n">
        <v>110156.49</v>
      </c>
      <c r="U134" t="n">
        <v>0.26</v>
      </c>
      <c r="V134" t="n">
        <v>0.72</v>
      </c>
      <c r="W134" t="n">
        <v>7.03</v>
      </c>
      <c r="X134" t="n">
        <v>6.81</v>
      </c>
      <c r="Y134" t="n">
        <v>1</v>
      </c>
      <c r="Z134" t="n">
        <v>10</v>
      </c>
    </row>
    <row r="135">
      <c r="A135" t="n">
        <v>4</v>
      </c>
      <c r="B135" t="n">
        <v>125</v>
      </c>
      <c r="C135" t="inlineStr">
        <is>
          <t xml:space="preserve">CONCLUIDO	</t>
        </is>
      </c>
      <c r="D135" t="n">
        <v>2.1535</v>
      </c>
      <c r="E135" t="n">
        <v>46.44</v>
      </c>
      <c r="F135" t="n">
        <v>34.38</v>
      </c>
      <c r="G135" t="n">
        <v>10.47</v>
      </c>
      <c r="H135" t="n">
        <v>0.15</v>
      </c>
      <c r="I135" t="n">
        <v>197</v>
      </c>
      <c r="J135" t="n">
        <v>244.41</v>
      </c>
      <c r="K135" t="n">
        <v>58.47</v>
      </c>
      <c r="L135" t="n">
        <v>2</v>
      </c>
      <c r="M135" t="n">
        <v>195</v>
      </c>
      <c r="N135" t="n">
        <v>58.93</v>
      </c>
      <c r="O135" t="n">
        <v>30377.45</v>
      </c>
      <c r="P135" t="n">
        <v>544.08</v>
      </c>
      <c r="Q135" t="n">
        <v>2239.06</v>
      </c>
      <c r="R135" t="n">
        <v>271.41</v>
      </c>
      <c r="S135" t="n">
        <v>80.06999999999999</v>
      </c>
      <c r="T135" t="n">
        <v>92682.58</v>
      </c>
      <c r="U135" t="n">
        <v>0.3</v>
      </c>
      <c r="V135" t="n">
        <v>0.75</v>
      </c>
      <c r="W135" t="n">
        <v>6.98</v>
      </c>
      <c r="X135" t="n">
        <v>5.74</v>
      </c>
      <c r="Y135" t="n">
        <v>1</v>
      </c>
      <c r="Z135" t="n">
        <v>10</v>
      </c>
    </row>
    <row r="136">
      <c r="A136" t="n">
        <v>5</v>
      </c>
      <c r="B136" t="n">
        <v>125</v>
      </c>
      <c r="C136" t="inlineStr">
        <is>
          <t xml:space="preserve">CONCLUIDO	</t>
        </is>
      </c>
      <c r="D136" t="n">
        <v>2.2551</v>
      </c>
      <c r="E136" t="n">
        <v>44.34</v>
      </c>
      <c r="F136" t="n">
        <v>33.56</v>
      </c>
      <c r="G136" t="n">
        <v>11.84</v>
      </c>
      <c r="H136" t="n">
        <v>0.16</v>
      </c>
      <c r="I136" t="n">
        <v>170</v>
      </c>
      <c r="J136" t="n">
        <v>244.85</v>
      </c>
      <c r="K136" t="n">
        <v>58.47</v>
      </c>
      <c r="L136" t="n">
        <v>2.25</v>
      </c>
      <c r="M136" t="n">
        <v>168</v>
      </c>
      <c r="N136" t="n">
        <v>59.12</v>
      </c>
      <c r="O136" t="n">
        <v>30431.96</v>
      </c>
      <c r="P136" t="n">
        <v>529.36</v>
      </c>
      <c r="Q136" t="n">
        <v>2238.63</v>
      </c>
      <c r="R136" t="n">
        <v>245.35</v>
      </c>
      <c r="S136" t="n">
        <v>80.06999999999999</v>
      </c>
      <c r="T136" t="n">
        <v>79786.88</v>
      </c>
      <c r="U136" t="n">
        <v>0.33</v>
      </c>
      <c r="V136" t="n">
        <v>0.76</v>
      </c>
      <c r="W136" t="n">
        <v>6.92</v>
      </c>
      <c r="X136" t="n">
        <v>4.93</v>
      </c>
      <c r="Y136" t="n">
        <v>1</v>
      </c>
      <c r="Z136" t="n">
        <v>10</v>
      </c>
    </row>
    <row r="137">
      <c r="A137" t="n">
        <v>6</v>
      </c>
      <c r="B137" t="n">
        <v>125</v>
      </c>
      <c r="C137" t="inlineStr">
        <is>
          <t xml:space="preserve">CONCLUIDO	</t>
        </is>
      </c>
      <c r="D137" t="n">
        <v>2.3379</v>
      </c>
      <c r="E137" t="n">
        <v>42.77</v>
      </c>
      <c r="F137" t="n">
        <v>32.93</v>
      </c>
      <c r="G137" t="n">
        <v>13.17</v>
      </c>
      <c r="H137" t="n">
        <v>0.18</v>
      </c>
      <c r="I137" t="n">
        <v>150</v>
      </c>
      <c r="J137" t="n">
        <v>245.29</v>
      </c>
      <c r="K137" t="n">
        <v>58.47</v>
      </c>
      <c r="L137" t="n">
        <v>2.5</v>
      </c>
      <c r="M137" t="n">
        <v>148</v>
      </c>
      <c r="N137" t="n">
        <v>59.32</v>
      </c>
      <c r="O137" t="n">
        <v>30486.54</v>
      </c>
      <c r="P137" t="n">
        <v>517.89</v>
      </c>
      <c r="Q137" t="n">
        <v>2239.01</v>
      </c>
      <c r="R137" t="n">
        <v>225.1</v>
      </c>
      <c r="S137" t="n">
        <v>80.06999999999999</v>
      </c>
      <c r="T137" t="n">
        <v>69762.98</v>
      </c>
      <c r="U137" t="n">
        <v>0.36</v>
      </c>
      <c r="V137" t="n">
        <v>0.78</v>
      </c>
      <c r="W137" t="n">
        <v>6.87</v>
      </c>
      <c r="X137" t="n">
        <v>4.3</v>
      </c>
      <c r="Y137" t="n">
        <v>1</v>
      </c>
      <c r="Z137" t="n">
        <v>10</v>
      </c>
    </row>
    <row r="138">
      <c r="A138" t="n">
        <v>7</v>
      </c>
      <c r="B138" t="n">
        <v>125</v>
      </c>
      <c r="C138" t="inlineStr">
        <is>
          <t xml:space="preserve">CONCLUIDO	</t>
        </is>
      </c>
      <c r="D138" t="n">
        <v>2.4049</v>
      </c>
      <c r="E138" t="n">
        <v>41.58</v>
      </c>
      <c r="F138" t="n">
        <v>32.5</v>
      </c>
      <c r="G138" t="n">
        <v>14.55</v>
      </c>
      <c r="H138" t="n">
        <v>0.2</v>
      </c>
      <c r="I138" t="n">
        <v>134</v>
      </c>
      <c r="J138" t="n">
        <v>245.73</v>
      </c>
      <c r="K138" t="n">
        <v>58.47</v>
      </c>
      <c r="L138" t="n">
        <v>2.75</v>
      </c>
      <c r="M138" t="n">
        <v>132</v>
      </c>
      <c r="N138" t="n">
        <v>59.51</v>
      </c>
      <c r="O138" t="n">
        <v>30541.19</v>
      </c>
      <c r="P138" t="n">
        <v>509.18</v>
      </c>
      <c r="Q138" t="n">
        <v>2238.66</v>
      </c>
      <c r="R138" t="n">
        <v>210.48</v>
      </c>
      <c r="S138" t="n">
        <v>80.06999999999999</v>
      </c>
      <c r="T138" t="n">
        <v>62531.57</v>
      </c>
      <c r="U138" t="n">
        <v>0.38</v>
      </c>
      <c r="V138" t="n">
        <v>0.79</v>
      </c>
      <c r="W138" t="n">
        <v>6.86</v>
      </c>
      <c r="X138" t="n">
        <v>3.87</v>
      </c>
      <c r="Y138" t="n">
        <v>1</v>
      </c>
      <c r="Z138" t="n">
        <v>10</v>
      </c>
    </row>
    <row r="139">
      <c r="A139" t="n">
        <v>8</v>
      </c>
      <c r="B139" t="n">
        <v>125</v>
      </c>
      <c r="C139" t="inlineStr">
        <is>
          <t xml:space="preserve">CONCLUIDO	</t>
        </is>
      </c>
      <c r="D139" t="n">
        <v>2.4665</v>
      </c>
      <c r="E139" t="n">
        <v>40.54</v>
      </c>
      <c r="F139" t="n">
        <v>32.07</v>
      </c>
      <c r="G139" t="n">
        <v>15.9</v>
      </c>
      <c r="H139" t="n">
        <v>0.22</v>
      </c>
      <c r="I139" t="n">
        <v>121</v>
      </c>
      <c r="J139" t="n">
        <v>246.18</v>
      </c>
      <c r="K139" t="n">
        <v>58.47</v>
      </c>
      <c r="L139" t="n">
        <v>3</v>
      </c>
      <c r="M139" t="n">
        <v>119</v>
      </c>
      <c r="N139" t="n">
        <v>59.7</v>
      </c>
      <c r="O139" t="n">
        <v>30595.91</v>
      </c>
      <c r="P139" t="n">
        <v>500.81</v>
      </c>
      <c r="Q139" t="n">
        <v>2238.71</v>
      </c>
      <c r="R139" t="n">
        <v>197.25</v>
      </c>
      <c r="S139" t="n">
        <v>80.06999999999999</v>
      </c>
      <c r="T139" t="n">
        <v>55984.57</v>
      </c>
      <c r="U139" t="n">
        <v>0.41</v>
      </c>
      <c r="V139" t="n">
        <v>0.8</v>
      </c>
      <c r="W139" t="n">
        <v>6.82</v>
      </c>
      <c r="X139" t="n">
        <v>3.44</v>
      </c>
      <c r="Y139" t="n">
        <v>1</v>
      </c>
      <c r="Z139" t="n">
        <v>10</v>
      </c>
    </row>
    <row r="140">
      <c r="A140" t="n">
        <v>9</v>
      </c>
      <c r="B140" t="n">
        <v>125</v>
      </c>
      <c r="C140" t="inlineStr">
        <is>
          <t xml:space="preserve">CONCLUIDO	</t>
        </is>
      </c>
      <c r="D140" t="n">
        <v>2.5121</v>
      </c>
      <c r="E140" t="n">
        <v>39.81</v>
      </c>
      <c r="F140" t="n">
        <v>31.81</v>
      </c>
      <c r="G140" t="n">
        <v>17.19</v>
      </c>
      <c r="H140" t="n">
        <v>0.23</v>
      </c>
      <c r="I140" t="n">
        <v>111</v>
      </c>
      <c r="J140" t="n">
        <v>246.62</v>
      </c>
      <c r="K140" t="n">
        <v>58.47</v>
      </c>
      <c r="L140" t="n">
        <v>3.25</v>
      </c>
      <c r="M140" t="n">
        <v>109</v>
      </c>
      <c r="N140" t="n">
        <v>59.9</v>
      </c>
      <c r="O140" t="n">
        <v>30650.7</v>
      </c>
      <c r="P140" t="n">
        <v>495.07</v>
      </c>
      <c r="Q140" t="n">
        <v>2238.61</v>
      </c>
      <c r="R140" t="n">
        <v>187.73</v>
      </c>
      <c r="S140" t="n">
        <v>80.06999999999999</v>
      </c>
      <c r="T140" t="n">
        <v>51271.32</v>
      </c>
      <c r="U140" t="n">
        <v>0.43</v>
      </c>
      <c r="V140" t="n">
        <v>0.8100000000000001</v>
      </c>
      <c r="W140" t="n">
        <v>6.83</v>
      </c>
      <c r="X140" t="n">
        <v>3.18</v>
      </c>
      <c r="Y140" t="n">
        <v>1</v>
      </c>
      <c r="Z140" t="n">
        <v>10</v>
      </c>
    </row>
    <row r="141">
      <c r="A141" t="n">
        <v>10</v>
      </c>
      <c r="B141" t="n">
        <v>125</v>
      </c>
      <c r="C141" t="inlineStr">
        <is>
          <t xml:space="preserve">CONCLUIDO	</t>
        </is>
      </c>
      <c r="D141" t="n">
        <v>2.5566</v>
      </c>
      <c r="E141" t="n">
        <v>39.11</v>
      </c>
      <c r="F141" t="n">
        <v>31.54</v>
      </c>
      <c r="G141" t="n">
        <v>18.55</v>
      </c>
      <c r="H141" t="n">
        <v>0.25</v>
      </c>
      <c r="I141" t="n">
        <v>102</v>
      </c>
      <c r="J141" t="n">
        <v>247.07</v>
      </c>
      <c r="K141" t="n">
        <v>58.47</v>
      </c>
      <c r="L141" t="n">
        <v>3.5</v>
      </c>
      <c r="M141" t="n">
        <v>100</v>
      </c>
      <c r="N141" t="n">
        <v>60.09</v>
      </c>
      <c r="O141" t="n">
        <v>30705.56</v>
      </c>
      <c r="P141" t="n">
        <v>489.07</v>
      </c>
      <c r="Q141" t="n">
        <v>2238.62</v>
      </c>
      <c r="R141" t="n">
        <v>179.75</v>
      </c>
      <c r="S141" t="n">
        <v>80.06999999999999</v>
      </c>
      <c r="T141" t="n">
        <v>47324.96</v>
      </c>
      <c r="U141" t="n">
        <v>0.45</v>
      </c>
      <c r="V141" t="n">
        <v>0.8100000000000001</v>
      </c>
      <c r="W141" t="n">
        <v>6.8</v>
      </c>
      <c r="X141" t="n">
        <v>2.91</v>
      </c>
      <c r="Y141" t="n">
        <v>1</v>
      </c>
      <c r="Z141" t="n">
        <v>10</v>
      </c>
    </row>
    <row r="142">
      <c r="A142" t="n">
        <v>11</v>
      </c>
      <c r="B142" t="n">
        <v>125</v>
      </c>
      <c r="C142" t="inlineStr">
        <is>
          <t xml:space="preserve">CONCLUIDO	</t>
        </is>
      </c>
      <c r="D142" t="n">
        <v>2.5958</v>
      </c>
      <c r="E142" t="n">
        <v>38.52</v>
      </c>
      <c r="F142" t="n">
        <v>31.33</v>
      </c>
      <c r="G142" t="n">
        <v>20</v>
      </c>
      <c r="H142" t="n">
        <v>0.27</v>
      </c>
      <c r="I142" t="n">
        <v>94</v>
      </c>
      <c r="J142" t="n">
        <v>247.51</v>
      </c>
      <c r="K142" t="n">
        <v>58.47</v>
      </c>
      <c r="L142" t="n">
        <v>3.75</v>
      </c>
      <c r="M142" t="n">
        <v>92</v>
      </c>
      <c r="N142" t="n">
        <v>60.29</v>
      </c>
      <c r="O142" t="n">
        <v>30760.49</v>
      </c>
      <c r="P142" t="n">
        <v>483.89</v>
      </c>
      <c r="Q142" t="n">
        <v>2238.65</v>
      </c>
      <c r="R142" t="n">
        <v>172.48</v>
      </c>
      <c r="S142" t="n">
        <v>80.06999999999999</v>
      </c>
      <c r="T142" t="n">
        <v>43733.04</v>
      </c>
      <c r="U142" t="n">
        <v>0.46</v>
      </c>
      <c r="V142" t="n">
        <v>0.82</v>
      </c>
      <c r="W142" t="n">
        <v>6.79</v>
      </c>
      <c r="X142" t="n">
        <v>2.7</v>
      </c>
      <c r="Y142" t="n">
        <v>1</v>
      </c>
      <c r="Z142" t="n">
        <v>10</v>
      </c>
    </row>
    <row r="143">
      <c r="A143" t="n">
        <v>12</v>
      </c>
      <c r="B143" t="n">
        <v>125</v>
      </c>
      <c r="C143" t="inlineStr">
        <is>
          <t xml:space="preserve">CONCLUIDO	</t>
        </is>
      </c>
      <c r="D143" t="n">
        <v>2.6327</v>
      </c>
      <c r="E143" t="n">
        <v>37.98</v>
      </c>
      <c r="F143" t="n">
        <v>31.12</v>
      </c>
      <c r="G143" t="n">
        <v>21.46</v>
      </c>
      <c r="H143" t="n">
        <v>0.29</v>
      </c>
      <c r="I143" t="n">
        <v>87</v>
      </c>
      <c r="J143" t="n">
        <v>247.96</v>
      </c>
      <c r="K143" t="n">
        <v>58.47</v>
      </c>
      <c r="L143" t="n">
        <v>4</v>
      </c>
      <c r="M143" t="n">
        <v>85</v>
      </c>
      <c r="N143" t="n">
        <v>60.48</v>
      </c>
      <c r="O143" t="n">
        <v>30815.5</v>
      </c>
      <c r="P143" t="n">
        <v>479.18</v>
      </c>
      <c r="Q143" t="n">
        <v>2238.46</v>
      </c>
      <c r="R143" t="n">
        <v>165.68</v>
      </c>
      <c r="S143" t="n">
        <v>80.06999999999999</v>
      </c>
      <c r="T143" t="n">
        <v>40366.23</v>
      </c>
      <c r="U143" t="n">
        <v>0.48</v>
      </c>
      <c r="V143" t="n">
        <v>0.82</v>
      </c>
      <c r="W143" t="n">
        <v>6.78</v>
      </c>
      <c r="X143" t="n">
        <v>2.49</v>
      </c>
      <c r="Y143" t="n">
        <v>1</v>
      </c>
      <c r="Z143" t="n">
        <v>10</v>
      </c>
    </row>
    <row r="144">
      <c r="A144" t="n">
        <v>13</v>
      </c>
      <c r="B144" t="n">
        <v>125</v>
      </c>
      <c r="C144" t="inlineStr">
        <is>
          <t xml:space="preserve">CONCLUIDO	</t>
        </is>
      </c>
      <c r="D144" t="n">
        <v>2.6666</v>
      </c>
      <c r="E144" t="n">
        <v>37.5</v>
      </c>
      <c r="F144" t="n">
        <v>30.92</v>
      </c>
      <c r="G144" t="n">
        <v>22.9</v>
      </c>
      <c r="H144" t="n">
        <v>0.3</v>
      </c>
      <c r="I144" t="n">
        <v>81</v>
      </c>
      <c r="J144" t="n">
        <v>248.4</v>
      </c>
      <c r="K144" t="n">
        <v>58.47</v>
      </c>
      <c r="L144" t="n">
        <v>4.25</v>
      </c>
      <c r="M144" t="n">
        <v>79</v>
      </c>
      <c r="N144" t="n">
        <v>60.68</v>
      </c>
      <c r="O144" t="n">
        <v>30870.57</v>
      </c>
      <c r="P144" t="n">
        <v>474.48</v>
      </c>
      <c r="Q144" t="n">
        <v>2238.5</v>
      </c>
      <c r="R144" t="n">
        <v>159.11</v>
      </c>
      <c r="S144" t="n">
        <v>80.06999999999999</v>
      </c>
      <c r="T144" t="n">
        <v>37112.81</v>
      </c>
      <c r="U144" t="n">
        <v>0.5</v>
      </c>
      <c r="V144" t="n">
        <v>0.83</v>
      </c>
      <c r="W144" t="n">
        <v>6.78</v>
      </c>
      <c r="X144" t="n">
        <v>2.29</v>
      </c>
      <c r="Y144" t="n">
        <v>1</v>
      </c>
      <c r="Z144" t="n">
        <v>10</v>
      </c>
    </row>
    <row r="145">
      <c r="A145" t="n">
        <v>14</v>
      </c>
      <c r="B145" t="n">
        <v>125</v>
      </c>
      <c r="C145" t="inlineStr">
        <is>
          <t xml:space="preserve">CONCLUIDO	</t>
        </is>
      </c>
      <c r="D145" t="n">
        <v>2.6923</v>
      </c>
      <c r="E145" t="n">
        <v>37.14</v>
      </c>
      <c r="F145" t="n">
        <v>30.8</v>
      </c>
      <c r="G145" t="n">
        <v>24.31</v>
      </c>
      <c r="H145" t="n">
        <v>0.32</v>
      </c>
      <c r="I145" t="n">
        <v>76</v>
      </c>
      <c r="J145" t="n">
        <v>248.85</v>
      </c>
      <c r="K145" t="n">
        <v>58.47</v>
      </c>
      <c r="L145" t="n">
        <v>4.5</v>
      </c>
      <c r="M145" t="n">
        <v>74</v>
      </c>
      <c r="N145" t="n">
        <v>60.88</v>
      </c>
      <c r="O145" t="n">
        <v>30925.72</v>
      </c>
      <c r="P145" t="n">
        <v>470.62</v>
      </c>
      <c r="Q145" t="n">
        <v>2238.54</v>
      </c>
      <c r="R145" t="n">
        <v>155.08</v>
      </c>
      <c r="S145" t="n">
        <v>80.06999999999999</v>
      </c>
      <c r="T145" t="n">
        <v>35122.35</v>
      </c>
      <c r="U145" t="n">
        <v>0.52</v>
      </c>
      <c r="V145" t="n">
        <v>0.83</v>
      </c>
      <c r="W145" t="n">
        <v>6.77</v>
      </c>
      <c r="X145" t="n">
        <v>2.17</v>
      </c>
      <c r="Y145" t="n">
        <v>1</v>
      </c>
      <c r="Z145" t="n">
        <v>10</v>
      </c>
    </row>
    <row r="146">
      <c r="A146" t="n">
        <v>15</v>
      </c>
      <c r="B146" t="n">
        <v>125</v>
      </c>
      <c r="C146" t="inlineStr">
        <is>
          <t xml:space="preserve">CONCLUIDO	</t>
        </is>
      </c>
      <c r="D146" t="n">
        <v>2.7142</v>
      </c>
      <c r="E146" t="n">
        <v>36.84</v>
      </c>
      <c r="F146" t="n">
        <v>30.69</v>
      </c>
      <c r="G146" t="n">
        <v>25.57</v>
      </c>
      <c r="H146" t="n">
        <v>0.34</v>
      </c>
      <c r="I146" t="n">
        <v>72</v>
      </c>
      <c r="J146" t="n">
        <v>249.3</v>
      </c>
      <c r="K146" t="n">
        <v>58.47</v>
      </c>
      <c r="L146" t="n">
        <v>4.75</v>
      </c>
      <c r="M146" t="n">
        <v>70</v>
      </c>
      <c r="N146" t="n">
        <v>61.07</v>
      </c>
      <c r="O146" t="n">
        <v>30980.93</v>
      </c>
      <c r="P146" t="n">
        <v>467.34</v>
      </c>
      <c r="Q146" t="n">
        <v>2238.34</v>
      </c>
      <c r="R146" t="n">
        <v>151.95</v>
      </c>
      <c r="S146" t="n">
        <v>80.06999999999999</v>
      </c>
      <c r="T146" t="n">
        <v>33578.75</v>
      </c>
      <c r="U146" t="n">
        <v>0.53</v>
      </c>
      <c r="V146" t="n">
        <v>0.84</v>
      </c>
      <c r="W146" t="n">
        <v>6.75</v>
      </c>
      <c r="X146" t="n">
        <v>2.06</v>
      </c>
      <c r="Y146" t="n">
        <v>1</v>
      </c>
      <c r="Z146" t="n">
        <v>10</v>
      </c>
    </row>
    <row r="147">
      <c r="A147" t="n">
        <v>16</v>
      </c>
      <c r="B147" t="n">
        <v>125</v>
      </c>
      <c r="C147" t="inlineStr">
        <is>
          <t xml:space="preserve">CONCLUIDO	</t>
        </is>
      </c>
      <c r="D147" t="n">
        <v>2.7364</v>
      </c>
      <c r="E147" t="n">
        <v>36.54</v>
      </c>
      <c r="F147" t="n">
        <v>30.58</v>
      </c>
      <c r="G147" t="n">
        <v>26.98</v>
      </c>
      <c r="H147" t="n">
        <v>0.36</v>
      </c>
      <c r="I147" t="n">
        <v>68</v>
      </c>
      <c r="J147" t="n">
        <v>249.75</v>
      </c>
      <c r="K147" t="n">
        <v>58.47</v>
      </c>
      <c r="L147" t="n">
        <v>5</v>
      </c>
      <c r="M147" t="n">
        <v>66</v>
      </c>
      <c r="N147" t="n">
        <v>61.27</v>
      </c>
      <c r="O147" t="n">
        <v>31036.22</v>
      </c>
      <c r="P147" t="n">
        <v>464.08</v>
      </c>
      <c r="Q147" t="n">
        <v>2238.58</v>
      </c>
      <c r="R147" t="n">
        <v>148.14</v>
      </c>
      <c r="S147" t="n">
        <v>80.06999999999999</v>
      </c>
      <c r="T147" t="n">
        <v>31694.41</v>
      </c>
      <c r="U147" t="n">
        <v>0.54</v>
      </c>
      <c r="V147" t="n">
        <v>0.84</v>
      </c>
      <c r="W147" t="n">
        <v>6.75</v>
      </c>
      <c r="X147" t="n">
        <v>1.95</v>
      </c>
      <c r="Y147" t="n">
        <v>1</v>
      </c>
      <c r="Z147" t="n">
        <v>10</v>
      </c>
    </row>
    <row r="148">
      <c r="A148" t="n">
        <v>17</v>
      </c>
      <c r="B148" t="n">
        <v>125</v>
      </c>
      <c r="C148" t="inlineStr">
        <is>
          <t xml:space="preserve">CONCLUIDO	</t>
        </is>
      </c>
      <c r="D148" t="n">
        <v>2.7618</v>
      </c>
      <c r="E148" t="n">
        <v>36.21</v>
      </c>
      <c r="F148" t="n">
        <v>30.43</v>
      </c>
      <c r="G148" t="n">
        <v>28.53</v>
      </c>
      <c r="H148" t="n">
        <v>0.37</v>
      </c>
      <c r="I148" t="n">
        <v>64</v>
      </c>
      <c r="J148" t="n">
        <v>250.2</v>
      </c>
      <c r="K148" t="n">
        <v>58.47</v>
      </c>
      <c r="L148" t="n">
        <v>5.25</v>
      </c>
      <c r="M148" t="n">
        <v>62</v>
      </c>
      <c r="N148" t="n">
        <v>61.47</v>
      </c>
      <c r="O148" t="n">
        <v>31091.59</v>
      </c>
      <c r="P148" t="n">
        <v>460.05</v>
      </c>
      <c r="Q148" t="n">
        <v>2238.57</v>
      </c>
      <c r="R148" t="n">
        <v>143.56</v>
      </c>
      <c r="S148" t="n">
        <v>80.06999999999999</v>
      </c>
      <c r="T148" t="n">
        <v>29420.11</v>
      </c>
      <c r="U148" t="n">
        <v>0.5600000000000001</v>
      </c>
      <c r="V148" t="n">
        <v>0.84</v>
      </c>
      <c r="W148" t="n">
        <v>6.74</v>
      </c>
      <c r="X148" t="n">
        <v>1.8</v>
      </c>
      <c r="Y148" t="n">
        <v>1</v>
      </c>
      <c r="Z148" t="n">
        <v>10</v>
      </c>
    </row>
    <row r="149">
      <c r="A149" t="n">
        <v>18</v>
      </c>
      <c r="B149" t="n">
        <v>125</v>
      </c>
      <c r="C149" t="inlineStr">
        <is>
          <t xml:space="preserve">CONCLUIDO	</t>
        </is>
      </c>
      <c r="D149" t="n">
        <v>2.7795</v>
      </c>
      <c r="E149" t="n">
        <v>35.98</v>
      </c>
      <c r="F149" t="n">
        <v>30.34</v>
      </c>
      <c r="G149" t="n">
        <v>29.84</v>
      </c>
      <c r="H149" t="n">
        <v>0.39</v>
      </c>
      <c r="I149" t="n">
        <v>61</v>
      </c>
      <c r="J149" t="n">
        <v>250.64</v>
      </c>
      <c r="K149" t="n">
        <v>58.47</v>
      </c>
      <c r="L149" t="n">
        <v>5.5</v>
      </c>
      <c r="M149" t="n">
        <v>59</v>
      </c>
      <c r="N149" t="n">
        <v>61.67</v>
      </c>
      <c r="O149" t="n">
        <v>31147.02</v>
      </c>
      <c r="P149" t="n">
        <v>456.56</v>
      </c>
      <c r="Q149" t="n">
        <v>2238.54</v>
      </c>
      <c r="R149" t="n">
        <v>140.43</v>
      </c>
      <c r="S149" t="n">
        <v>80.06999999999999</v>
      </c>
      <c r="T149" t="n">
        <v>27871.7</v>
      </c>
      <c r="U149" t="n">
        <v>0.57</v>
      </c>
      <c r="V149" t="n">
        <v>0.85</v>
      </c>
      <c r="W149" t="n">
        <v>6.74</v>
      </c>
      <c r="X149" t="n">
        <v>1.71</v>
      </c>
      <c r="Y149" t="n">
        <v>1</v>
      </c>
      <c r="Z149" t="n">
        <v>10</v>
      </c>
    </row>
    <row r="150">
      <c r="A150" t="n">
        <v>19</v>
      </c>
      <c r="B150" t="n">
        <v>125</v>
      </c>
      <c r="C150" t="inlineStr">
        <is>
          <t xml:space="preserve">CONCLUIDO	</t>
        </is>
      </c>
      <c r="D150" t="n">
        <v>2.7957</v>
      </c>
      <c r="E150" t="n">
        <v>35.77</v>
      </c>
      <c r="F150" t="n">
        <v>30.27</v>
      </c>
      <c r="G150" t="n">
        <v>31.32</v>
      </c>
      <c r="H150" t="n">
        <v>0.41</v>
      </c>
      <c r="I150" t="n">
        <v>58</v>
      </c>
      <c r="J150" t="n">
        <v>251.09</v>
      </c>
      <c r="K150" t="n">
        <v>58.47</v>
      </c>
      <c r="L150" t="n">
        <v>5.75</v>
      </c>
      <c r="M150" t="n">
        <v>56</v>
      </c>
      <c r="N150" t="n">
        <v>61.87</v>
      </c>
      <c r="O150" t="n">
        <v>31202.53</v>
      </c>
      <c r="P150" t="n">
        <v>454.26</v>
      </c>
      <c r="Q150" t="n">
        <v>2238.61</v>
      </c>
      <c r="R150" t="n">
        <v>138.18</v>
      </c>
      <c r="S150" t="n">
        <v>80.06999999999999</v>
      </c>
      <c r="T150" t="n">
        <v>26762.79</v>
      </c>
      <c r="U150" t="n">
        <v>0.58</v>
      </c>
      <c r="V150" t="n">
        <v>0.85</v>
      </c>
      <c r="W150" t="n">
        <v>6.73</v>
      </c>
      <c r="X150" t="n">
        <v>1.64</v>
      </c>
      <c r="Y150" t="n">
        <v>1</v>
      </c>
      <c r="Z150" t="n">
        <v>10</v>
      </c>
    </row>
    <row r="151">
      <c r="A151" t="n">
        <v>20</v>
      </c>
      <c r="B151" t="n">
        <v>125</v>
      </c>
      <c r="C151" t="inlineStr">
        <is>
          <t xml:space="preserve">CONCLUIDO	</t>
        </is>
      </c>
      <c r="D151" t="n">
        <v>2.8146</v>
      </c>
      <c r="E151" t="n">
        <v>35.53</v>
      </c>
      <c r="F151" t="n">
        <v>30.18</v>
      </c>
      <c r="G151" t="n">
        <v>32.92</v>
      </c>
      <c r="H151" t="n">
        <v>0.42</v>
      </c>
      <c r="I151" t="n">
        <v>55</v>
      </c>
      <c r="J151" t="n">
        <v>251.55</v>
      </c>
      <c r="K151" t="n">
        <v>58.47</v>
      </c>
      <c r="L151" t="n">
        <v>6</v>
      </c>
      <c r="M151" t="n">
        <v>53</v>
      </c>
      <c r="N151" t="n">
        <v>62.07</v>
      </c>
      <c r="O151" t="n">
        <v>31258.11</v>
      </c>
      <c r="P151" t="n">
        <v>450.94</v>
      </c>
      <c r="Q151" t="n">
        <v>2238.7</v>
      </c>
      <c r="R151" t="n">
        <v>135.21</v>
      </c>
      <c r="S151" t="n">
        <v>80.06999999999999</v>
      </c>
      <c r="T151" t="n">
        <v>25289.71</v>
      </c>
      <c r="U151" t="n">
        <v>0.59</v>
      </c>
      <c r="V151" t="n">
        <v>0.85</v>
      </c>
      <c r="W151" t="n">
        <v>6.72</v>
      </c>
      <c r="X151" t="n">
        <v>1.55</v>
      </c>
      <c r="Y151" t="n">
        <v>1</v>
      </c>
      <c r="Z151" t="n">
        <v>10</v>
      </c>
    </row>
    <row r="152">
      <c r="A152" t="n">
        <v>21</v>
      </c>
      <c r="B152" t="n">
        <v>125</v>
      </c>
      <c r="C152" t="inlineStr">
        <is>
          <t xml:space="preserve">CONCLUIDO	</t>
        </is>
      </c>
      <c r="D152" t="n">
        <v>2.8253</v>
      </c>
      <c r="E152" t="n">
        <v>35.4</v>
      </c>
      <c r="F152" t="n">
        <v>30.14</v>
      </c>
      <c r="G152" t="n">
        <v>34.12</v>
      </c>
      <c r="H152" t="n">
        <v>0.44</v>
      </c>
      <c r="I152" t="n">
        <v>53</v>
      </c>
      <c r="J152" t="n">
        <v>252</v>
      </c>
      <c r="K152" t="n">
        <v>58.47</v>
      </c>
      <c r="L152" t="n">
        <v>6.25</v>
      </c>
      <c r="M152" t="n">
        <v>51</v>
      </c>
      <c r="N152" t="n">
        <v>62.27</v>
      </c>
      <c r="O152" t="n">
        <v>31313.77</v>
      </c>
      <c r="P152" t="n">
        <v>448.26</v>
      </c>
      <c r="Q152" t="n">
        <v>2238.44</v>
      </c>
      <c r="R152" t="n">
        <v>133.49</v>
      </c>
      <c r="S152" t="n">
        <v>80.06999999999999</v>
      </c>
      <c r="T152" t="n">
        <v>24444.28</v>
      </c>
      <c r="U152" t="n">
        <v>0.6</v>
      </c>
      <c r="V152" t="n">
        <v>0.85</v>
      </c>
      <c r="W152" t="n">
        <v>6.73</v>
      </c>
      <c r="X152" t="n">
        <v>1.51</v>
      </c>
      <c r="Y152" t="n">
        <v>1</v>
      </c>
      <c r="Z152" t="n">
        <v>10</v>
      </c>
    </row>
    <row r="153">
      <c r="A153" t="n">
        <v>22</v>
      </c>
      <c r="B153" t="n">
        <v>125</v>
      </c>
      <c r="C153" t="inlineStr">
        <is>
          <t xml:space="preserve">CONCLUIDO	</t>
        </is>
      </c>
      <c r="D153" t="n">
        <v>2.8374</v>
      </c>
      <c r="E153" t="n">
        <v>35.24</v>
      </c>
      <c r="F153" t="n">
        <v>30.08</v>
      </c>
      <c r="G153" t="n">
        <v>35.39</v>
      </c>
      <c r="H153" t="n">
        <v>0.46</v>
      </c>
      <c r="I153" t="n">
        <v>51</v>
      </c>
      <c r="J153" t="n">
        <v>252.45</v>
      </c>
      <c r="K153" t="n">
        <v>58.47</v>
      </c>
      <c r="L153" t="n">
        <v>6.5</v>
      </c>
      <c r="M153" t="n">
        <v>49</v>
      </c>
      <c r="N153" t="n">
        <v>62.47</v>
      </c>
      <c r="O153" t="n">
        <v>31369.49</v>
      </c>
      <c r="P153" t="n">
        <v>445.61</v>
      </c>
      <c r="Q153" t="n">
        <v>2238.45</v>
      </c>
      <c r="R153" t="n">
        <v>131.94</v>
      </c>
      <c r="S153" t="n">
        <v>80.06999999999999</v>
      </c>
      <c r="T153" t="n">
        <v>23676.22</v>
      </c>
      <c r="U153" t="n">
        <v>0.61</v>
      </c>
      <c r="V153" t="n">
        <v>0.85</v>
      </c>
      <c r="W153" t="n">
        <v>6.72</v>
      </c>
      <c r="X153" t="n">
        <v>1.45</v>
      </c>
      <c r="Y153" t="n">
        <v>1</v>
      </c>
      <c r="Z153" t="n">
        <v>10</v>
      </c>
    </row>
    <row r="154">
      <c r="A154" t="n">
        <v>23</v>
      </c>
      <c r="B154" t="n">
        <v>125</v>
      </c>
      <c r="C154" t="inlineStr">
        <is>
          <t xml:space="preserve">CONCLUIDO	</t>
        </is>
      </c>
      <c r="D154" t="n">
        <v>2.8568</v>
      </c>
      <c r="E154" t="n">
        <v>35</v>
      </c>
      <c r="F154" t="n">
        <v>29.98</v>
      </c>
      <c r="G154" t="n">
        <v>37.48</v>
      </c>
      <c r="H154" t="n">
        <v>0.47</v>
      </c>
      <c r="I154" t="n">
        <v>48</v>
      </c>
      <c r="J154" t="n">
        <v>252.9</v>
      </c>
      <c r="K154" t="n">
        <v>58.47</v>
      </c>
      <c r="L154" t="n">
        <v>6.75</v>
      </c>
      <c r="M154" t="n">
        <v>46</v>
      </c>
      <c r="N154" t="n">
        <v>62.68</v>
      </c>
      <c r="O154" t="n">
        <v>31425.3</v>
      </c>
      <c r="P154" t="n">
        <v>443.12</v>
      </c>
      <c r="Q154" t="n">
        <v>2238.38</v>
      </c>
      <c r="R154" t="n">
        <v>128.51</v>
      </c>
      <c r="S154" t="n">
        <v>80.06999999999999</v>
      </c>
      <c r="T154" t="n">
        <v>21976.51</v>
      </c>
      <c r="U154" t="n">
        <v>0.62</v>
      </c>
      <c r="V154" t="n">
        <v>0.86</v>
      </c>
      <c r="W154" t="n">
        <v>6.72</v>
      </c>
      <c r="X154" t="n">
        <v>1.35</v>
      </c>
      <c r="Y154" t="n">
        <v>1</v>
      </c>
      <c r="Z154" t="n">
        <v>10</v>
      </c>
    </row>
    <row r="155">
      <c r="A155" t="n">
        <v>24</v>
      </c>
      <c r="B155" t="n">
        <v>125</v>
      </c>
      <c r="C155" t="inlineStr">
        <is>
          <t xml:space="preserve">CONCLUIDO	</t>
        </is>
      </c>
      <c r="D155" t="n">
        <v>2.8612</v>
      </c>
      <c r="E155" t="n">
        <v>34.95</v>
      </c>
      <c r="F155" t="n">
        <v>29.97</v>
      </c>
      <c r="G155" t="n">
        <v>38.26</v>
      </c>
      <c r="H155" t="n">
        <v>0.49</v>
      </c>
      <c r="I155" t="n">
        <v>47</v>
      </c>
      <c r="J155" t="n">
        <v>253.35</v>
      </c>
      <c r="K155" t="n">
        <v>58.47</v>
      </c>
      <c r="L155" t="n">
        <v>7</v>
      </c>
      <c r="M155" t="n">
        <v>45</v>
      </c>
      <c r="N155" t="n">
        <v>62.88</v>
      </c>
      <c r="O155" t="n">
        <v>31481.17</v>
      </c>
      <c r="P155" t="n">
        <v>440.86</v>
      </c>
      <c r="Q155" t="n">
        <v>2238.51</v>
      </c>
      <c r="R155" t="n">
        <v>128.37</v>
      </c>
      <c r="S155" t="n">
        <v>80.06999999999999</v>
      </c>
      <c r="T155" t="n">
        <v>21909.72</v>
      </c>
      <c r="U155" t="n">
        <v>0.62</v>
      </c>
      <c r="V155" t="n">
        <v>0.86</v>
      </c>
      <c r="W155" t="n">
        <v>6.72</v>
      </c>
      <c r="X155" t="n">
        <v>1.35</v>
      </c>
      <c r="Y155" t="n">
        <v>1</v>
      </c>
      <c r="Z155" t="n">
        <v>10</v>
      </c>
    </row>
    <row r="156">
      <c r="A156" t="n">
        <v>25</v>
      </c>
      <c r="B156" t="n">
        <v>125</v>
      </c>
      <c r="C156" t="inlineStr">
        <is>
          <t xml:space="preserve">CONCLUIDO	</t>
        </is>
      </c>
      <c r="D156" t="n">
        <v>2.8771</v>
      </c>
      <c r="E156" t="n">
        <v>34.76</v>
      </c>
      <c r="F156" t="n">
        <v>29.87</v>
      </c>
      <c r="G156" t="n">
        <v>39.83</v>
      </c>
      <c r="H156" t="n">
        <v>0.51</v>
      </c>
      <c r="I156" t="n">
        <v>45</v>
      </c>
      <c r="J156" t="n">
        <v>253.81</v>
      </c>
      <c r="K156" t="n">
        <v>58.47</v>
      </c>
      <c r="L156" t="n">
        <v>7.25</v>
      </c>
      <c r="M156" t="n">
        <v>43</v>
      </c>
      <c r="N156" t="n">
        <v>63.08</v>
      </c>
      <c r="O156" t="n">
        <v>31537.13</v>
      </c>
      <c r="P156" t="n">
        <v>437.45</v>
      </c>
      <c r="Q156" t="n">
        <v>2238.4</v>
      </c>
      <c r="R156" t="n">
        <v>125.28</v>
      </c>
      <c r="S156" t="n">
        <v>80.06999999999999</v>
      </c>
      <c r="T156" t="n">
        <v>20376.3</v>
      </c>
      <c r="U156" t="n">
        <v>0.64</v>
      </c>
      <c r="V156" t="n">
        <v>0.86</v>
      </c>
      <c r="W156" t="n">
        <v>6.71</v>
      </c>
      <c r="X156" t="n">
        <v>1.25</v>
      </c>
      <c r="Y156" t="n">
        <v>1</v>
      </c>
      <c r="Z156" t="n">
        <v>10</v>
      </c>
    </row>
    <row r="157">
      <c r="A157" t="n">
        <v>26</v>
      </c>
      <c r="B157" t="n">
        <v>125</v>
      </c>
      <c r="C157" t="inlineStr">
        <is>
          <t xml:space="preserve">CONCLUIDO	</t>
        </is>
      </c>
      <c r="D157" t="n">
        <v>2.8886</v>
      </c>
      <c r="E157" t="n">
        <v>34.62</v>
      </c>
      <c r="F157" t="n">
        <v>29.83</v>
      </c>
      <c r="G157" t="n">
        <v>41.63</v>
      </c>
      <c r="H157" t="n">
        <v>0.52</v>
      </c>
      <c r="I157" t="n">
        <v>43</v>
      </c>
      <c r="J157" t="n">
        <v>254.26</v>
      </c>
      <c r="K157" t="n">
        <v>58.47</v>
      </c>
      <c r="L157" t="n">
        <v>7.5</v>
      </c>
      <c r="M157" t="n">
        <v>41</v>
      </c>
      <c r="N157" t="n">
        <v>63.29</v>
      </c>
      <c r="O157" t="n">
        <v>31593.16</v>
      </c>
      <c r="P157" t="n">
        <v>435.01</v>
      </c>
      <c r="Q157" t="n">
        <v>2238.46</v>
      </c>
      <c r="R157" t="n">
        <v>124.1</v>
      </c>
      <c r="S157" t="n">
        <v>80.06999999999999</v>
      </c>
      <c r="T157" t="n">
        <v>19798.65</v>
      </c>
      <c r="U157" t="n">
        <v>0.65</v>
      </c>
      <c r="V157" t="n">
        <v>0.86</v>
      </c>
      <c r="W157" t="n">
        <v>6.7</v>
      </c>
      <c r="X157" t="n">
        <v>1.2</v>
      </c>
      <c r="Y157" t="n">
        <v>1</v>
      </c>
      <c r="Z157" t="n">
        <v>10</v>
      </c>
    </row>
    <row r="158">
      <c r="A158" t="n">
        <v>27</v>
      </c>
      <c r="B158" t="n">
        <v>125</v>
      </c>
      <c r="C158" t="inlineStr">
        <is>
          <t xml:space="preserve">CONCLUIDO	</t>
        </is>
      </c>
      <c r="D158" t="n">
        <v>2.9015</v>
      </c>
      <c r="E158" t="n">
        <v>34.47</v>
      </c>
      <c r="F158" t="n">
        <v>29.77</v>
      </c>
      <c r="G158" t="n">
        <v>43.57</v>
      </c>
      <c r="H158" t="n">
        <v>0.54</v>
      </c>
      <c r="I158" t="n">
        <v>41</v>
      </c>
      <c r="J158" t="n">
        <v>254.72</v>
      </c>
      <c r="K158" t="n">
        <v>58.47</v>
      </c>
      <c r="L158" t="n">
        <v>7.75</v>
      </c>
      <c r="M158" t="n">
        <v>39</v>
      </c>
      <c r="N158" t="n">
        <v>63.49</v>
      </c>
      <c r="O158" t="n">
        <v>31649.26</v>
      </c>
      <c r="P158" t="n">
        <v>432.12</v>
      </c>
      <c r="Q158" t="n">
        <v>2238.58</v>
      </c>
      <c r="R158" t="n">
        <v>121.74</v>
      </c>
      <c r="S158" t="n">
        <v>80.06999999999999</v>
      </c>
      <c r="T158" t="n">
        <v>18626.81</v>
      </c>
      <c r="U158" t="n">
        <v>0.66</v>
      </c>
      <c r="V158" t="n">
        <v>0.86</v>
      </c>
      <c r="W158" t="n">
        <v>6.71</v>
      </c>
      <c r="X158" t="n">
        <v>1.14</v>
      </c>
      <c r="Y158" t="n">
        <v>1</v>
      </c>
      <c r="Z158" t="n">
        <v>10</v>
      </c>
    </row>
    <row r="159">
      <c r="A159" t="n">
        <v>28</v>
      </c>
      <c r="B159" t="n">
        <v>125</v>
      </c>
      <c r="C159" t="inlineStr">
        <is>
          <t xml:space="preserve">CONCLUIDO	</t>
        </is>
      </c>
      <c r="D159" t="n">
        <v>2.9061</v>
      </c>
      <c r="E159" t="n">
        <v>34.41</v>
      </c>
      <c r="F159" t="n">
        <v>29.76</v>
      </c>
      <c r="G159" t="n">
        <v>44.65</v>
      </c>
      <c r="H159" t="n">
        <v>0.5600000000000001</v>
      </c>
      <c r="I159" t="n">
        <v>40</v>
      </c>
      <c r="J159" t="n">
        <v>255.17</v>
      </c>
      <c r="K159" t="n">
        <v>58.47</v>
      </c>
      <c r="L159" t="n">
        <v>8</v>
      </c>
      <c r="M159" t="n">
        <v>38</v>
      </c>
      <c r="N159" t="n">
        <v>63.7</v>
      </c>
      <c r="O159" t="n">
        <v>31705.44</v>
      </c>
      <c r="P159" t="n">
        <v>430.26</v>
      </c>
      <c r="Q159" t="n">
        <v>2238.35</v>
      </c>
      <c r="R159" t="n">
        <v>121.58</v>
      </c>
      <c r="S159" t="n">
        <v>80.06999999999999</v>
      </c>
      <c r="T159" t="n">
        <v>18553.44</v>
      </c>
      <c r="U159" t="n">
        <v>0.66</v>
      </c>
      <c r="V159" t="n">
        <v>0.86</v>
      </c>
      <c r="W159" t="n">
        <v>6.71</v>
      </c>
      <c r="X159" t="n">
        <v>1.14</v>
      </c>
      <c r="Y159" t="n">
        <v>1</v>
      </c>
      <c r="Z159" t="n">
        <v>10</v>
      </c>
    </row>
    <row r="160">
      <c r="A160" t="n">
        <v>29</v>
      </c>
      <c r="B160" t="n">
        <v>125</v>
      </c>
      <c r="C160" t="inlineStr">
        <is>
          <t xml:space="preserve">CONCLUIDO	</t>
        </is>
      </c>
      <c r="D160" t="n">
        <v>2.9122</v>
      </c>
      <c r="E160" t="n">
        <v>34.34</v>
      </c>
      <c r="F160" t="n">
        <v>29.74</v>
      </c>
      <c r="G160" t="n">
        <v>45.75</v>
      </c>
      <c r="H160" t="n">
        <v>0.57</v>
      </c>
      <c r="I160" t="n">
        <v>39</v>
      </c>
      <c r="J160" t="n">
        <v>255.63</v>
      </c>
      <c r="K160" t="n">
        <v>58.47</v>
      </c>
      <c r="L160" t="n">
        <v>8.25</v>
      </c>
      <c r="M160" t="n">
        <v>37</v>
      </c>
      <c r="N160" t="n">
        <v>63.91</v>
      </c>
      <c r="O160" t="n">
        <v>31761.69</v>
      </c>
      <c r="P160" t="n">
        <v>427.76</v>
      </c>
      <c r="Q160" t="n">
        <v>2238.58</v>
      </c>
      <c r="R160" t="n">
        <v>120.77</v>
      </c>
      <c r="S160" t="n">
        <v>80.06999999999999</v>
      </c>
      <c r="T160" t="n">
        <v>18151.4</v>
      </c>
      <c r="U160" t="n">
        <v>0.66</v>
      </c>
      <c r="V160" t="n">
        <v>0.86</v>
      </c>
      <c r="W160" t="n">
        <v>6.71</v>
      </c>
      <c r="X160" t="n">
        <v>1.11</v>
      </c>
      <c r="Y160" t="n">
        <v>1</v>
      </c>
      <c r="Z160" t="n">
        <v>10</v>
      </c>
    </row>
    <row r="161">
      <c r="A161" t="n">
        <v>30</v>
      </c>
      <c r="B161" t="n">
        <v>125</v>
      </c>
      <c r="C161" t="inlineStr">
        <is>
          <t xml:space="preserve">CONCLUIDO	</t>
        </is>
      </c>
      <c r="D161" t="n">
        <v>2.925</v>
      </c>
      <c r="E161" t="n">
        <v>34.19</v>
      </c>
      <c r="F161" t="n">
        <v>29.68</v>
      </c>
      <c r="G161" t="n">
        <v>48.14</v>
      </c>
      <c r="H161" t="n">
        <v>0.59</v>
      </c>
      <c r="I161" t="n">
        <v>37</v>
      </c>
      <c r="J161" t="n">
        <v>256.09</v>
      </c>
      <c r="K161" t="n">
        <v>58.47</v>
      </c>
      <c r="L161" t="n">
        <v>8.5</v>
      </c>
      <c r="M161" t="n">
        <v>35</v>
      </c>
      <c r="N161" t="n">
        <v>64.11</v>
      </c>
      <c r="O161" t="n">
        <v>31818.02</v>
      </c>
      <c r="P161" t="n">
        <v>424.89</v>
      </c>
      <c r="Q161" t="n">
        <v>2238.47</v>
      </c>
      <c r="R161" t="n">
        <v>119.25</v>
      </c>
      <c r="S161" t="n">
        <v>80.06999999999999</v>
      </c>
      <c r="T161" t="n">
        <v>17400.26</v>
      </c>
      <c r="U161" t="n">
        <v>0.67</v>
      </c>
      <c r="V161" t="n">
        <v>0.86</v>
      </c>
      <c r="W161" t="n">
        <v>6.7</v>
      </c>
      <c r="X161" t="n">
        <v>1.06</v>
      </c>
      <c r="Y161" t="n">
        <v>1</v>
      </c>
      <c r="Z161" t="n">
        <v>10</v>
      </c>
    </row>
    <row r="162">
      <c r="A162" t="n">
        <v>31</v>
      </c>
      <c r="B162" t="n">
        <v>125</v>
      </c>
      <c r="C162" t="inlineStr">
        <is>
          <t xml:space="preserve">CONCLUIDO	</t>
        </is>
      </c>
      <c r="D162" t="n">
        <v>2.9316</v>
      </c>
      <c r="E162" t="n">
        <v>34.11</v>
      </c>
      <c r="F162" t="n">
        <v>29.65</v>
      </c>
      <c r="G162" t="n">
        <v>49.42</v>
      </c>
      <c r="H162" t="n">
        <v>0.61</v>
      </c>
      <c r="I162" t="n">
        <v>36</v>
      </c>
      <c r="J162" t="n">
        <v>256.54</v>
      </c>
      <c r="K162" t="n">
        <v>58.47</v>
      </c>
      <c r="L162" t="n">
        <v>8.75</v>
      </c>
      <c r="M162" t="n">
        <v>34</v>
      </c>
      <c r="N162" t="n">
        <v>64.31999999999999</v>
      </c>
      <c r="O162" t="n">
        <v>31874.43</v>
      </c>
      <c r="P162" t="n">
        <v>423.25</v>
      </c>
      <c r="Q162" t="n">
        <v>2238.41</v>
      </c>
      <c r="R162" t="n">
        <v>118.01</v>
      </c>
      <c r="S162" t="n">
        <v>80.06999999999999</v>
      </c>
      <c r="T162" t="n">
        <v>16788.2</v>
      </c>
      <c r="U162" t="n">
        <v>0.68</v>
      </c>
      <c r="V162" t="n">
        <v>0.87</v>
      </c>
      <c r="W162" t="n">
        <v>6.7</v>
      </c>
      <c r="X162" t="n">
        <v>1.03</v>
      </c>
      <c r="Y162" t="n">
        <v>1</v>
      </c>
      <c r="Z162" t="n">
        <v>10</v>
      </c>
    </row>
    <row r="163">
      <c r="A163" t="n">
        <v>32</v>
      </c>
      <c r="B163" t="n">
        <v>125</v>
      </c>
      <c r="C163" t="inlineStr">
        <is>
          <t xml:space="preserve">CONCLUIDO	</t>
        </is>
      </c>
      <c r="D163" t="n">
        <v>2.9382</v>
      </c>
      <c r="E163" t="n">
        <v>34.03</v>
      </c>
      <c r="F163" t="n">
        <v>29.62</v>
      </c>
      <c r="G163" t="n">
        <v>50.78</v>
      </c>
      <c r="H163" t="n">
        <v>0.62</v>
      </c>
      <c r="I163" t="n">
        <v>35</v>
      </c>
      <c r="J163" t="n">
        <v>257</v>
      </c>
      <c r="K163" t="n">
        <v>58.47</v>
      </c>
      <c r="L163" t="n">
        <v>9</v>
      </c>
      <c r="M163" t="n">
        <v>33</v>
      </c>
      <c r="N163" t="n">
        <v>64.53</v>
      </c>
      <c r="O163" t="n">
        <v>31931.04</v>
      </c>
      <c r="P163" t="n">
        <v>420.7</v>
      </c>
      <c r="Q163" t="n">
        <v>2238.38</v>
      </c>
      <c r="R163" t="n">
        <v>117.01</v>
      </c>
      <c r="S163" t="n">
        <v>80.06999999999999</v>
      </c>
      <c r="T163" t="n">
        <v>16291.32</v>
      </c>
      <c r="U163" t="n">
        <v>0.68</v>
      </c>
      <c r="V163" t="n">
        <v>0.87</v>
      </c>
      <c r="W163" t="n">
        <v>6.7</v>
      </c>
      <c r="X163" t="n">
        <v>1</v>
      </c>
      <c r="Y163" t="n">
        <v>1</v>
      </c>
      <c r="Z163" t="n">
        <v>10</v>
      </c>
    </row>
    <row r="164">
      <c r="A164" t="n">
        <v>33</v>
      </c>
      <c r="B164" t="n">
        <v>125</v>
      </c>
      <c r="C164" t="inlineStr">
        <is>
          <t xml:space="preserve">CONCLUIDO	</t>
        </is>
      </c>
      <c r="D164" t="n">
        <v>2.9472</v>
      </c>
      <c r="E164" t="n">
        <v>33.93</v>
      </c>
      <c r="F164" t="n">
        <v>29.57</v>
      </c>
      <c r="G164" t="n">
        <v>52.18</v>
      </c>
      <c r="H164" t="n">
        <v>0.64</v>
      </c>
      <c r="I164" t="n">
        <v>34</v>
      </c>
      <c r="J164" t="n">
        <v>257.46</v>
      </c>
      <c r="K164" t="n">
        <v>58.47</v>
      </c>
      <c r="L164" t="n">
        <v>9.25</v>
      </c>
      <c r="M164" t="n">
        <v>32</v>
      </c>
      <c r="N164" t="n">
        <v>64.73999999999999</v>
      </c>
      <c r="O164" t="n">
        <v>31987.61</v>
      </c>
      <c r="P164" t="n">
        <v>417.38</v>
      </c>
      <c r="Q164" t="n">
        <v>2238.51</v>
      </c>
      <c r="R164" t="n">
        <v>115.23</v>
      </c>
      <c r="S164" t="n">
        <v>80.06999999999999</v>
      </c>
      <c r="T164" t="n">
        <v>15406.97</v>
      </c>
      <c r="U164" t="n">
        <v>0.6899999999999999</v>
      </c>
      <c r="V164" t="n">
        <v>0.87</v>
      </c>
      <c r="W164" t="n">
        <v>6.7</v>
      </c>
      <c r="X164" t="n">
        <v>0.9399999999999999</v>
      </c>
      <c r="Y164" t="n">
        <v>1</v>
      </c>
      <c r="Z164" t="n">
        <v>10</v>
      </c>
    </row>
    <row r="165">
      <c r="A165" t="n">
        <v>34</v>
      </c>
      <c r="B165" t="n">
        <v>125</v>
      </c>
      <c r="C165" t="inlineStr">
        <is>
          <t xml:space="preserve">CONCLUIDO	</t>
        </is>
      </c>
      <c r="D165" t="n">
        <v>2.9542</v>
      </c>
      <c r="E165" t="n">
        <v>33.85</v>
      </c>
      <c r="F165" t="n">
        <v>29.53</v>
      </c>
      <c r="G165" t="n">
        <v>53.7</v>
      </c>
      <c r="H165" t="n">
        <v>0.66</v>
      </c>
      <c r="I165" t="n">
        <v>33</v>
      </c>
      <c r="J165" t="n">
        <v>257.92</v>
      </c>
      <c r="K165" t="n">
        <v>58.47</v>
      </c>
      <c r="L165" t="n">
        <v>9.5</v>
      </c>
      <c r="M165" t="n">
        <v>31</v>
      </c>
      <c r="N165" t="n">
        <v>64.95</v>
      </c>
      <c r="O165" t="n">
        <v>32044.25</v>
      </c>
      <c r="P165" t="n">
        <v>415.7</v>
      </c>
      <c r="Q165" t="n">
        <v>2238.4</v>
      </c>
      <c r="R165" t="n">
        <v>114.21</v>
      </c>
      <c r="S165" t="n">
        <v>80.06999999999999</v>
      </c>
      <c r="T165" t="n">
        <v>14900.77</v>
      </c>
      <c r="U165" t="n">
        <v>0.7</v>
      </c>
      <c r="V165" t="n">
        <v>0.87</v>
      </c>
      <c r="W165" t="n">
        <v>6.69</v>
      </c>
      <c r="X165" t="n">
        <v>0.91</v>
      </c>
      <c r="Y165" t="n">
        <v>1</v>
      </c>
      <c r="Z165" t="n">
        <v>10</v>
      </c>
    </row>
    <row r="166">
      <c r="A166" t="n">
        <v>35</v>
      </c>
      <c r="B166" t="n">
        <v>125</v>
      </c>
      <c r="C166" t="inlineStr">
        <is>
          <t xml:space="preserve">CONCLUIDO	</t>
        </is>
      </c>
      <c r="D166" t="n">
        <v>2.9609</v>
      </c>
      <c r="E166" t="n">
        <v>33.77</v>
      </c>
      <c r="F166" t="n">
        <v>29.5</v>
      </c>
      <c r="G166" t="n">
        <v>55.32</v>
      </c>
      <c r="H166" t="n">
        <v>0.67</v>
      </c>
      <c r="I166" t="n">
        <v>32</v>
      </c>
      <c r="J166" t="n">
        <v>258.38</v>
      </c>
      <c r="K166" t="n">
        <v>58.47</v>
      </c>
      <c r="L166" t="n">
        <v>9.75</v>
      </c>
      <c r="M166" t="n">
        <v>30</v>
      </c>
      <c r="N166" t="n">
        <v>65.16</v>
      </c>
      <c r="O166" t="n">
        <v>32100.97</v>
      </c>
      <c r="P166" t="n">
        <v>413.63</v>
      </c>
      <c r="Q166" t="n">
        <v>2238.43</v>
      </c>
      <c r="R166" t="n">
        <v>113.05</v>
      </c>
      <c r="S166" t="n">
        <v>80.06999999999999</v>
      </c>
      <c r="T166" t="n">
        <v>14325.68</v>
      </c>
      <c r="U166" t="n">
        <v>0.71</v>
      </c>
      <c r="V166" t="n">
        <v>0.87</v>
      </c>
      <c r="W166" t="n">
        <v>6.69</v>
      </c>
      <c r="X166" t="n">
        <v>0.88</v>
      </c>
      <c r="Y166" t="n">
        <v>1</v>
      </c>
      <c r="Z166" t="n">
        <v>10</v>
      </c>
    </row>
    <row r="167">
      <c r="A167" t="n">
        <v>36</v>
      </c>
      <c r="B167" t="n">
        <v>125</v>
      </c>
      <c r="C167" t="inlineStr">
        <is>
          <t xml:space="preserve">CONCLUIDO	</t>
        </is>
      </c>
      <c r="D167" t="n">
        <v>2.9646</v>
      </c>
      <c r="E167" t="n">
        <v>33.73</v>
      </c>
      <c r="F167" t="n">
        <v>29.51</v>
      </c>
      <c r="G167" t="n">
        <v>57.12</v>
      </c>
      <c r="H167" t="n">
        <v>0.6899999999999999</v>
      </c>
      <c r="I167" t="n">
        <v>31</v>
      </c>
      <c r="J167" t="n">
        <v>258.84</v>
      </c>
      <c r="K167" t="n">
        <v>58.47</v>
      </c>
      <c r="L167" t="n">
        <v>10</v>
      </c>
      <c r="M167" t="n">
        <v>29</v>
      </c>
      <c r="N167" t="n">
        <v>65.37</v>
      </c>
      <c r="O167" t="n">
        <v>32157.77</v>
      </c>
      <c r="P167" t="n">
        <v>411.51</v>
      </c>
      <c r="Q167" t="n">
        <v>2238.42</v>
      </c>
      <c r="R167" t="n">
        <v>113.33</v>
      </c>
      <c r="S167" t="n">
        <v>80.06999999999999</v>
      </c>
      <c r="T167" t="n">
        <v>14473.67</v>
      </c>
      <c r="U167" t="n">
        <v>0.71</v>
      </c>
      <c r="V167" t="n">
        <v>0.87</v>
      </c>
      <c r="W167" t="n">
        <v>6.69</v>
      </c>
      <c r="X167" t="n">
        <v>0.88</v>
      </c>
      <c r="Y167" t="n">
        <v>1</v>
      </c>
      <c r="Z167" t="n">
        <v>10</v>
      </c>
    </row>
    <row r="168">
      <c r="A168" t="n">
        <v>37</v>
      </c>
      <c r="B168" t="n">
        <v>125</v>
      </c>
      <c r="C168" t="inlineStr">
        <is>
          <t xml:space="preserve">CONCLUIDO	</t>
        </is>
      </c>
      <c r="D168" t="n">
        <v>2.9728</v>
      </c>
      <c r="E168" t="n">
        <v>33.64</v>
      </c>
      <c r="F168" t="n">
        <v>29.46</v>
      </c>
      <c r="G168" t="n">
        <v>58.93</v>
      </c>
      <c r="H168" t="n">
        <v>0.7</v>
      </c>
      <c r="I168" t="n">
        <v>30</v>
      </c>
      <c r="J168" t="n">
        <v>259.3</v>
      </c>
      <c r="K168" t="n">
        <v>58.47</v>
      </c>
      <c r="L168" t="n">
        <v>10.25</v>
      </c>
      <c r="M168" t="n">
        <v>28</v>
      </c>
      <c r="N168" t="n">
        <v>65.58</v>
      </c>
      <c r="O168" t="n">
        <v>32214.64</v>
      </c>
      <c r="P168" t="n">
        <v>409.38</v>
      </c>
      <c r="Q168" t="n">
        <v>2238.39</v>
      </c>
      <c r="R168" t="n">
        <v>112.09</v>
      </c>
      <c r="S168" t="n">
        <v>80.06999999999999</v>
      </c>
      <c r="T168" t="n">
        <v>13854.95</v>
      </c>
      <c r="U168" t="n">
        <v>0.71</v>
      </c>
      <c r="V168" t="n">
        <v>0.87</v>
      </c>
      <c r="W168" t="n">
        <v>6.68</v>
      </c>
      <c r="X168" t="n">
        <v>0.84</v>
      </c>
      <c r="Y168" t="n">
        <v>1</v>
      </c>
      <c r="Z168" t="n">
        <v>10</v>
      </c>
    </row>
    <row r="169">
      <c r="A169" t="n">
        <v>38</v>
      </c>
      <c r="B169" t="n">
        <v>125</v>
      </c>
      <c r="C169" t="inlineStr">
        <is>
          <t xml:space="preserve">CONCLUIDO	</t>
        </is>
      </c>
      <c r="D169" t="n">
        <v>2.9807</v>
      </c>
      <c r="E169" t="n">
        <v>33.55</v>
      </c>
      <c r="F169" t="n">
        <v>29.42</v>
      </c>
      <c r="G169" t="n">
        <v>60.88</v>
      </c>
      <c r="H169" t="n">
        <v>0.72</v>
      </c>
      <c r="I169" t="n">
        <v>29</v>
      </c>
      <c r="J169" t="n">
        <v>259.76</v>
      </c>
      <c r="K169" t="n">
        <v>58.47</v>
      </c>
      <c r="L169" t="n">
        <v>10.5</v>
      </c>
      <c r="M169" t="n">
        <v>27</v>
      </c>
      <c r="N169" t="n">
        <v>65.79000000000001</v>
      </c>
      <c r="O169" t="n">
        <v>32271.6</v>
      </c>
      <c r="P169" t="n">
        <v>406.47</v>
      </c>
      <c r="Q169" t="n">
        <v>2238.48</v>
      </c>
      <c r="R169" t="n">
        <v>110.58</v>
      </c>
      <c r="S169" t="n">
        <v>80.06999999999999</v>
      </c>
      <c r="T169" t="n">
        <v>13105.51</v>
      </c>
      <c r="U169" t="n">
        <v>0.72</v>
      </c>
      <c r="V169" t="n">
        <v>0.87</v>
      </c>
      <c r="W169" t="n">
        <v>6.69</v>
      </c>
      <c r="X169" t="n">
        <v>0.8</v>
      </c>
      <c r="Y169" t="n">
        <v>1</v>
      </c>
      <c r="Z169" t="n">
        <v>10</v>
      </c>
    </row>
    <row r="170">
      <c r="A170" t="n">
        <v>39</v>
      </c>
      <c r="B170" t="n">
        <v>125</v>
      </c>
      <c r="C170" t="inlineStr">
        <is>
          <t xml:space="preserve">CONCLUIDO	</t>
        </is>
      </c>
      <c r="D170" t="n">
        <v>2.9861</v>
      </c>
      <c r="E170" t="n">
        <v>33.49</v>
      </c>
      <c r="F170" t="n">
        <v>29.41</v>
      </c>
      <c r="G170" t="n">
        <v>63.02</v>
      </c>
      <c r="H170" t="n">
        <v>0.74</v>
      </c>
      <c r="I170" t="n">
        <v>28</v>
      </c>
      <c r="J170" t="n">
        <v>260.23</v>
      </c>
      <c r="K170" t="n">
        <v>58.47</v>
      </c>
      <c r="L170" t="n">
        <v>10.75</v>
      </c>
      <c r="M170" t="n">
        <v>26</v>
      </c>
      <c r="N170" t="n">
        <v>66</v>
      </c>
      <c r="O170" t="n">
        <v>32328.64</v>
      </c>
      <c r="P170" t="n">
        <v>403.71</v>
      </c>
      <c r="Q170" t="n">
        <v>2238.48</v>
      </c>
      <c r="R170" t="n">
        <v>110.05</v>
      </c>
      <c r="S170" t="n">
        <v>80.06999999999999</v>
      </c>
      <c r="T170" t="n">
        <v>12844.73</v>
      </c>
      <c r="U170" t="n">
        <v>0.73</v>
      </c>
      <c r="V170" t="n">
        <v>0.87</v>
      </c>
      <c r="W170" t="n">
        <v>6.69</v>
      </c>
      <c r="X170" t="n">
        <v>0.78</v>
      </c>
      <c r="Y170" t="n">
        <v>1</v>
      </c>
      <c r="Z170" t="n">
        <v>10</v>
      </c>
    </row>
    <row r="171">
      <c r="A171" t="n">
        <v>40</v>
      </c>
      <c r="B171" t="n">
        <v>125</v>
      </c>
      <c r="C171" t="inlineStr">
        <is>
          <t xml:space="preserve">CONCLUIDO	</t>
        </is>
      </c>
      <c r="D171" t="n">
        <v>2.9874</v>
      </c>
      <c r="E171" t="n">
        <v>33.47</v>
      </c>
      <c r="F171" t="n">
        <v>29.39</v>
      </c>
      <c r="G171" t="n">
        <v>62.99</v>
      </c>
      <c r="H171" t="n">
        <v>0.75</v>
      </c>
      <c r="I171" t="n">
        <v>28</v>
      </c>
      <c r="J171" t="n">
        <v>260.69</v>
      </c>
      <c r="K171" t="n">
        <v>58.47</v>
      </c>
      <c r="L171" t="n">
        <v>11</v>
      </c>
      <c r="M171" t="n">
        <v>26</v>
      </c>
      <c r="N171" t="n">
        <v>66.20999999999999</v>
      </c>
      <c r="O171" t="n">
        <v>32385.75</v>
      </c>
      <c r="P171" t="n">
        <v>401.3</v>
      </c>
      <c r="Q171" t="n">
        <v>2238.3</v>
      </c>
      <c r="R171" t="n">
        <v>109.76</v>
      </c>
      <c r="S171" t="n">
        <v>80.06999999999999</v>
      </c>
      <c r="T171" t="n">
        <v>12701.84</v>
      </c>
      <c r="U171" t="n">
        <v>0.73</v>
      </c>
      <c r="V171" t="n">
        <v>0.87</v>
      </c>
      <c r="W171" t="n">
        <v>6.68</v>
      </c>
      <c r="X171" t="n">
        <v>0.77</v>
      </c>
      <c r="Y171" t="n">
        <v>1</v>
      </c>
      <c r="Z171" t="n">
        <v>10</v>
      </c>
    </row>
    <row r="172">
      <c r="A172" t="n">
        <v>41</v>
      </c>
      <c r="B172" t="n">
        <v>125</v>
      </c>
      <c r="C172" t="inlineStr">
        <is>
          <t xml:space="preserve">CONCLUIDO	</t>
        </is>
      </c>
      <c r="D172" t="n">
        <v>2.9955</v>
      </c>
      <c r="E172" t="n">
        <v>33.38</v>
      </c>
      <c r="F172" t="n">
        <v>29.35</v>
      </c>
      <c r="G172" t="n">
        <v>65.23</v>
      </c>
      <c r="H172" t="n">
        <v>0.77</v>
      </c>
      <c r="I172" t="n">
        <v>27</v>
      </c>
      <c r="J172" t="n">
        <v>261.15</v>
      </c>
      <c r="K172" t="n">
        <v>58.47</v>
      </c>
      <c r="L172" t="n">
        <v>11.25</v>
      </c>
      <c r="M172" t="n">
        <v>25</v>
      </c>
      <c r="N172" t="n">
        <v>66.43000000000001</v>
      </c>
      <c r="O172" t="n">
        <v>32442.95</v>
      </c>
      <c r="P172" t="n">
        <v>399.17</v>
      </c>
      <c r="Q172" t="n">
        <v>2238.32</v>
      </c>
      <c r="R172" t="n">
        <v>108.56</v>
      </c>
      <c r="S172" t="n">
        <v>80.06999999999999</v>
      </c>
      <c r="T172" t="n">
        <v>12104.77</v>
      </c>
      <c r="U172" t="n">
        <v>0.74</v>
      </c>
      <c r="V172" t="n">
        <v>0.87</v>
      </c>
      <c r="W172" t="n">
        <v>6.67</v>
      </c>
      <c r="X172" t="n">
        <v>0.72</v>
      </c>
      <c r="Y172" t="n">
        <v>1</v>
      </c>
      <c r="Z172" t="n">
        <v>10</v>
      </c>
    </row>
    <row r="173">
      <c r="A173" t="n">
        <v>42</v>
      </c>
      <c r="B173" t="n">
        <v>125</v>
      </c>
      <c r="C173" t="inlineStr">
        <is>
          <t xml:space="preserve">CONCLUIDO	</t>
        </is>
      </c>
      <c r="D173" t="n">
        <v>3.002</v>
      </c>
      <c r="E173" t="n">
        <v>33.31</v>
      </c>
      <c r="F173" t="n">
        <v>29.33</v>
      </c>
      <c r="G173" t="n">
        <v>67.68000000000001</v>
      </c>
      <c r="H173" t="n">
        <v>0.78</v>
      </c>
      <c r="I173" t="n">
        <v>26</v>
      </c>
      <c r="J173" t="n">
        <v>261.62</v>
      </c>
      <c r="K173" t="n">
        <v>58.47</v>
      </c>
      <c r="L173" t="n">
        <v>11.5</v>
      </c>
      <c r="M173" t="n">
        <v>24</v>
      </c>
      <c r="N173" t="n">
        <v>66.64</v>
      </c>
      <c r="O173" t="n">
        <v>32500.22</v>
      </c>
      <c r="P173" t="n">
        <v>397.24</v>
      </c>
      <c r="Q173" t="n">
        <v>2238.31</v>
      </c>
      <c r="R173" t="n">
        <v>107.59</v>
      </c>
      <c r="S173" t="n">
        <v>80.06999999999999</v>
      </c>
      <c r="T173" t="n">
        <v>11624.87</v>
      </c>
      <c r="U173" t="n">
        <v>0.74</v>
      </c>
      <c r="V173" t="n">
        <v>0.87</v>
      </c>
      <c r="W173" t="n">
        <v>6.68</v>
      </c>
      <c r="X173" t="n">
        <v>0.7</v>
      </c>
      <c r="Y173" t="n">
        <v>1</v>
      </c>
      <c r="Z173" t="n">
        <v>10</v>
      </c>
    </row>
    <row r="174">
      <c r="A174" t="n">
        <v>43</v>
      </c>
      <c r="B174" t="n">
        <v>125</v>
      </c>
      <c r="C174" t="inlineStr">
        <is>
          <t xml:space="preserve">CONCLUIDO	</t>
        </is>
      </c>
      <c r="D174" t="n">
        <v>3.0074</v>
      </c>
      <c r="E174" t="n">
        <v>33.25</v>
      </c>
      <c r="F174" t="n">
        <v>29.31</v>
      </c>
      <c r="G174" t="n">
        <v>70.34999999999999</v>
      </c>
      <c r="H174" t="n">
        <v>0.8</v>
      </c>
      <c r="I174" t="n">
        <v>25</v>
      </c>
      <c r="J174" t="n">
        <v>262.08</v>
      </c>
      <c r="K174" t="n">
        <v>58.47</v>
      </c>
      <c r="L174" t="n">
        <v>11.75</v>
      </c>
      <c r="M174" t="n">
        <v>23</v>
      </c>
      <c r="N174" t="n">
        <v>66.86</v>
      </c>
      <c r="O174" t="n">
        <v>32557.58</v>
      </c>
      <c r="P174" t="n">
        <v>393.32</v>
      </c>
      <c r="Q174" t="n">
        <v>2238.31</v>
      </c>
      <c r="R174" t="n">
        <v>106.88</v>
      </c>
      <c r="S174" t="n">
        <v>80.06999999999999</v>
      </c>
      <c r="T174" t="n">
        <v>11279.54</v>
      </c>
      <c r="U174" t="n">
        <v>0.75</v>
      </c>
      <c r="V174" t="n">
        <v>0.88</v>
      </c>
      <c r="W174" t="n">
        <v>6.68</v>
      </c>
      <c r="X174" t="n">
        <v>0.6899999999999999</v>
      </c>
      <c r="Y174" t="n">
        <v>1</v>
      </c>
      <c r="Z174" t="n">
        <v>10</v>
      </c>
    </row>
    <row r="175">
      <c r="A175" t="n">
        <v>44</v>
      </c>
      <c r="B175" t="n">
        <v>125</v>
      </c>
      <c r="C175" t="inlineStr">
        <is>
          <t xml:space="preserve">CONCLUIDO	</t>
        </is>
      </c>
      <c r="D175" t="n">
        <v>3.0065</v>
      </c>
      <c r="E175" t="n">
        <v>33.26</v>
      </c>
      <c r="F175" t="n">
        <v>29.32</v>
      </c>
      <c r="G175" t="n">
        <v>70.38</v>
      </c>
      <c r="H175" t="n">
        <v>0.8100000000000001</v>
      </c>
      <c r="I175" t="n">
        <v>25</v>
      </c>
      <c r="J175" t="n">
        <v>262.55</v>
      </c>
      <c r="K175" t="n">
        <v>58.47</v>
      </c>
      <c r="L175" t="n">
        <v>12</v>
      </c>
      <c r="M175" t="n">
        <v>23</v>
      </c>
      <c r="N175" t="n">
        <v>67.06999999999999</v>
      </c>
      <c r="O175" t="n">
        <v>32615.02</v>
      </c>
      <c r="P175" t="n">
        <v>392.53</v>
      </c>
      <c r="Q175" t="n">
        <v>2238.31</v>
      </c>
      <c r="R175" t="n">
        <v>107.37</v>
      </c>
      <c r="S175" t="n">
        <v>80.06999999999999</v>
      </c>
      <c r="T175" t="n">
        <v>11522.41</v>
      </c>
      <c r="U175" t="n">
        <v>0.75</v>
      </c>
      <c r="V175" t="n">
        <v>0.87</v>
      </c>
      <c r="W175" t="n">
        <v>6.68</v>
      </c>
      <c r="X175" t="n">
        <v>0.7</v>
      </c>
      <c r="Y175" t="n">
        <v>1</v>
      </c>
      <c r="Z175" t="n">
        <v>10</v>
      </c>
    </row>
    <row r="176">
      <c r="A176" t="n">
        <v>45</v>
      </c>
      <c r="B176" t="n">
        <v>125</v>
      </c>
      <c r="C176" t="inlineStr">
        <is>
          <t xml:space="preserve">CONCLUIDO	</t>
        </is>
      </c>
      <c r="D176" t="n">
        <v>3.0153</v>
      </c>
      <c r="E176" t="n">
        <v>33.16</v>
      </c>
      <c r="F176" t="n">
        <v>29.27</v>
      </c>
      <c r="G176" t="n">
        <v>73.19</v>
      </c>
      <c r="H176" t="n">
        <v>0.83</v>
      </c>
      <c r="I176" t="n">
        <v>24</v>
      </c>
      <c r="J176" t="n">
        <v>263.01</v>
      </c>
      <c r="K176" t="n">
        <v>58.47</v>
      </c>
      <c r="L176" t="n">
        <v>12.25</v>
      </c>
      <c r="M176" t="n">
        <v>22</v>
      </c>
      <c r="N176" t="n">
        <v>67.29000000000001</v>
      </c>
      <c r="O176" t="n">
        <v>32672.53</v>
      </c>
      <c r="P176" t="n">
        <v>389.33</v>
      </c>
      <c r="Q176" t="n">
        <v>2238.42</v>
      </c>
      <c r="R176" t="n">
        <v>105.54</v>
      </c>
      <c r="S176" t="n">
        <v>80.06999999999999</v>
      </c>
      <c r="T176" t="n">
        <v>10610.11</v>
      </c>
      <c r="U176" t="n">
        <v>0.76</v>
      </c>
      <c r="V176" t="n">
        <v>0.88</v>
      </c>
      <c r="W176" t="n">
        <v>6.68</v>
      </c>
      <c r="X176" t="n">
        <v>0.65</v>
      </c>
      <c r="Y176" t="n">
        <v>1</v>
      </c>
      <c r="Z176" t="n">
        <v>10</v>
      </c>
    </row>
    <row r="177">
      <c r="A177" t="n">
        <v>46</v>
      </c>
      <c r="B177" t="n">
        <v>125</v>
      </c>
      <c r="C177" t="inlineStr">
        <is>
          <t xml:space="preserve">CONCLUIDO	</t>
        </is>
      </c>
      <c r="D177" t="n">
        <v>3.0215</v>
      </c>
      <c r="E177" t="n">
        <v>33.1</v>
      </c>
      <c r="F177" t="n">
        <v>29.25</v>
      </c>
      <c r="G177" t="n">
        <v>76.31</v>
      </c>
      <c r="H177" t="n">
        <v>0.84</v>
      </c>
      <c r="I177" t="n">
        <v>23</v>
      </c>
      <c r="J177" t="n">
        <v>263.48</v>
      </c>
      <c r="K177" t="n">
        <v>58.47</v>
      </c>
      <c r="L177" t="n">
        <v>12.5</v>
      </c>
      <c r="M177" t="n">
        <v>21</v>
      </c>
      <c r="N177" t="n">
        <v>67.51000000000001</v>
      </c>
      <c r="O177" t="n">
        <v>32730.13</v>
      </c>
      <c r="P177" t="n">
        <v>384.1</v>
      </c>
      <c r="Q177" t="n">
        <v>2238.45</v>
      </c>
      <c r="R177" t="n">
        <v>104.92</v>
      </c>
      <c r="S177" t="n">
        <v>80.06999999999999</v>
      </c>
      <c r="T177" t="n">
        <v>10306.3</v>
      </c>
      <c r="U177" t="n">
        <v>0.76</v>
      </c>
      <c r="V177" t="n">
        <v>0.88</v>
      </c>
      <c r="W177" t="n">
        <v>6.68</v>
      </c>
      <c r="X177" t="n">
        <v>0.63</v>
      </c>
      <c r="Y177" t="n">
        <v>1</v>
      </c>
      <c r="Z177" t="n">
        <v>10</v>
      </c>
    </row>
    <row r="178">
      <c r="A178" t="n">
        <v>47</v>
      </c>
      <c r="B178" t="n">
        <v>125</v>
      </c>
      <c r="C178" t="inlineStr">
        <is>
          <t xml:space="preserve">CONCLUIDO	</t>
        </is>
      </c>
      <c r="D178" t="n">
        <v>3.0223</v>
      </c>
      <c r="E178" t="n">
        <v>33.09</v>
      </c>
      <c r="F178" t="n">
        <v>29.24</v>
      </c>
      <c r="G178" t="n">
        <v>76.29000000000001</v>
      </c>
      <c r="H178" t="n">
        <v>0.86</v>
      </c>
      <c r="I178" t="n">
        <v>23</v>
      </c>
      <c r="J178" t="n">
        <v>263.95</v>
      </c>
      <c r="K178" t="n">
        <v>58.47</v>
      </c>
      <c r="L178" t="n">
        <v>12.75</v>
      </c>
      <c r="M178" t="n">
        <v>21</v>
      </c>
      <c r="N178" t="n">
        <v>67.72</v>
      </c>
      <c r="O178" t="n">
        <v>32787.82</v>
      </c>
      <c r="P178" t="n">
        <v>384.61</v>
      </c>
      <c r="Q178" t="n">
        <v>2238.35</v>
      </c>
      <c r="R178" t="n">
        <v>104.7</v>
      </c>
      <c r="S178" t="n">
        <v>80.06999999999999</v>
      </c>
      <c r="T178" t="n">
        <v>10198.84</v>
      </c>
      <c r="U178" t="n">
        <v>0.76</v>
      </c>
      <c r="V178" t="n">
        <v>0.88</v>
      </c>
      <c r="W178" t="n">
        <v>6.68</v>
      </c>
      <c r="X178" t="n">
        <v>0.62</v>
      </c>
      <c r="Y178" t="n">
        <v>1</v>
      </c>
      <c r="Z178" t="n">
        <v>10</v>
      </c>
    </row>
    <row r="179">
      <c r="A179" t="n">
        <v>48</v>
      </c>
      <c r="B179" t="n">
        <v>125</v>
      </c>
      <c r="C179" t="inlineStr">
        <is>
          <t xml:space="preserve">CONCLUIDO	</t>
        </is>
      </c>
      <c r="D179" t="n">
        <v>3.0294</v>
      </c>
      <c r="E179" t="n">
        <v>33.01</v>
      </c>
      <c r="F179" t="n">
        <v>29.21</v>
      </c>
      <c r="G179" t="n">
        <v>79.68000000000001</v>
      </c>
      <c r="H179" t="n">
        <v>0.87</v>
      </c>
      <c r="I179" t="n">
        <v>22</v>
      </c>
      <c r="J179" t="n">
        <v>264.42</v>
      </c>
      <c r="K179" t="n">
        <v>58.47</v>
      </c>
      <c r="L179" t="n">
        <v>13</v>
      </c>
      <c r="M179" t="n">
        <v>20</v>
      </c>
      <c r="N179" t="n">
        <v>67.94</v>
      </c>
      <c r="O179" t="n">
        <v>32845.58</v>
      </c>
      <c r="P179" t="n">
        <v>381.34</v>
      </c>
      <c r="Q179" t="n">
        <v>2238.33</v>
      </c>
      <c r="R179" t="n">
        <v>103.86</v>
      </c>
      <c r="S179" t="n">
        <v>80.06999999999999</v>
      </c>
      <c r="T179" t="n">
        <v>9783.389999999999</v>
      </c>
      <c r="U179" t="n">
        <v>0.77</v>
      </c>
      <c r="V179" t="n">
        <v>0.88</v>
      </c>
      <c r="W179" t="n">
        <v>6.67</v>
      </c>
      <c r="X179" t="n">
        <v>0.59</v>
      </c>
      <c r="Y179" t="n">
        <v>1</v>
      </c>
      <c r="Z179" t="n">
        <v>10</v>
      </c>
    </row>
    <row r="180">
      <c r="A180" t="n">
        <v>49</v>
      </c>
      <c r="B180" t="n">
        <v>125</v>
      </c>
      <c r="C180" t="inlineStr">
        <is>
          <t xml:space="preserve">CONCLUIDO	</t>
        </is>
      </c>
      <c r="D180" t="n">
        <v>3.0273</v>
      </c>
      <c r="E180" t="n">
        <v>33.03</v>
      </c>
      <c r="F180" t="n">
        <v>29.24</v>
      </c>
      <c r="G180" t="n">
        <v>79.73999999999999</v>
      </c>
      <c r="H180" t="n">
        <v>0.89</v>
      </c>
      <c r="I180" t="n">
        <v>22</v>
      </c>
      <c r="J180" t="n">
        <v>264.89</v>
      </c>
      <c r="K180" t="n">
        <v>58.47</v>
      </c>
      <c r="L180" t="n">
        <v>13.25</v>
      </c>
      <c r="M180" t="n">
        <v>20</v>
      </c>
      <c r="N180" t="n">
        <v>68.16</v>
      </c>
      <c r="O180" t="n">
        <v>32903.43</v>
      </c>
      <c r="P180" t="n">
        <v>379.74</v>
      </c>
      <c r="Q180" t="n">
        <v>2238.39</v>
      </c>
      <c r="R180" t="n">
        <v>104.52</v>
      </c>
      <c r="S180" t="n">
        <v>80.06999999999999</v>
      </c>
      <c r="T180" t="n">
        <v>10112.29</v>
      </c>
      <c r="U180" t="n">
        <v>0.77</v>
      </c>
      <c r="V180" t="n">
        <v>0.88</v>
      </c>
      <c r="W180" t="n">
        <v>6.68</v>
      </c>
      <c r="X180" t="n">
        <v>0.61</v>
      </c>
      <c r="Y180" t="n">
        <v>1</v>
      </c>
      <c r="Z180" t="n">
        <v>10</v>
      </c>
    </row>
    <row r="181">
      <c r="A181" t="n">
        <v>50</v>
      </c>
      <c r="B181" t="n">
        <v>125</v>
      </c>
      <c r="C181" t="inlineStr">
        <is>
          <t xml:space="preserve">CONCLUIDO	</t>
        </is>
      </c>
      <c r="D181" t="n">
        <v>3.0361</v>
      </c>
      <c r="E181" t="n">
        <v>32.94</v>
      </c>
      <c r="F181" t="n">
        <v>29.19</v>
      </c>
      <c r="G181" t="n">
        <v>83.40000000000001</v>
      </c>
      <c r="H181" t="n">
        <v>0.91</v>
      </c>
      <c r="I181" t="n">
        <v>21</v>
      </c>
      <c r="J181" t="n">
        <v>265.36</v>
      </c>
      <c r="K181" t="n">
        <v>58.47</v>
      </c>
      <c r="L181" t="n">
        <v>13.5</v>
      </c>
      <c r="M181" t="n">
        <v>18</v>
      </c>
      <c r="N181" t="n">
        <v>68.38</v>
      </c>
      <c r="O181" t="n">
        <v>32961.36</v>
      </c>
      <c r="P181" t="n">
        <v>376.4</v>
      </c>
      <c r="Q181" t="n">
        <v>2238.34</v>
      </c>
      <c r="R181" t="n">
        <v>103.11</v>
      </c>
      <c r="S181" t="n">
        <v>80.06999999999999</v>
      </c>
      <c r="T181" t="n">
        <v>9410.1</v>
      </c>
      <c r="U181" t="n">
        <v>0.78</v>
      </c>
      <c r="V181" t="n">
        <v>0.88</v>
      </c>
      <c r="W181" t="n">
        <v>6.67</v>
      </c>
      <c r="X181" t="n">
        <v>0.5600000000000001</v>
      </c>
      <c r="Y181" t="n">
        <v>1</v>
      </c>
      <c r="Z181" t="n">
        <v>10</v>
      </c>
    </row>
    <row r="182">
      <c r="A182" t="n">
        <v>51</v>
      </c>
      <c r="B182" t="n">
        <v>125</v>
      </c>
      <c r="C182" t="inlineStr">
        <is>
          <t xml:space="preserve">CONCLUIDO	</t>
        </is>
      </c>
      <c r="D182" t="n">
        <v>3.0365</v>
      </c>
      <c r="E182" t="n">
        <v>32.93</v>
      </c>
      <c r="F182" t="n">
        <v>29.18</v>
      </c>
      <c r="G182" t="n">
        <v>83.38</v>
      </c>
      <c r="H182" t="n">
        <v>0.92</v>
      </c>
      <c r="I182" t="n">
        <v>21</v>
      </c>
      <c r="J182" t="n">
        <v>265.83</v>
      </c>
      <c r="K182" t="n">
        <v>58.47</v>
      </c>
      <c r="L182" t="n">
        <v>13.75</v>
      </c>
      <c r="M182" t="n">
        <v>17</v>
      </c>
      <c r="N182" t="n">
        <v>68.59999999999999</v>
      </c>
      <c r="O182" t="n">
        <v>33019.37</v>
      </c>
      <c r="P182" t="n">
        <v>375.28</v>
      </c>
      <c r="Q182" t="n">
        <v>2238.5</v>
      </c>
      <c r="R182" t="n">
        <v>102.7</v>
      </c>
      <c r="S182" t="n">
        <v>80.06999999999999</v>
      </c>
      <c r="T182" t="n">
        <v>9207.84</v>
      </c>
      <c r="U182" t="n">
        <v>0.78</v>
      </c>
      <c r="V182" t="n">
        <v>0.88</v>
      </c>
      <c r="W182" t="n">
        <v>6.67</v>
      </c>
      <c r="X182" t="n">
        <v>0.5600000000000001</v>
      </c>
      <c r="Y182" t="n">
        <v>1</v>
      </c>
      <c r="Z182" t="n">
        <v>10</v>
      </c>
    </row>
    <row r="183">
      <c r="A183" t="n">
        <v>52</v>
      </c>
      <c r="B183" t="n">
        <v>125</v>
      </c>
      <c r="C183" t="inlineStr">
        <is>
          <t xml:space="preserve">CONCLUIDO	</t>
        </is>
      </c>
      <c r="D183" t="n">
        <v>3.0344</v>
      </c>
      <c r="E183" t="n">
        <v>32.96</v>
      </c>
      <c r="F183" t="n">
        <v>29.21</v>
      </c>
      <c r="G183" t="n">
        <v>83.45</v>
      </c>
      <c r="H183" t="n">
        <v>0.9399999999999999</v>
      </c>
      <c r="I183" t="n">
        <v>21</v>
      </c>
      <c r="J183" t="n">
        <v>266.3</v>
      </c>
      <c r="K183" t="n">
        <v>58.47</v>
      </c>
      <c r="L183" t="n">
        <v>14</v>
      </c>
      <c r="M183" t="n">
        <v>14</v>
      </c>
      <c r="N183" t="n">
        <v>68.81999999999999</v>
      </c>
      <c r="O183" t="n">
        <v>33077.47</v>
      </c>
      <c r="P183" t="n">
        <v>370.48</v>
      </c>
      <c r="Q183" t="n">
        <v>2238.52</v>
      </c>
      <c r="R183" t="n">
        <v>103.26</v>
      </c>
      <c r="S183" t="n">
        <v>80.06999999999999</v>
      </c>
      <c r="T183" t="n">
        <v>9487.950000000001</v>
      </c>
      <c r="U183" t="n">
        <v>0.78</v>
      </c>
      <c r="V183" t="n">
        <v>0.88</v>
      </c>
      <c r="W183" t="n">
        <v>6.68</v>
      </c>
      <c r="X183" t="n">
        <v>0.58</v>
      </c>
      <c r="Y183" t="n">
        <v>1</v>
      </c>
      <c r="Z183" t="n">
        <v>10</v>
      </c>
    </row>
    <row r="184">
      <c r="A184" t="n">
        <v>53</v>
      </c>
      <c r="B184" t="n">
        <v>125</v>
      </c>
      <c r="C184" t="inlineStr">
        <is>
          <t xml:space="preserve">CONCLUIDO	</t>
        </is>
      </c>
      <c r="D184" t="n">
        <v>3.0413</v>
      </c>
      <c r="E184" t="n">
        <v>32.88</v>
      </c>
      <c r="F184" t="n">
        <v>29.18</v>
      </c>
      <c r="G184" t="n">
        <v>87.54000000000001</v>
      </c>
      <c r="H184" t="n">
        <v>0.95</v>
      </c>
      <c r="I184" t="n">
        <v>20</v>
      </c>
      <c r="J184" t="n">
        <v>266.77</v>
      </c>
      <c r="K184" t="n">
        <v>58.47</v>
      </c>
      <c r="L184" t="n">
        <v>14.25</v>
      </c>
      <c r="M184" t="n">
        <v>13</v>
      </c>
      <c r="N184" t="n">
        <v>69.04000000000001</v>
      </c>
      <c r="O184" t="n">
        <v>33135.65</v>
      </c>
      <c r="P184" t="n">
        <v>371.06</v>
      </c>
      <c r="Q184" t="n">
        <v>2238.46</v>
      </c>
      <c r="R184" t="n">
        <v>102.37</v>
      </c>
      <c r="S184" t="n">
        <v>80.06999999999999</v>
      </c>
      <c r="T184" t="n">
        <v>9049.33</v>
      </c>
      <c r="U184" t="n">
        <v>0.78</v>
      </c>
      <c r="V184" t="n">
        <v>0.88</v>
      </c>
      <c r="W184" t="n">
        <v>6.68</v>
      </c>
      <c r="X184" t="n">
        <v>0.55</v>
      </c>
      <c r="Y184" t="n">
        <v>1</v>
      </c>
      <c r="Z184" t="n">
        <v>10</v>
      </c>
    </row>
    <row r="185">
      <c r="A185" t="n">
        <v>54</v>
      </c>
      <c r="B185" t="n">
        <v>125</v>
      </c>
      <c r="C185" t="inlineStr">
        <is>
          <t xml:space="preserve">CONCLUIDO	</t>
        </is>
      </c>
      <c r="D185" t="n">
        <v>3.0408</v>
      </c>
      <c r="E185" t="n">
        <v>32.89</v>
      </c>
      <c r="F185" t="n">
        <v>29.18</v>
      </c>
      <c r="G185" t="n">
        <v>87.55</v>
      </c>
      <c r="H185" t="n">
        <v>0.97</v>
      </c>
      <c r="I185" t="n">
        <v>20</v>
      </c>
      <c r="J185" t="n">
        <v>267.24</v>
      </c>
      <c r="K185" t="n">
        <v>58.47</v>
      </c>
      <c r="L185" t="n">
        <v>14.5</v>
      </c>
      <c r="M185" t="n">
        <v>9</v>
      </c>
      <c r="N185" t="n">
        <v>69.27</v>
      </c>
      <c r="O185" t="n">
        <v>33193.92</v>
      </c>
      <c r="P185" t="n">
        <v>369.4</v>
      </c>
      <c r="Q185" t="n">
        <v>2238.46</v>
      </c>
      <c r="R185" t="n">
        <v>102.23</v>
      </c>
      <c r="S185" t="n">
        <v>80.06999999999999</v>
      </c>
      <c r="T185" t="n">
        <v>8976.379999999999</v>
      </c>
      <c r="U185" t="n">
        <v>0.78</v>
      </c>
      <c r="V185" t="n">
        <v>0.88</v>
      </c>
      <c r="W185" t="n">
        <v>6.69</v>
      </c>
      <c r="X185" t="n">
        <v>0.5600000000000001</v>
      </c>
      <c r="Y185" t="n">
        <v>1</v>
      </c>
      <c r="Z185" t="n">
        <v>10</v>
      </c>
    </row>
    <row r="186">
      <c r="A186" t="n">
        <v>55</v>
      </c>
      <c r="B186" t="n">
        <v>125</v>
      </c>
      <c r="C186" t="inlineStr">
        <is>
          <t xml:space="preserve">CONCLUIDO	</t>
        </is>
      </c>
      <c r="D186" t="n">
        <v>3.0417</v>
      </c>
      <c r="E186" t="n">
        <v>32.88</v>
      </c>
      <c r="F186" t="n">
        <v>29.18</v>
      </c>
      <c r="G186" t="n">
        <v>87.53</v>
      </c>
      <c r="H186" t="n">
        <v>0.98</v>
      </c>
      <c r="I186" t="n">
        <v>20</v>
      </c>
      <c r="J186" t="n">
        <v>267.71</v>
      </c>
      <c r="K186" t="n">
        <v>58.47</v>
      </c>
      <c r="L186" t="n">
        <v>14.75</v>
      </c>
      <c r="M186" t="n">
        <v>7</v>
      </c>
      <c r="N186" t="n">
        <v>69.48999999999999</v>
      </c>
      <c r="O186" t="n">
        <v>33252.27</v>
      </c>
      <c r="P186" t="n">
        <v>369.34</v>
      </c>
      <c r="Q186" t="n">
        <v>2238.4</v>
      </c>
      <c r="R186" t="n">
        <v>102.23</v>
      </c>
      <c r="S186" t="n">
        <v>80.06999999999999</v>
      </c>
      <c r="T186" t="n">
        <v>8978.030000000001</v>
      </c>
      <c r="U186" t="n">
        <v>0.78</v>
      </c>
      <c r="V186" t="n">
        <v>0.88</v>
      </c>
      <c r="W186" t="n">
        <v>6.68</v>
      </c>
      <c r="X186" t="n">
        <v>0.55</v>
      </c>
      <c r="Y186" t="n">
        <v>1</v>
      </c>
      <c r="Z186" t="n">
        <v>10</v>
      </c>
    </row>
    <row r="187">
      <c r="A187" t="n">
        <v>56</v>
      </c>
      <c r="B187" t="n">
        <v>125</v>
      </c>
      <c r="C187" t="inlineStr">
        <is>
          <t xml:space="preserve">CONCLUIDO	</t>
        </is>
      </c>
      <c r="D187" t="n">
        <v>3.0407</v>
      </c>
      <c r="E187" t="n">
        <v>32.89</v>
      </c>
      <c r="F187" t="n">
        <v>29.19</v>
      </c>
      <c r="G187" t="n">
        <v>87.56</v>
      </c>
      <c r="H187" t="n">
        <v>1</v>
      </c>
      <c r="I187" t="n">
        <v>20</v>
      </c>
      <c r="J187" t="n">
        <v>268.19</v>
      </c>
      <c r="K187" t="n">
        <v>58.47</v>
      </c>
      <c r="L187" t="n">
        <v>15</v>
      </c>
      <c r="M187" t="n">
        <v>5</v>
      </c>
      <c r="N187" t="n">
        <v>69.70999999999999</v>
      </c>
      <c r="O187" t="n">
        <v>33310.7</v>
      </c>
      <c r="P187" t="n">
        <v>368.85</v>
      </c>
      <c r="Q187" t="n">
        <v>2238.42</v>
      </c>
      <c r="R187" t="n">
        <v>102.29</v>
      </c>
      <c r="S187" t="n">
        <v>80.06999999999999</v>
      </c>
      <c r="T187" t="n">
        <v>9006.120000000001</v>
      </c>
      <c r="U187" t="n">
        <v>0.78</v>
      </c>
      <c r="V187" t="n">
        <v>0.88</v>
      </c>
      <c r="W187" t="n">
        <v>6.69</v>
      </c>
      <c r="X187" t="n">
        <v>0.5600000000000001</v>
      </c>
      <c r="Y187" t="n">
        <v>1</v>
      </c>
      <c r="Z187" t="n">
        <v>10</v>
      </c>
    </row>
    <row r="188">
      <c r="A188" t="n">
        <v>57</v>
      </c>
      <c r="B188" t="n">
        <v>125</v>
      </c>
      <c r="C188" t="inlineStr">
        <is>
          <t xml:space="preserve">CONCLUIDO	</t>
        </is>
      </c>
      <c r="D188" t="n">
        <v>3.0402</v>
      </c>
      <c r="E188" t="n">
        <v>32.89</v>
      </c>
      <c r="F188" t="n">
        <v>29.19</v>
      </c>
      <c r="G188" t="n">
        <v>87.58</v>
      </c>
      <c r="H188" t="n">
        <v>1.01</v>
      </c>
      <c r="I188" t="n">
        <v>20</v>
      </c>
      <c r="J188" t="n">
        <v>268.66</v>
      </c>
      <c r="K188" t="n">
        <v>58.47</v>
      </c>
      <c r="L188" t="n">
        <v>15.25</v>
      </c>
      <c r="M188" t="n">
        <v>4</v>
      </c>
      <c r="N188" t="n">
        <v>69.94</v>
      </c>
      <c r="O188" t="n">
        <v>33369.22</v>
      </c>
      <c r="P188" t="n">
        <v>367.79</v>
      </c>
      <c r="Q188" t="n">
        <v>2238.42</v>
      </c>
      <c r="R188" t="n">
        <v>102.68</v>
      </c>
      <c r="S188" t="n">
        <v>80.06999999999999</v>
      </c>
      <c r="T188" t="n">
        <v>9203.27</v>
      </c>
      <c r="U188" t="n">
        <v>0.78</v>
      </c>
      <c r="V188" t="n">
        <v>0.88</v>
      </c>
      <c r="W188" t="n">
        <v>6.68</v>
      </c>
      <c r="X188" t="n">
        <v>0.5600000000000001</v>
      </c>
      <c r="Y188" t="n">
        <v>1</v>
      </c>
      <c r="Z188" t="n">
        <v>10</v>
      </c>
    </row>
    <row r="189">
      <c r="A189" t="n">
        <v>58</v>
      </c>
      <c r="B189" t="n">
        <v>125</v>
      </c>
      <c r="C189" t="inlineStr">
        <is>
          <t xml:space="preserve">CONCLUIDO	</t>
        </is>
      </c>
      <c r="D189" t="n">
        <v>3.0481</v>
      </c>
      <c r="E189" t="n">
        <v>32.81</v>
      </c>
      <c r="F189" t="n">
        <v>29.15</v>
      </c>
      <c r="G189" t="n">
        <v>92.06</v>
      </c>
      <c r="H189" t="n">
        <v>1.03</v>
      </c>
      <c r="I189" t="n">
        <v>19</v>
      </c>
      <c r="J189" t="n">
        <v>269.14</v>
      </c>
      <c r="K189" t="n">
        <v>58.47</v>
      </c>
      <c r="L189" t="n">
        <v>15.5</v>
      </c>
      <c r="M189" t="n">
        <v>3</v>
      </c>
      <c r="N189" t="n">
        <v>70.16</v>
      </c>
      <c r="O189" t="n">
        <v>33427.83</v>
      </c>
      <c r="P189" t="n">
        <v>367.32</v>
      </c>
      <c r="Q189" t="n">
        <v>2238.35</v>
      </c>
      <c r="R189" t="n">
        <v>101.14</v>
      </c>
      <c r="S189" t="n">
        <v>80.06999999999999</v>
      </c>
      <c r="T189" t="n">
        <v>8435.790000000001</v>
      </c>
      <c r="U189" t="n">
        <v>0.79</v>
      </c>
      <c r="V189" t="n">
        <v>0.88</v>
      </c>
      <c r="W189" t="n">
        <v>6.69</v>
      </c>
      <c r="X189" t="n">
        <v>0.53</v>
      </c>
      <c r="Y189" t="n">
        <v>1</v>
      </c>
      <c r="Z189" t="n">
        <v>10</v>
      </c>
    </row>
    <row r="190">
      <c r="A190" t="n">
        <v>59</v>
      </c>
      <c r="B190" t="n">
        <v>125</v>
      </c>
      <c r="C190" t="inlineStr">
        <is>
          <t xml:space="preserve">CONCLUIDO	</t>
        </is>
      </c>
      <c r="D190" t="n">
        <v>3.0481</v>
      </c>
      <c r="E190" t="n">
        <v>32.81</v>
      </c>
      <c r="F190" t="n">
        <v>29.15</v>
      </c>
      <c r="G190" t="n">
        <v>92.06</v>
      </c>
      <c r="H190" t="n">
        <v>1.04</v>
      </c>
      <c r="I190" t="n">
        <v>19</v>
      </c>
      <c r="J190" t="n">
        <v>269.61</v>
      </c>
      <c r="K190" t="n">
        <v>58.47</v>
      </c>
      <c r="L190" t="n">
        <v>15.75</v>
      </c>
      <c r="M190" t="n">
        <v>2</v>
      </c>
      <c r="N190" t="n">
        <v>70.39</v>
      </c>
      <c r="O190" t="n">
        <v>33486.53</v>
      </c>
      <c r="P190" t="n">
        <v>368.28</v>
      </c>
      <c r="Q190" t="n">
        <v>2238.42</v>
      </c>
      <c r="R190" t="n">
        <v>101.22</v>
      </c>
      <c r="S190" t="n">
        <v>80.06999999999999</v>
      </c>
      <c r="T190" t="n">
        <v>8475.74</v>
      </c>
      <c r="U190" t="n">
        <v>0.79</v>
      </c>
      <c r="V190" t="n">
        <v>0.88</v>
      </c>
      <c r="W190" t="n">
        <v>6.69</v>
      </c>
      <c r="X190" t="n">
        <v>0.53</v>
      </c>
      <c r="Y190" t="n">
        <v>1</v>
      </c>
      <c r="Z190" t="n">
        <v>10</v>
      </c>
    </row>
    <row r="191">
      <c r="A191" t="n">
        <v>60</v>
      </c>
      <c r="B191" t="n">
        <v>125</v>
      </c>
      <c r="C191" t="inlineStr">
        <is>
          <t xml:space="preserve">CONCLUIDO	</t>
        </is>
      </c>
      <c r="D191" t="n">
        <v>3.047</v>
      </c>
      <c r="E191" t="n">
        <v>32.82</v>
      </c>
      <c r="F191" t="n">
        <v>29.16</v>
      </c>
      <c r="G191" t="n">
        <v>92.09999999999999</v>
      </c>
      <c r="H191" t="n">
        <v>1.05</v>
      </c>
      <c r="I191" t="n">
        <v>19</v>
      </c>
      <c r="J191" t="n">
        <v>270.09</v>
      </c>
      <c r="K191" t="n">
        <v>58.47</v>
      </c>
      <c r="L191" t="n">
        <v>16</v>
      </c>
      <c r="M191" t="n">
        <v>1</v>
      </c>
      <c r="N191" t="n">
        <v>70.62</v>
      </c>
      <c r="O191" t="n">
        <v>33545.31</v>
      </c>
      <c r="P191" t="n">
        <v>369.06</v>
      </c>
      <c r="Q191" t="n">
        <v>2238.44</v>
      </c>
      <c r="R191" t="n">
        <v>101.43</v>
      </c>
      <c r="S191" t="n">
        <v>80.06999999999999</v>
      </c>
      <c r="T191" t="n">
        <v>8581.84</v>
      </c>
      <c r="U191" t="n">
        <v>0.79</v>
      </c>
      <c r="V191" t="n">
        <v>0.88</v>
      </c>
      <c r="W191" t="n">
        <v>6.69</v>
      </c>
      <c r="X191" t="n">
        <v>0.54</v>
      </c>
      <c r="Y191" t="n">
        <v>1</v>
      </c>
      <c r="Z191" t="n">
        <v>10</v>
      </c>
    </row>
    <row r="192">
      <c r="A192" t="n">
        <v>61</v>
      </c>
      <c r="B192" t="n">
        <v>125</v>
      </c>
      <c r="C192" t="inlineStr">
        <is>
          <t xml:space="preserve">CONCLUIDO	</t>
        </is>
      </c>
      <c r="D192" t="n">
        <v>3.0473</v>
      </c>
      <c r="E192" t="n">
        <v>32.82</v>
      </c>
      <c r="F192" t="n">
        <v>29.16</v>
      </c>
      <c r="G192" t="n">
        <v>92.09</v>
      </c>
      <c r="H192" t="n">
        <v>1.07</v>
      </c>
      <c r="I192" t="n">
        <v>19</v>
      </c>
      <c r="J192" t="n">
        <v>270.57</v>
      </c>
      <c r="K192" t="n">
        <v>58.47</v>
      </c>
      <c r="L192" t="n">
        <v>16.25</v>
      </c>
      <c r="M192" t="n">
        <v>0</v>
      </c>
      <c r="N192" t="n">
        <v>70.84</v>
      </c>
      <c r="O192" t="n">
        <v>33604.17</v>
      </c>
      <c r="P192" t="n">
        <v>369.67</v>
      </c>
      <c r="Q192" t="n">
        <v>2238.35</v>
      </c>
      <c r="R192" t="n">
        <v>101.33</v>
      </c>
      <c r="S192" t="n">
        <v>80.06999999999999</v>
      </c>
      <c r="T192" t="n">
        <v>8531.15</v>
      </c>
      <c r="U192" t="n">
        <v>0.79</v>
      </c>
      <c r="V192" t="n">
        <v>0.88</v>
      </c>
      <c r="W192" t="n">
        <v>6.69</v>
      </c>
      <c r="X192" t="n">
        <v>0.54</v>
      </c>
      <c r="Y192" t="n">
        <v>1</v>
      </c>
      <c r="Z192" t="n">
        <v>10</v>
      </c>
    </row>
    <row r="193">
      <c r="A193" t="n">
        <v>0</v>
      </c>
      <c r="B193" t="n">
        <v>30</v>
      </c>
      <c r="C193" t="inlineStr">
        <is>
          <t xml:space="preserve">CONCLUIDO	</t>
        </is>
      </c>
      <c r="D193" t="n">
        <v>2.6665</v>
      </c>
      <c r="E193" t="n">
        <v>37.5</v>
      </c>
      <c r="F193" t="n">
        <v>33.2</v>
      </c>
      <c r="G193" t="n">
        <v>12.61</v>
      </c>
      <c r="H193" t="n">
        <v>0.24</v>
      </c>
      <c r="I193" t="n">
        <v>158</v>
      </c>
      <c r="J193" t="n">
        <v>71.52</v>
      </c>
      <c r="K193" t="n">
        <v>32.27</v>
      </c>
      <c r="L193" t="n">
        <v>1</v>
      </c>
      <c r="M193" t="n">
        <v>156</v>
      </c>
      <c r="N193" t="n">
        <v>8.25</v>
      </c>
      <c r="O193" t="n">
        <v>9054.6</v>
      </c>
      <c r="P193" t="n">
        <v>218.59</v>
      </c>
      <c r="Q193" t="n">
        <v>2238.76</v>
      </c>
      <c r="R193" t="n">
        <v>233.18</v>
      </c>
      <c r="S193" t="n">
        <v>80.06999999999999</v>
      </c>
      <c r="T193" t="n">
        <v>73762.67</v>
      </c>
      <c r="U193" t="n">
        <v>0.34</v>
      </c>
      <c r="V193" t="n">
        <v>0.77</v>
      </c>
      <c r="W193" t="n">
        <v>6.91</v>
      </c>
      <c r="X193" t="n">
        <v>4.57</v>
      </c>
      <c r="Y193" t="n">
        <v>1</v>
      </c>
      <c r="Z193" t="n">
        <v>10</v>
      </c>
    </row>
    <row r="194">
      <c r="A194" t="n">
        <v>1</v>
      </c>
      <c r="B194" t="n">
        <v>30</v>
      </c>
      <c r="C194" t="inlineStr">
        <is>
          <t xml:space="preserve">CONCLUIDO	</t>
        </is>
      </c>
      <c r="D194" t="n">
        <v>2.7997</v>
      </c>
      <c r="E194" t="n">
        <v>35.72</v>
      </c>
      <c r="F194" t="n">
        <v>32.04</v>
      </c>
      <c r="G194" t="n">
        <v>16.29</v>
      </c>
      <c r="H194" t="n">
        <v>0.3</v>
      </c>
      <c r="I194" t="n">
        <v>118</v>
      </c>
      <c r="J194" t="n">
        <v>71.81</v>
      </c>
      <c r="K194" t="n">
        <v>32.27</v>
      </c>
      <c r="L194" t="n">
        <v>1.25</v>
      </c>
      <c r="M194" t="n">
        <v>116</v>
      </c>
      <c r="N194" t="n">
        <v>8.289999999999999</v>
      </c>
      <c r="O194" t="n">
        <v>9090.98</v>
      </c>
      <c r="P194" t="n">
        <v>202.52</v>
      </c>
      <c r="Q194" t="n">
        <v>2238.57</v>
      </c>
      <c r="R194" t="n">
        <v>195.8</v>
      </c>
      <c r="S194" t="n">
        <v>80.06999999999999</v>
      </c>
      <c r="T194" t="n">
        <v>55273.01</v>
      </c>
      <c r="U194" t="n">
        <v>0.41</v>
      </c>
      <c r="V194" t="n">
        <v>0.8</v>
      </c>
      <c r="W194" t="n">
        <v>6.83</v>
      </c>
      <c r="X194" t="n">
        <v>3.41</v>
      </c>
      <c r="Y194" t="n">
        <v>1</v>
      </c>
      <c r="Z194" t="n">
        <v>10</v>
      </c>
    </row>
    <row r="195">
      <c r="A195" t="n">
        <v>2</v>
      </c>
      <c r="B195" t="n">
        <v>30</v>
      </c>
      <c r="C195" t="inlineStr">
        <is>
          <t xml:space="preserve">CONCLUIDO	</t>
        </is>
      </c>
      <c r="D195" t="n">
        <v>2.8955</v>
      </c>
      <c r="E195" t="n">
        <v>34.54</v>
      </c>
      <c r="F195" t="n">
        <v>31.26</v>
      </c>
      <c r="G195" t="n">
        <v>20.39</v>
      </c>
      <c r="H195" t="n">
        <v>0.36</v>
      </c>
      <c r="I195" t="n">
        <v>92</v>
      </c>
      <c r="J195" t="n">
        <v>72.11</v>
      </c>
      <c r="K195" t="n">
        <v>32.27</v>
      </c>
      <c r="L195" t="n">
        <v>1.5</v>
      </c>
      <c r="M195" t="n">
        <v>87</v>
      </c>
      <c r="N195" t="n">
        <v>8.34</v>
      </c>
      <c r="O195" t="n">
        <v>9127.379999999999</v>
      </c>
      <c r="P195" t="n">
        <v>189.79</v>
      </c>
      <c r="Q195" t="n">
        <v>2238.69</v>
      </c>
      <c r="R195" t="n">
        <v>169.96</v>
      </c>
      <c r="S195" t="n">
        <v>80.06999999999999</v>
      </c>
      <c r="T195" t="n">
        <v>42483.05</v>
      </c>
      <c r="U195" t="n">
        <v>0.47</v>
      </c>
      <c r="V195" t="n">
        <v>0.82</v>
      </c>
      <c r="W195" t="n">
        <v>6.8</v>
      </c>
      <c r="X195" t="n">
        <v>2.63</v>
      </c>
      <c r="Y195" t="n">
        <v>1</v>
      </c>
      <c r="Z195" t="n">
        <v>10</v>
      </c>
    </row>
    <row r="196">
      <c r="A196" t="n">
        <v>3</v>
      </c>
      <c r="B196" t="n">
        <v>30</v>
      </c>
      <c r="C196" t="inlineStr">
        <is>
          <t xml:space="preserve">CONCLUIDO	</t>
        </is>
      </c>
      <c r="D196" t="n">
        <v>2.9432</v>
      </c>
      <c r="E196" t="n">
        <v>33.98</v>
      </c>
      <c r="F196" t="n">
        <v>30.9</v>
      </c>
      <c r="G196" t="n">
        <v>23.47</v>
      </c>
      <c r="H196" t="n">
        <v>0.42</v>
      </c>
      <c r="I196" t="n">
        <v>79</v>
      </c>
      <c r="J196" t="n">
        <v>72.40000000000001</v>
      </c>
      <c r="K196" t="n">
        <v>32.27</v>
      </c>
      <c r="L196" t="n">
        <v>1.75</v>
      </c>
      <c r="M196" t="n">
        <v>27</v>
      </c>
      <c r="N196" t="n">
        <v>8.380000000000001</v>
      </c>
      <c r="O196" t="n">
        <v>9163.799999999999</v>
      </c>
      <c r="P196" t="n">
        <v>181.76</v>
      </c>
      <c r="Q196" t="n">
        <v>2238.99</v>
      </c>
      <c r="R196" t="n">
        <v>156.7</v>
      </c>
      <c r="S196" t="n">
        <v>80.06999999999999</v>
      </c>
      <c r="T196" t="n">
        <v>35919.11</v>
      </c>
      <c r="U196" t="n">
        <v>0.51</v>
      </c>
      <c r="V196" t="n">
        <v>0.83</v>
      </c>
      <c r="W196" t="n">
        <v>6.82</v>
      </c>
      <c r="X196" t="n">
        <v>2.27</v>
      </c>
      <c r="Y196" t="n">
        <v>1</v>
      </c>
      <c r="Z196" t="n">
        <v>10</v>
      </c>
    </row>
    <row r="197">
      <c r="A197" t="n">
        <v>4</v>
      </c>
      <c r="B197" t="n">
        <v>30</v>
      </c>
      <c r="C197" t="inlineStr">
        <is>
          <t xml:space="preserve">CONCLUIDO	</t>
        </is>
      </c>
      <c r="D197" t="n">
        <v>2.9517</v>
      </c>
      <c r="E197" t="n">
        <v>33.88</v>
      </c>
      <c r="F197" t="n">
        <v>30.85</v>
      </c>
      <c r="G197" t="n">
        <v>24.36</v>
      </c>
      <c r="H197" t="n">
        <v>0.48</v>
      </c>
      <c r="I197" t="n">
        <v>76</v>
      </c>
      <c r="J197" t="n">
        <v>72.7</v>
      </c>
      <c r="K197" t="n">
        <v>32.27</v>
      </c>
      <c r="L197" t="n">
        <v>2</v>
      </c>
      <c r="M197" t="n">
        <v>5</v>
      </c>
      <c r="N197" t="n">
        <v>8.43</v>
      </c>
      <c r="O197" t="n">
        <v>9200.25</v>
      </c>
      <c r="P197" t="n">
        <v>180.21</v>
      </c>
      <c r="Q197" t="n">
        <v>2238.84</v>
      </c>
      <c r="R197" t="n">
        <v>154.08</v>
      </c>
      <c r="S197" t="n">
        <v>80.06999999999999</v>
      </c>
      <c r="T197" t="n">
        <v>34621.39</v>
      </c>
      <c r="U197" t="n">
        <v>0.52</v>
      </c>
      <c r="V197" t="n">
        <v>0.83</v>
      </c>
      <c r="W197" t="n">
        <v>6.85</v>
      </c>
      <c r="X197" t="n">
        <v>2.22</v>
      </c>
      <c r="Y197" t="n">
        <v>1</v>
      </c>
      <c r="Z197" t="n">
        <v>10</v>
      </c>
    </row>
    <row r="198">
      <c r="A198" t="n">
        <v>5</v>
      </c>
      <c r="B198" t="n">
        <v>30</v>
      </c>
      <c r="C198" t="inlineStr">
        <is>
          <t xml:space="preserve">CONCLUIDO	</t>
        </is>
      </c>
      <c r="D198" t="n">
        <v>2.9492</v>
      </c>
      <c r="E198" t="n">
        <v>33.91</v>
      </c>
      <c r="F198" t="n">
        <v>30.88</v>
      </c>
      <c r="G198" t="n">
        <v>24.38</v>
      </c>
      <c r="H198" t="n">
        <v>0.54</v>
      </c>
      <c r="I198" t="n">
        <v>76</v>
      </c>
      <c r="J198" t="n">
        <v>73</v>
      </c>
      <c r="K198" t="n">
        <v>32.27</v>
      </c>
      <c r="L198" t="n">
        <v>2.25</v>
      </c>
      <c r="M198" t="n">
        <v>0</v>
      </c>
      <c r="N198" t="n">
        <v>8.48</v>
      </c>
      <c r="O198" t="n">
        <v>9236.709999999999</v>
      </c>
      <c r="P198" t="n">
        <v>181.12</v>
      </c>
      <c r="Q198" t="n">
        <v>2238.8</v>
      </c>
      <c r="R198" t="n">
        <v>155.21</v>
      </c>
      <c r="S198" t="n">
        <v>80.06999999999999</v>
      </c>
      <c r="T198" t="n">
        <v>35188.11</v>
      </c>
      <c r="U198" t="n">
        <v>0.52</v>
      </c>
      <c r="V198" t="n">
        <v>0.83</v>
      </c>
      <c r="W198" t="n">
        <v>6.85</v>
      </c>
      <c r="X198" t="n">
        <v>2.25</v>
      </c>
      <c r="Y198" t="n">
        <v>1</v>
      </c>
      <c r="Z198" t="n">
        <v>10</v>
      </c>
    </row>
    <row r="199">
      <c r="A199" t="n">
        <v>0</v>
      </c>
      <c r="B199" t="n">
        <v>15</v>
      </c>
      <c r="C199" t="inlineStr">
        <is>
          <t xml:space="preserve">CONCLUIDO	</t>
        </is>
      </c>
      <c r="D199" t="n">
        <v>2.7433</v>
      </c>
      <c r="E199" t="n">
        <v>36.45</v>
      </c>
      <c r="F199" t="n">
        <v>33.09</v>
      </c>
      <c r="G199" t="n">
        <v>13.23</v>
      </c>
      <c r="H199" t="n">
        <v>0.43</v>
      </c>
      <c r="I199" t="n">
        <v>150</v>
      </c>
      <c r="J199" t="n">
        <v>39.78</v>
      </c>
      <c r="K199" t="n">
        <v>19.54</v>
      </c>
      <c r="L199" t="n">
        <v>1</v>
      </c>
      <c r="M199" t="n">
        <v>0</v>
      </c>
      <c r="N199" t="n">
        <v>4.24</v>
      </c>
      <c r="O199" t="n">
        <v>5140</v>
      </c>
      <c r="P199" t="n">
        <v>130.79</v>
      </c>
      <c r="Q199" t="n">
        <v>2239.34</v>
      </c>
      <c r="R199" t="n">
        <v>223.35</v>
      </c>
      <c r="S199" t="n">
        <v>80.06999999999999</v>
      </c>
      <c r="T199" t="n">
        <v>68889.23</v>
      </c>
      <c r="U199" t="n">
        <v>0.36</v>
      </c>
      <c r="V199" t="n">
        <v>0.78</v>
      </c>
      <c r="W199" t="n">
        <v>7.08</v>
      </c>
      <c r="X199" t="n">
        <v>4.45</v>
      </c>
      <c r="Y199" t="n">
        <v>1</v>
      </c>
      <c r="Z199" t="n">
        <v>10</v>
      </c>
    </row>
    <row r="200">
      <c r="A200" t="n">
        <v>0</v>
      </c>
      <c r="B200" t="n">
        <v>70</v>
      </c>
      <c r="C200" t="inlineStr">
        <is>
          <t xml:space="preserve">CONCLUIDO	</t>
        </is>
      </c>
      <c r="D200" t="n">
        <v>2.0513</v>
      </c>
      <c r="E200" t="n">
        <v>48.75</v>
      </c>
      <c r="F200" t="n">
        <v>37.68</v>
      </c>
      <c r="G200" t="n">
        <v>7.39</v>
      </c>
      <c r="H200" t="n">
        <v>0.12</v>
      </c>
      <c r="I200" t="n">
        <v>306</v>
      </c>
      <c r="J200" t="n">
        <v>141.81</v>
      </c>
      <c r="K200" t="n">
        <v>47.83</v>
      </c>
      <c r="L200" t="n">
        <v>1</v>
      </c>
      <c r="M200" t="n">
        <v>304</v>
      </c>
      <c r="N200" t="n">
        <v>22.98</v>
      </c>
      <c r="O200" t="n">
        <v>17723.39</v>
      </c>
      <c r="P200" t="n">
        <v>422.71</v>
      </c>
      <c r="Q200" t="n">
        <v>2239.71</v>
      </c>
      <c r="R200" t="n">
        <v>378.88</v>
      </c>
      <c r="S200" t="n">
        <v>80.06999999999999</v>
      </c>
      <c r="T200" t="n">
        <v>145869.86</v>
      </c>
      <c r="U200" t="n">
        <v>0.21</v>
      </c>
      <c r="V200" t="n">
        <v>0.68</v>
      </c>
      <c r="W200" t="n">
        <v>7.17</v>
      </c>
      <c r="X200" t="n">
        <v>9.039999999999999</v>
      </c>
      <c r="Y200" t="n">
        <v>1</v>
      </c>
      <c r="Z200" t="n">
        <v>10</v>
      </c>
    </row>
    <row r="201">
      <c r="A201" t="n">
        <v>1</v>
      </c>
      <c r="B201" t="n">
        <v>70</v>
      </c>
      <c r="C201" t="inlineStr">
        <is>
          <t xml:space="preserve">CONCLUIDO	</t>
        </is>
      </c>
      <c r="D201" t="n">
        <v>2.2697</v>
      </c>
      <c r="E201" t="n">
        <v>44.06</v>
      </c>
      <c r="F201" t="n">
        <v>35.27</v>
      </c>
      <c r="G201" t="n">
        <v>9.32</v>
      </c>
      <c r="H201" t="n">
        <v>0.16</v>
      </c>
      <c r="I201" t="n">
        <v>227</v>
      </c>
      <c r="J201" t="n">
        <v>142.15</v>
      </c>
      <c r="K201" t="n">
        <v>47.83</v>
      </c>
      <c r="L201" t="n">
        <v>1.25</v>
      </c>
      <c r="M201" t="n">
        <v>225</v>
      </c>
      <c r="N201" t="n">
        <v>23.07</v>
      </c>
      <c r="O201" t="n">
        <v>17765.46</v>
      </c>
      <c r="P201" t="n">
        <v>392.18</v>
      </c>
      <c r="Q201" t="n">
        <v>2239.38</v>
      </c>
      <c r="R201" t="n">
        <v>300.41</v>
      </c>
      <c r="S201" t="n">
        <v>80.06999999999999</v>
      </c>
      <c r="T201" t="n">
        <v>107033.42</v>
      </c>
      <c r="U201" t="n">
        <v>0.27</v>
      </c>
      <c r="V201" t="n">
        <v>0.73</v>
      </c>
      <c r="W201" t="n">
        <v>7.03</v>
      </c>
      <c r="X201" t="n">
        <v>6.64</v>
      </c>
      <c r="Y201" t="n">
        <v>1</v>
      </c>
      <c r="Z201" t="n">
        <v>10</v>
      </c>
    </row>
    <row r="202">
      <c r="A202" t="n">
        <v>2</v>
      </c>
      <c r="B202" t="n">
        <v>70</v>
      </c>
      <c r="C202" t="inlineStr">
        <is>
          <t xml:space="preserve">CONCLUIDO	</t>
        </is>
      </c>
      <c r="D202" t="n">
        <v>2.4211</v>
      </c>
      <c r="E202" t="n">
        <v>41.3</v>
      </c>
      <c r="F202" t="n">
        <v>33.88</v>
      </c>
      <c r="G202" t="n">
        <v>11.29</v>
      </c>
      <c r="H202" t="n">
        <v>0.19</v>
      </c>
      <c r="I202" t="n">
        <v>180</v>
      </c>
      <c r="J202" t="n">
        <v>142.49</v>
      </c>
      <c r="K202" t="n">
        <v>47.83</v>
      </c>
      <c r="L202" t="n">
        <v>1.5</v>
      </c>
      <c r="M202" t="n">
        <v>178</v>
      </c>
      <c r="N202" t="n">
        <v>23.16</v>
      </c>
      <c r="O202" t="n">
        <v>17807.56</v>
      </c>
      <c r="P202" t="n">
        <v>373.15</v>
      </c>
      <c r="Q202" t="n">
        <v>2238.77</v>
      </c>
      <c r="R202" t="n">
        <v>255.52</v>
      </c>
      <c r="S202" t="n">
        <v>80.06999999999999</v>
      </c>
      <c r="T202" t="n">
        <v>84821.00999999999</v>
      </c>
      <c r="U202" t="n">
        <v>0.31</v>
      </c>
      <c r="V202" t="n">
        <v>0.76</v>
      </c>
      <c r="W202" t="n">
        <v>6.94</v>
      </c>
      <c r="X202" t="n">
        <v>5.24</v>
      </c>
      <c r="Y202" t="n">
        <v>1</v>
      </c>
      <c r="Z202" t="n">
        <v>10</v>
      </c>
    </row>
    <row r="203">
      <c r="A203" t="n">
        <v>3</v>
      </c>
      <c r="B203" t="n">
        <v>70</v>
      </c>
      <c r="C203" t="inlineStr">
        <is>
          <t xml:space="preserve">CONCLUIDO	</t>
        </is>
      </c>
      <c r="D203" t="n">
        <v>2.5336</v>
      </c>
      <c r="E203" t="n">
        <v>39.47</v>
      </c>
      <c r="F203" t="n">
        <v>32.94</v>
      </c>
      <c r="G203" t="n">
        <v>13.26</v>
      </c>
      <c r="H203" t="n">
        <v>0.22</v>
      </c>
      <c r="I203" t="n">
        <v>149</v>
      </c>
      <c r="J203" t="n">
        <v>142.83</v>
      </c>
      <c r="K203" t="n">
        <v>47.83</v>
      </c>
      <c r="L203" t="n">
        <v>1.75</v>
      </c>
      <c r="M203" t="n">
        <v>147</v>
      </c>
      <c r="N203" t="n">
        <v>23.25</v>
      </c>
      <c r="O203" t="n">
        <v>17849.7</v>
      </c>
      <c r="P203" t="n">
        <v>359.49</v>
      </c>
      <c r="Q203" t="n">
        <v>2238.71</v>
      </c>
      <c r="R203" t="n">
        <v>224.61</v>
      </c>
      <c r="S203" t="n">
        <v>80.06999999999999</v>
      </c>
      <c r="T203" t="n">
        <v>69523.17999999999</v>
      </c>
      <c r="U203" t="n">
        <v>0.36</v>
      </c>
      <c r="V203" t="n">
        <v>0.78</v>
      </c>
      <c r="W203" t="n">
        <v>6.9</v>
      </c>
      <c r="X203" t="n">
        <v>4.31</v>
      </c>
      <c r="Y203" t="n">
        <v>1</v>
      </c>
      <c r="Z203" t="n">
        <v>10</v>
      </c>
    </row>
    <row r="204">
      <c r="A204" t="n">
        <v>4</v>
      </c>
      <c r="B204" t="n">
        <v>70</v>
      </c>
      <c r="C204" t="inlineStr">
        <is>
          <t xml:space="preserve">CONCLUIDO	</t>
        </is>
      </c>
      <c r="D204" t="n">
        <v>2.6184</v>
      </c>
      <c r="E204" t="n">
        <v>38.19</v>
      </c>
      <c r="F204" t="n">
        <v>32.29</v>
      </c>
      <c r="G204" t="n">
        <v>15.26</v>
      </c>
      <c r="H204" t="n">
        <v>0.25</v>
      </c>
      <c r="I204" t="n">
        <v>127</v>
      </c>
      <c r="J204" t="n">
        <v>143.17</v>
      </c>
      <c r="K204" t="n">
        <v>47.83</v>
      </c>
      <c r="L204" t="n">
        <v>2</v>
      </c>
      <c r="M204" t="n">
        <v>125</v>
      </c>
      <c r="N204" t="n">
        <v>23.34</v>
      </c>
      <c r="O204" t="n">
        <v>17891.86</v>
      </c>
      <c r="P204" t="n">
        <v>349.24</v>
      </c>
      <c r="Q204" t="n">
        <v>2238.65</v>
      </c>
      <c r="R204" t="n">
        <v>203.85</v>
      </c>
      <c r="S204" t="n">
        <v>80.06999999999999</v>
      </c>
      <c r="T204" t="n">
        <v>59252.3</v>
      </c>
      <c r="U204" t="n">
        <v>0.39</v>
      </c>
      <c r="V204" t="n">
        <v>0.79</v>
      </c>
      <c r="W204" t="n">
        <v>6.85</v>
      </c>
      <c r="X204" t="n">
        <v>3.66</v>
      </c>
      <c r="Y204" t="n">
        <v>1</v>
      </c>
      <c r="Z204" t="n">
        <v>10</v>
      </c>
    </row>
    <row r="205">
      <c r="A205" t="n">
        <v>5</v>
      </c>
      <c r="B205" t="n">
        <v>70</v>
      </c>
      <c r="C205" t="inlineStr">
        <is>
          <t xml:space="preserve">CONCLUIDO	</t>
        </is>
      </c>
      <c r="D205" t="n">
        <v>2.689</v>
      </c>
      <c r="E205" t="n">
        <v>37.19</v>
      </c>
      <c r="F205" t="n">
        <v>31.78</v>
      </c>
      <c r="G205" t="n">
        <v>17.34</v>
      </c>
      <c r="H205" t="n">
        <v>0.28</v>
      </c>
      <c r="I205" t="n">
        <v>110</v>
      </c>
      <c r="J205" t="n">
        <v>143.51</v>
      </c>
      <c r="K205" t="n">
        <v>47.83</v>
      </c>
      <c r="L205" t="n">
        <v>2.25</v>
      </c>
      <c r="M205" t="n">
        <v>108</v>
      </c>
      <c r="N205" t="n">
        <v>23.44</v>
      </c>
      <c r="O205" t="n">
        <v>17934.06</v>
      </c>
      <c r="P205" t="n">
        <v>339.76</v>
      </c>
      <c r="Q205" t="n">
        <v>2238.54</v>
      </c>
      <c r="R205" t="n">
        <v>187.22</v>
      </c>
      <c r="S205" t="n">
        <v>80.06999999999999</v>
      </c>
      <c r="T205" t="n">
        <v>51023.87</v>
      </c>
      <c r="U205" t="n">
        <v>0.43</v>
      </c>
      <c r="V205" t="n">
        <v>0.8100000000000001</v>
      </c>
      <c r="W205" t="n">
        <v>6.82</v>
      </c>
      <c r="X205" t="n">
        <v>3.15</v>
      </c>
      <c r="Y205" t="n">
        <v>1</v>
      </c>
      <c r="Z205" t="n">
        <v>10</v>
      </c>
    </row>
    <row r="206">
      <c r="A206" t="n">
        <v>6</v>
      </c>
      <c r="B206" t="n">
        <v>70</v>
      </c>
      <c r="C206" t="inlineStr">
        <is>
          <t xml:space="preserve">CONCLUIDO	</t>
        </is>
      </c>
      <c r="D206" t="n">
        <v>2.7443</v>
      </c>
      <c r="E206" t="n">
        <v>36.44</v>
      </c>
      <c r="F206" t="n">
        <v>31.41</v>
      </c>
      <c r="G206" t="n">
        <v>19.43</v>
      </c>
      <c r="H206" t="n">
        <v>0.31</v>
      </c>
      <c r="I206" t="n">
        <v>97</v>
      </c>
      <c r="J206" t="n">
        <v>143.86</v>
      </c>
      <c r="K206" t="n">
        <v>47.83</v>
      </c>
      <c r="L206" t="n">
        <v>2.5</v>
      </c>
      <c r="M206" t="n">
        <v>95</v>
      </c>
      <c r="N206" t="n">
        <v>23.53</v>
      </c>
      <c r="O206" t="n">
        <v>17976.29</v>
      </c>
      <c r="P206" t="n">
        <v>332.83</v>
      </c>
      <c r="Q206" t="n">
        <v>2238.52</v>
      </c>
      <c r="R206" t="n">
        <v>175.14</v>
      </c>
      <c r="S206" t="n">
        <v>80.06999999999999</v>
      </c>
      <c r="T206" t="n">
        <v>45045.33</v>
      </c>
      <c r="U206" t="n">
        <v>0.46</v>
      </c>
      <c r="V206" t="n">
        <v>0.82</v>
      </c>
      <c r="W206" t="n">
        <v>6.8</v>
      </c>
      <c r="X206" t="n">
        <v>2.78</v>
      </c>
      <c r="Y206" t="n">
        <v>1</v>
      </c>
      <c r="Z206" t="n">
        <v>10</v>
      </c>
    </row>
    <row r="207">
      <c r="A207" t="n">
        <v>7</v>
      </c>
      <c r="B207" t="n">
        <v>70</v>
      </c>
      <c r="C207" t="inlineStr">
        <is>
          <t xml:space="preserve">CONCLUIDO	</t>
        </is>
      </c>
      <c r="D207" t="n">
        <v>2.7925</v>
      </c>
      <c r="E207" t="n">
        <v>35.81</v>
      </c>
      <c r="F207" t="n">
        <v>31.1</v>
      </c>
      <c r="G207" t="n">
        <v>21.7</v>
      </c>
      <c r="H207" t="n">
        <v>0.34</v>
      </c>
      <c r="I207" t="n">
        <v>86</v>
      </c>
      <c r="J207" t="n">
        <v>144.2</v>
      </c>
      <c r="K207" t="n">
        <v>47.83</v>
      </c>
      <c r="L207" t="n">
        <v>2.75</v>
      </c>
      <c r="M207" t="n">
        <v>84</v>
      </c>
      <c r="N207" t="n">
        <v>23.62</v>
      </c>
      <c r="O207" t="n">
        <v>18018.55</v>
      </c>
      <c r="P207" t="n">
        <v>325.88</v>
      </c>
      <c r="Q207" t="n">
        <v>2238.62</v>
      </c>
      <c r="R207" t="n">
        <v>165.5</v>
      </c>
      <c r="S207" t="n">
        <v>80.06999999999999</v>
      </c>
      <c r="T207" t="n">
        <v>40281.79</v>
      </c>
      <c r="U207" t="n">
        <v>0.48</v>
      </c>
      <c r="V207" t="n">
        <v>0.83</v>
      </c>
      <c r="W207" t="n">
        <v>6.77</v>
      </c>
      <c r="X207" t="n">
        <v>2.47</v>
      </c>
      <c r="Y207" t="n">
        <v>1</v>
      </c>
      <c r="Z207" t="n">
        <v>10</v>
      </c>
    </row>
    <row r="208">
      <c r="A208" t="n">
        <v>8</v>
      </c>
      <c r="B208" t="n">
        <v>70</v>
      </c>
      <c r="C208" t="inlineStr">
        <is>
          <t xml:space="preserve">CONCLUIDO	</t>
        </is>
      </c>
      <c r="D208" t="n">
        <v>2.8303</v>
      </c>
      <c r="E208" t="n">
        <v>35.33</v>
      </c>
      <c r="F208" t="n">
        <v>30.85</v>
      </c>
      <c r="G208" t="n">
        <v>23.73</v>
      </c>
      <c r="H208" t="n">
        <v>0.37</v>
      </c>
      <c r="I208" t="n">
        <v>78</v>
      </c>
      <c r="J208" t="n">
        <v>144.54</v>
      </c>
      <c r="K208" t="n">
        <v>47.83</v>
      </c>
      <c r="L208" t="n">
        <v>3</v>
      </c>
      <c r="M208" t="n">
        <v>76</v>
      </c>
      <c r="N208" t="n">
        <v>23.71</v>
      </c>
      <c r="O208" t="n">
        <v>18060.85</v>
      </c>
      <c r="P208" t="n">
        <v>319.89</v>
      </c>
      <c r="Q208" t="n">
        <v>2238.58</v>
      </c>
      <c r="R208" t="n">
        <v>156.88</v>
      </c>
      <c r="S208" t="n">
        <v>80.06999999999999</v>
      </c>
      <c r="T208" t="n">
        <v>36012.16</v>
      </c>
      <c r="U208" t="n">
        <v>0.51</v>
      </c>
      <c r="V208" t="n">
        <v>0.83</v>
      </c>
      <c r="W208" t="n">
        <v>6.77</v>
      </c>
      <c r="X208" t="n">
        <v>2.22</v>
      </c>
      <c r="Y208" t="n">
        <v>1</v>
      </c>
      <c r="Z208" t="n">
        <v>10</v>
      </c>
    </row>
    <row r="209">
      <c r="A209" t="n">
        <v>9</v>
      </c>
      <c r="B209" t="n">
        <v>70</v>
      </c>
      <c r="C209" t="inlineStr">
        <is>
          <t xml:space="preserve">CONCLUIDO	</t>
        </is>
      </c>
      <c r="D209" t="n">
        <v>2.8631</v>
      </c>
      <c r="E209" t="n">
        <v>34.93</v>
      </c>
      <c r="F209" t="n">
        <v>30.65</v>
      </c>
      <c r="G209" t="n">
        <v>25.9</v>
      </c>
      <c r="H209" t="n">
        <v>0.4</v>
      </c>
      <c r="I209" t="n">
        <v>71</v>
      </c>
      <c r="J209" t="n">
        <v>144.89</v>
      </c>
      <c r="K209" t="n">
        <v>47.83</v>
      </c>
      <c r="L209" t="n">
        <v>3.25</v>
      </c>
      <c r="M209" t="n">
        <v>69</v>
      </c>
      <c r="N209" t="n">
        <v>23.81</v>
      </c>
      <c r="O209" t="n">
        <v>18103.18</v>
      </c>
      <c r="P209" t="n">
        <v>313.88</v>
      </c>
      <c r="Q209" t="n">
        <v>2238.5</v>
      </c>
      <c r="R209" t="n">
        <v>150.31</v>
      </c>
      <c r="S209" t="n">
        <v>80.06999999999999</v>
      </c>
      <c r="T209" t="n">
        <v>32762.63</v>
      </c>
      <c r="U209" t="n">
        <v>0.53</v>
      </c>
      <c r="V209" t="n">
        <v>0.84</v>
      </c>
      <c r="W209" t="n">
        <v>6.76</v>
      </c>
      <c r="X209" t="n">
        <v>2.02</v>
      </c>
      <c r="Y209" t="n">
        <v>1</v>
      </c>
      <c r="Z209" t="n">
        <v>10</v>
      </c>
    </row>
    <row r="210">
      <c r="A210" t="n">
        <v>10</v>
      </c>
      <c r="B210" t="n">
        <v>70</v>
      </c>
      <c r="C210" t="inlineStr">
        <is>
          <t xml:space="preserve">CONCLUIDO	</t>
        </is>
      </c>
      <c r="D210" t="n">
        <v>2.8915</v>
      </c>
      <c r="E210" t="n">
        <v>34.58</v>
      </c>
      <c r="F210" t="n">
        <v>30.48</v>
      </c>
      <c r="G210" t="n">
        <v>28.13</v>
      </c>
      <c r="H210" t="n">
        <v>0.43</v>
      </c>
      <c r="I210" t="n">
        <v>65</v>
      </c>
      <c r="J210" t="n">
        <v>145.23</v>
      </c>
      <c r="K210" t="n">
        <v>47.83</v>
      </c>
      <c r="L210" t="n">
        <v>3.5</v>
      </c>
      <c r="M210" t="n">
        <v>63</v>
      </c>
      <c r="N210" t="n">
        <v>23.9</v>
      </c>
      <c r="O210" t="n">
        <v>18145.54</v>
      </c>
      <c r="P210" t="n">
        <v>308.84</v>
      </c>
      <c r="Q210" t="n">
        <v>2238.47</v>
      </c>
      <c r="R210" t="n">
        <v>144.71</v>
      </c>
      <c r="S210" t="n">
        <v>80.06999999999999</v>
      </c>
      <c r="T210" t="n">
        <v>29994.49</v>
      </c>
      <c r="U210" t="n">
        <v>0.55</v>
      </c>
      <c r="V210" t="n">
        <v>0.84</v>
      </c>
      <c r="W210" t="n">
        <v>6.75</v>
      </c>
      <c r="X210" t="n">
        <v>1.85</v>
      </c>
      <c r="Y210" t="n">
        <v>1</v>
      </c>
      <c r="Z210" t="n">
        <v>10</v>
      </c>
    </row>
    <row r="211">
      <c r="A211" t="n">
        <v>11</v>
      </c>
      <c r="B211" t="n">
        <v>70</v>
      </c>
      <c r="C211" t="inlineStr">
        <is>
          <t xml:space="preserve">CONCLUIDO	</t>
        </is>
      </c>
      <c r="D211" t="n">
        <v>2.9208</v>
      </c>
      <c r="E211" t="n">
        <v>34.24</v>
      </c>
      <c r="F211" t="n">
        <v>30.3</v>
      </c>
      <c r="G211" t="n">
        <v>30.82</v>
      </c>
      <c r="H211" t="n">
        <v>0.46</v>
      </c>
      <c r="I211" t="n">
        <v>59</v>
      </c>
      <c r="J211" t="n">
        <v>145.57</v>
      </c>
      <c r="K211" t="n">
        <v>47.83</v>
      </c>
      <c r="L211" t="n">
        <v>3.75</v>
      </c>
      <c r="M211" t="n">
        <v>57</v>
      </c>
      <c r="N211" t="n">
        <v>23.99</v>
      </c>
      <c r="O211" t="n">
        <v>18187.93</v>
      </c>
      <c r="P211" t="n">
        <v>302.9</v>
      </c>
      <c r="Q211" t="n">
        <v>2238.46</v>
      </c>
      <c r="R211" t="n">
        <v>139.06</v>
      </c>
      <c r="S211" t="n">
        <v>80.06999999999999</v>
      </c>
      <c r="T211" t="n">
        <v>27196.24</v>
      </c>
      <c r="U211" t="n">
        <v>0.58</v>
      </c>
      <c r="V211" t="n">
        <v>0.85</v>
      </c>
      <c r="W211" t="n">
        <v>6.74</v>
      </c>
      <c r="X211" t="n">
        <v>1.68</v>
      </c>
      <c r="Y211" t="n">
        <v>1</v>
      </c>
      <c r="Z211" t="n">
        <v>10</v>
      </c>
    </row>
    <row r="212">
      <c r="A212" t="n">
        <v>12</v>
      </c>
      <c r="B212" t="n">
        <v>70</v>
      </c>
      <c r="C212" t="inlineStr">
        <is>
          <t xml:space="preserve">CONCLUIDO	</t>
        </is>
      </c>
      <c r="D212" t="n">
        <v>2.9419</v>
      </c>
      <c r="E212" t="n">
        <v>33.99</v>
      </c>
      <c r="F212" t="n">
        <v>30.17</v>
      </c>
      <c r="G212" t="n">
        <v>32.92</v>
      </c>
      <c r="H212" t="n">
        <v>0.49</v>
      </c>
      <c r="I212" t="n">
        <v>55</v>
      </c>
      <c r="J212" t="n">
        <v>145.92</v>
      </c>
      <c r="K212" t="n">
        <v>47.83</v>
      </c>
      <c r="L212" t="n">
        <v>4</v>
      </c>
      <c r="M212" t="n">
        <v>53</v>
      </c>
      <c r="N212" t="n">
        <v>24.09</v>
      </c>
      <c r="O212" t="n">
        <v>18230.35</v>
      </c>
      <c r="P212" t="n">
        <v>297.84</v>
      </c>
      <c r="Q212" t="n">
        <v>2238.51</v>
      </c>
      <c r="R212" t="n">
        <v>134.96</v>
      </c>
      <c r="S212" t="n">
        <v>80.06999999999999</v>
      </c>
      <c r="T212" t="n">
        <v>25168.35</v>
      </c>
      <c r="U212" t="n">
        <v>0.59</v>
      </c>
      <c r="V212" t="n">
        <v>0.85</v>
      </c>
      <c r="W212" t="n">
        <v>6.73</v>
      </c>
      <c r="X212" t="n">
        <v>1.55</v>
      </c>
      <c r="Y212" t="n">
        <v>1</v>
      </c>
      <c r="Z212" t="n">
        <v>10</v>
      </c>
    </row>
    <row r="213">
      <c r="A213" t="n">
        <v>13</v>
      </c>
      <c r="B213" t="n">
        <v>70</v>
      </c>
      <c r="C213" t="inlineStr">
        <is>
          <t xml:space="preserve">CONCLUIDO	</t>
        </is>
      </c>
      <c r="D213" t="n">
        <v>2.9602</v>
      </c>
      <c r="E213" t="n">
        <v>33.78</v>
      </c>
      <c r="F213" t="n">
        <v>30.08</v>
      </c>
      <c r="G213" t="n">
        <v>35.39</v>
      </c>
      <c r="H213" t="n">
        <v>0.51</v>
      </c>
      <c r="I213" t="n">
        <v>51</v>
      </c>
      <c r="J213" t="n">
        <v>146.26</v>
      </c>
      <c r="K213" t="n">
        <v>47.83</v>
      </c>
      <c r="L213" t="n">
        <v>4.25</v>
      </c>
      <c r="M213" t="n">
        <v>49</v>
      </c>
      <c r="N213" t="n">
        <v>24.18</v>
      </c>
      <c r="O213" t="n">
        <v>18272.81</v>
      </c>
      <c r="P213" t="n">
        <v>292.22</v>
      </c>
      <c r="Q213" t="n">
        <v>2238.37</v>
      </c>
      <c r="R213" t="n">
        <v>132.02</v>
      </c>
      <c r="S213" t="n">
        <v>80.06999999999999</v>
      </c>
      <c r="T213" t="n">
        <v>23718.23</v>
      </c>
      <c r="U213" t="n">
        <v>0.61</v>
      </c>
      <c r="V213" t="n">
        <v>0.85</v>
      </c>
      <c r="W213" t="n">
        <v>6.72</v>
      </c>
      <c r="X213" t="n">
        <v>1.45</v>
      </c>
      <c r="Y213" t="n">
        <v>1</v>
      </c>
      <c r="Z213" t="n">
        <v>10</v>
      </c>
    </row>
    <row r="214">
      <c r="A214" t="n">
        <v>14</v>
      </c>
      <c r="B214" t="n">
        <v>70</v>
      </c>
      <c r="C214" t="inlineStr">
        <is>
          <t xml:space="preserve">CONCLUIDO	</t>
        </is>
      </c>
      <c r="D214" t="n">
        <v>2.9811</v>
      </c>
      <c r="E214" t="n">
        <v>33.54</v>
      </c>
      <c r="F214" t="n">
        <v>29.96</v>
      </c>
      <c r="G214" t="n">
        <v>38.25</v>
      </c>
      <c r="H214" t="n">
        <v>0.54</v>
      </c>
      <c r="I214" t="n">
        <v>47</v>
      </c>
      <c r="J214" t="n">
        <v>146.61</v>
      </c>
      <c r="K214" t="n">
        <v>47.83</v>
      </c>
      <c r="L214" t="n">
        <v>4.5</v>
      </c>
      <c r="M214" t="n">
        <v>45</v>
      </c>
      <c r="N214" t="n">
        <v>24.28</v>
      </c>
      <c r="O214" t="n">
        <v>18315.3</v>
      </c>
      <c r="P214" t="n">
        <v>288.3</v>
      </c>
      <c r="Q214" t="n">
        <v>2238.47</v>
      </c>
      <c r="R214" t="n">
        <v>127.71</v>
      </c>
      <c r="S214" t="n">
        <v>80.06999999999999</v>
      </c>
      <c r="T214" t="n">
        <v>21583.68</v>
      </c>
      <c r="U214" t="n">
        <v>0.63</v>
      </c>
      <c r="V214" t="n">
        <v>0.86</v>
      </c>
      <c r="W214" t="n">
        <v>6.73</v>
      </c>
      <c r="X214" t="n">
        <v>1.33</v>
      </c>
      <c r="Y214" t="n">
        <v>1</v>
      </c>
      <c r="Z214" t="n">
        <v>10</v>
      </c>
    </row>
    <row r="215">
      <c r="A215" t="n">
        <v>15</v>
      </c>
      <c r="B215" t="n">
        <v>70</v>
      </c>
      <c r="C215" t="inlineStr">
        <is>
          <t xml:space="preserve">CONCLUIDO	</t>
        </is>
      </c>
      <c r="D215" t="n">
        <v>2.9975</v>
      </c>
      <c r="E215" t="n">
        <v>33.36</v>
      </c>
      <c r="F215" t="n">
        <v>29.86</v>
      </c>
      <c r="G215" t="n">
        <v>40.72</v>
      </c>
      <c r="H215" t="n">
        <v>0.57</v>
      </c>
      <c r="I215" t="n">
        <v>44</v>
      </c>
      <c r="J215" t="n">
        <v>146.95</v>
      </c>
      <c r="K215" t="n">
        <v>47.83</v>
      </c>
      <c r="L215" t="n">
        <v>4.75</v>
      </c>
      <c r="M215" t="n">
        <v>42</v>
      </c>
      <c r="N215" t="n">
        <v>24.37</v>
      </c>
      <c r="O215" t="n">
        <v>18357.82</v>
      </c>
      <c r="P215" t="n">
        <v>282.62</v>
      </c>
      <c r="Q215" t="n">
        <v>2238.37</v>
      </c>
      <c r="R215" t="n">
        <v>124.7</v>
      </c>
      <c r="S215" t="n">
        <v>80.06999999999999</v>
      </c>
      <c r="T215" t="n">
        <v>20093.35</v>
      </c>
      <c r="U215" t="n">
        <v>0.64</v>
      </c>
      <c r="V215" t="n">
        <v>0.86</v>
      </c>
      <c r="W215" t="n">
        <v>6.72</v>
      </c>
      <c r="X215" t="n">
        <v>1.23</v>
      </c>
      <c r="Y215" t="n">
        <v>1</v>
      </c>
      <c r="Z215" t="n">
        <v>10</v>
      </c>
    </row>
    <row r="216">
      <c r="A216" t="n">
        <v>16</v>
      </c>
      <c r="B216" t="n">
        <v>70</v>
      </c>
      <c r="C216" t="inlineStr">
        <is>
          <t xml:space="preserve">CONCLUIDO	</t>
        </is>
      </c>
      <c r="D216" t="n">
        <v>3.0165</v>
      </c>
      <c r="E216" t="n">
        <v>33.15</v>
      </c>
      <c r="F216" t="n">
        <v>29.74</v>
      </c>
      <c r="G216" t="n">
        <v>43.52</v>
      </c>
      <c r="H216" t="n">
        <v>0.6</v>
      </c>
      <c r="I216" t="n">
        <v>41</v>
      </c>
      <c r="J216" t="n">
        <v>147.3</v>
      </c>
      <c r="K216" t="n">
        <v>47.83</v>
      </c>
      <c r="L216" t="n">
        <v>5</v>
      </c>
      <c r="M216" t="n">
        <v>39</v>
      </c>
      <c r="N216" t="n">
        <v>24.47</v>
      </c>
      <c r="O216" t="n">
        <v>18400.38</v>
      </c>
      <c r="P216" t="n">
        <v>277.21</v>
      </c>
      <c r="Q216" t="n">
        <v>2238.44</v>
      </c>
      <c r="R216" t="n">
        <v>120.79</v>
      </c>
      <c r="S216" t="n">
        <v>80.06999999999999</v>
      </c>
      <c r="T216" t="n">
        <v>18153.08</v>
      </c>
      <c r="U216" t="n">
        <v>0.66</v>
      </c>
      <c r="V216" t="n">
        <v>0.86</v>
      </c>
      <c r="W216" t="n">
        <v>6.7</v>
      </c>
      <c r="X216" t="n">
        <v>1.11</v>
      </c>
      <c r="Y216" t="n">
        <v>1</v>
      </c>
      <c r="Z216" t="n">
        <v>10</v>
      </c>
    </row>
    <row r="217">
      <c r="A217" t="n">
        <v>17</v>
      </c>
      <c r="B217" t="n">
        <v>70</v>
      </c>
      <c r="C217" t="inlineStr">
        <is>
          <t xml:space="preserve">CONCLUIDO	</t>
        </is>
      </c>
      <c r="D217" t="n">
        <v>3.022</v>
      </c>
      <c r="E217" t="n">
        <v>33.09</v>
      </c>
      <c r="F217" t="n">
        <v>29.74</v>
      </c>
      <c r="G217" t="n">
        <v>45.75</v>
      </c>
      <c r="H217" t="n">
        <v>0.63</v>
      </c>
      <c r="I217" t="n">
        <v>39</v>
      </c>
      <c r="J217" t="n">
        <v>147.64</v>
      </c>
      <c r="K217" t="n">
        <v>47.83</v>
      </c>
      <c r="L217" t="n">
        <v>5.25</v>
      </c>
      <c r="M217" t="n">
        <v>36</v>
      </c>
      <c r="N217" t="n">
        <v>24.56</v>
      </c>
      <c r="O217" t="n">
        <v>18442.97</v>
      </c>
      <c r="P217" t="n">
        <v>271.99</v>
      </c>
      <c r="Q217" t="n">
        <v>2238.45</v>
      </c>
      <c r="R217" t="n">
        <v>120.55</v>
      </c>
      <c r="S217" t="n">
        <v>80.06999999999999</v>
      </c>
      <c r="T217" t="n">
        <v>18041.15</v>
      </c>
      <c r="U217" t="n">
        <v>0.66</v>
      </c>
      <c r="V217" t="n">
        <v>0.86</v>
      </c>
      <c r="W217" t="n">
        <v>6.71</v>
      </c>
      <c r="X217" t="n">
        <v>1.11</v>
      </c>
      <c r="Y217" t="n">
        <v>1</v>
      </c>
      <c r="Z217" t="n">
        <v>10</v>
      </c>
    </row>
    <row r="218">
      <c r="A218" t="n">
        <v>18</v>
      </c>
      <c r="B218" t="n">
        <v>70</v>
      </c>
      <c r="C218" t="inlineStr">
        <is>
          <t xml:space="preserve">CONCLUIDO	</t>
        </is>
      </c>
      <c r="D218" t="n">
        <v>3.04</v>
      </c>
      <c r="E218" t="n">
        <v>32.9</v>
      </c>
      <c r="F218" t="n">
        <v>29.63</v>
      </c>
      <c r="G218" t="n">
        <v>49.38</v>
      </c>
      <c r="H218" t="n">
        <v>0.66</v>
      </c>
      <c r="I218" t="n">
        <v>36</v>
      </c>
      <c r="J218" t="n">
        <v>147.99</v>
      </c>
      <c r="K218" t="n">
        <v>47.83</v>
      </c>
      <c r="L218" t="n">
        <v>5.5</v>
      </c>
      <c r="M218" t="n">
        <v>30</v>
      </c>
      <c r="N218" t="n">
        <v>24.66</v>
      </c>
      <c r="O218" t="n">
        <v>18485.59</v>
      </c>
      <c r="P218" t="n">
        <v>267.24</v>
      </c>
      <c r="Q218" t="n">
        <v>2238.43</v>
      </c>
      <c r="R218" t="n">
        <v>117.15</v>
      </c>
      <c r="S218" t="n">
        <v>80.06999999999999</v>
      </c>
      <c r="T218" t="n">
        <v>16354.63</v>
      </c>
      <c r="U218" t="n">
        <v>0.68</v>
      </c>
      <c r="V218" t="n">
        <v>0.87</v>
      </c>
      <c r="W218" t="n">
        <v>6.7</v>
      </c>
      <c r="X218" t="n">
        <v>1</v>
      </c>
      <c r="Y218" t="n">
        <v>1</v>
      </c>
      <c r="Z218" t="n">
        <v>10</v>
      </c>
    </row>
    <row r="219">
      <c r="A219" t="n">
        <v>19</v>
      </c>
      <c r="B219" t="n">
        <v>70</v>
      </c>
      <c r="C219" t="inlineStr">
        <is>
          <t xml:space="preserve">CONCLUIDO	</t>
        </is>
      </c>
      <c r="D219" t="n">
        <v>3.0408</v>
      </c>
      <c r="E219" t="n">
        <v>32.89</v>
      </c>
      <c r="F219" t="n">
        <v>29.65</v>
      </c>
      <c r="G219" t="n">
        <v>50.82</v>
      </c>
      <c r="H219" t="n">
        <v>0.6899999999999999</v>
      </c>
      <c r="I219" t="n">
        <v>35</v>
      </c>
      <c r="J219" t="n">
        <v>148.33</v>
      </c>
      <c r="K219" t="n">
        <v>47.83</v>
      </c>
      <c r="L219" t="n">
        <v>5.75</v>
      </c>
      <c r="M219" t="n">
        <v>16</v>
      </c>
      <c r="N219" t="n">
        <v>24.75</v>
      </c>
      <c r="O219" t="n">
        <v>18528.25</v>
      </c>
      <c r="P219" t="n">
        <v>264.47</v>
      </c>
      <c r="Q219" t="n">
        <v>2238.64</v>
      </c>
      <c r="R219" t="n">
        <v>117.21</v>
      </c>
      <c r="S219" t="n">
        <v>80.06999999999999</v>
      </c>
      <c r="T219" t="n">
        <v>16389.8</v>
      </c>
      <c r="U219" t="n">
        <v>0.68</v>
      </c>
      <c r="V219" t="n">
        <v>0.87</v>
      </c>
      <c r="W219" t="n">
        <v>6.72</v>
      </c>
      <c r="X219" t="n">
        <v>1.02</v>
      </c>
      <c r="Y219" t="n">
        <v>1</v>
      </c>
      <c r="Z219" t="n">
        <v>10</v>
      </c>
    </row>
    <row r="220">
      <c r="A220" t="n">
        <v>20</v>
      </c>
      <c r="B220" t="n">
        <v>70</v>
      </c>
      <c r="C220" t="inlineStr">
        <is>
          <t xml:space="preserve">CONCLUIDO	</t>
        </is>
      </c>
      <c r="D220" t="n">
        <v>3.0474</v>
      </c>
      <c r="E220" t="n">
        <v>32.82</v>
      </c>
      <c r="F220" t="n">
        <v>29.6</v>
      </c>
      <c r="G220" t="n">
        <v>52.24</v>
      </c>
      <c r="H220" t="n">
        <v>0.71</v>
      </c>
      <c r="I220" t="n">
        <v>34</v>
      </c>
      <c r="J220" t="n">
        <v>148.68</v>
      </c>
      <c r="K220" t="n">
        <v>47.83</v>
      </c>
      <c r="L220" t="n">
        <v>6</v>
      </c>
      <c r="M220" t="n">
        <v>12</v>
      </c>
      <c r="N220" t="n">
        <v>24.85</v>
      </c>
      <c r="O220" t="n">
        <v>18570.94</v>
      </c>
      <c r="P220" t="n">
        <v>263.25</v>
      </c>
      <c r="Q220" t="n">
        <v>2238.45</v>
      </c>
      <c r="R220" t="n">
        <v>115.57</v>
      </c>
      <c r="S220" t="n">
        <v>80.06999999999999</v>
      </c>
      <c r="T220" t="n">
        <v>15575.85</v>
      </c>
      <c r="U220" t="n">
        <v>0.6899999999999999</v>
      </c>
      <c r="V220" t="n">
        <v>0.87</v>
      </c>
      <c r="W220" t="n">
        <v>6.72</v>
      </c>
      <c r="X220" t="n">
        <v>0.98</v>
      </c>
      <c r="Y220" t="n">
        <v>1</v>
      </c>
      <c r="Z220" t="n">
        <v>10</v>
      </c>
    </row>
    <row r="221">
      <c r="A221" t="n">
        <v>21</v>
      </c>
      <c r="B221" t="n">
        <v>70</v>
      </c>
      <c r="C221" t="inlineStr">
        <is>
          <t xml:space="preserve">CONCLUIDO	</t>
        </is>
      </c>
      <c r="D221" t="n">
        <v>3.048</v>
      </c>
      <c r="E221" t="n">
        <v>32.81</v>
      </c>
      <c r="F221" t="n">
        <v>29.6</v>
      </c>
      <c r="G221" t="n">
        <v>52.23</v>
      </c>
      <c r="H221" t="n">
        <v>0.74</v>
      </c>
      <c r="I221" t="n">
        <v>34</v>
      </c>
      <c r="J221" t="n">
        <v>149.02</v>
      </c>
      <c r="K221" t="n">
        <v>47.83</v>
      </c>
      <c r="L221" t="n">
        <v>6.25</v>
      </c>
      <c r="M221" t="n">
        <v>4</v>
      </c>
      <c r="N221" t="n">
        <v>24.95</v>
      </c>
      <c r="O221" t="n">
        <v>18613.66</v>
      </c>
      <c r="P221" t="n">
        <v>261.79</v>
      </c>
      <c r="Q221" t="n">
        <v>2238.58</v>
      </c>
      <c r="R221" t="n">
        <v>114.86</v>
      </c>
      <c r="S221" t="n">
        <v>80.06999999999999</v>
      </c>
      <c r="T221" t="n">
        <v>15221</v>
      </c>
      <c r="U221" t="n">
        <v>0.7</v>
      </c>
      <c r="V221" t="n">
        <v>0.87</v>
      </c>
      <c r="W221" t="n">
        <v>6.74</v>
      </c>
      <c r="X221" t="n">
        <v>0.97</v>
      </c>
      <c r="Y221" t="n">
        <v>1</v>
      </c>
      <c r="Z221" t="n">
        <v>10</v>
      </c>
    </row>
    <row r="222">
      <c r="A222" t="n">
        <v>22</v>
      </c>
      <c r="B222" t="n">
        <v>70</v>
      </c>
      <c r="C222" t="inlineStr">
        <is>
          <t xml:space="preserve">CONCLUIDO	</t>
        </is>
      </c>
      <c r="D222" t="n">
        <v>3.0488</v>
      </c>
      <c r="E222" t="n">
        <v>32.8</v>
      </c>
      <c r="F222" t="n">
        <v>29.59</v>
      </c>
      <c r="G222" t="n">
        <v>52.22</v>
      </c>
      <c r="H222" t="n">
        <v>0.77</v>
      </c>
      <c r="I222" t="n">
        <v>34</v>
      </c>
      <c r="J222" t="n">
        <v>149.37</v>
      </c>
      <c r="K222" t="n">
        <v>47.83</v>
      </c>
      <c r="L222" t="n">
        <v>6.5</v>
      </c>
      <c r="M222" t="n">
        <v>2</v>
      </c>
      <c r="N222" t="n">
        <v>25.04</v>
      </c>
      <c r="O222" t="n">
        <v>18656.42</v>
      </c>
      <c r="P222" t="n">
        <v>262.01</v>
      </c>
      <c r="Q222" t="n">
        <v>2238.57</v>
      </c>
      <c r="R222" t="n">
        <v>114.97</v>
      </c>
      <c r="S222" t="n">
        <v>80.06999999999999</v>
      </c>
      <c r="T222" t="n">
        <v>15278.25</v>
      </c>
      <c r="U222" t="n">
        <v>0.7</v>
      </c>
      <c r="V222" t="n">
        <v>0.87</v>
      </c>
      <c r="W222" t="n">
        <v>6.72</v>
      </c>
      <c r="X222" t="n">
        <v>0.96</v>
      </c>
      <c r="Y222" t="n">
        <v>1</v>
      </c>
      <c r="Z222" t="n">
        <v>10</v>
      </c>
    </row>
    <row r="223">
      <c r="A223" t="n">
        <v>23</v>
      </c>
      <c r="B223" t="n">
        <v>70</v>
      </c>
      <c r="C223" t="inlineStr">
        <is>
          <t xml:space="preserve">CONCLUIDO	</t>
        </is>
      </c>
      <c r="D223" t="n">
        <v>3.0537</v>
      </c>
      <c r="E223" t="n">
        <v>32.75</v>
      </c>
      <c r="F223" t="n">
        <v>29.57</v>
      </c>
      <c r="G223" t="n">
        <v>53.76</v>
      </c>
      <c r="H223" t="n">
        <v>0.8</v>
      </c>
      <c r="I223" t="n">
        <v>33</v>
      </c>
      <c r="J223" t="n">
        <v>149.72</v>
      </c>
      <c r="K223" t="n">
        <v>47.83</v>
      </c>
      <c r="L223" t="n">
        <v>6.75</v>
      </c>
      <c r="M223" t="n">
        <v>1</v>
      </c>
      <c r="N223" t="n">
        <v>25.14</v>
      </c>
      <c r="O223" t="n">
        <v>18699.2</v>
      </c>
      <c r="P223" t="n">
        <v>262.12</v>
      </c>
      <c r="Q223" t="n">
        <v>2238.61</v>
      </c>
      <c r="R223" t="n">
        <v>114.1</v>
      </c>
      <c r="S223" t="n">
        <v>80.06999999999999</v>
      </c>
      <c r="T223" t="n">
        <v>14849.38</v>
      </c>
      <c r="U223" t="n">
        <v>0.7</v>
      </c>
      <c r="V223" t="n">
        <v>0.87</v>
      </c>
      <c r="W223" t="n">
        <v>6.72</v>
      </c>
      <c r="X223" t="n">
        <v>0.9399999999999999</v>
      </c>
      <c r="Y223" t="n">
        <v>1</v>
      </c>
      <c r="Z223" t="n">
        <v>10</v>
      </c>
    </row>
    <row r="224">
      <c r="A224" t="n">
        <v>24</v>
      </c>
      <c r="B224" t="n">
        <v>70</v>
      </c>
      <c r="C224" t="inlineStr">
        <is>
          <t xml:space="preserve">CONCLUIDO	</t>
        </is>
      </c>
      <c r="D224" t="n">
        <v>3.0535</v>
      </c>
      <c r="E224" t="n">
        <v>32.75</v>
      </c>
      <c r="F224" t="n">
        <v>29.57</v>
      </c>
      <c r="G224" t="n">
        <v>53.76</v>
      </c>
      <c r="H224" t="n">
        <v>0.83</v>
      </c>
      <c r="I224" t="n">
        <v>33</v>
      </c>
      <c r="J224" t="n">
        <v>150.07</v>
      </c>
      <c r="K224" t="n">
        <v>47.83</v>
      </c>
      <c r="L224" t="n">
        <v>7</v>
      </c>
      <c r="M224" t="n">
        <v>0</v>
      </c>
      <c r="N224" t="n">
        <v>25.24</v>
      </c>
      <c r="O224" t="n">
        <v>18742.03</v>
      </c>
      <c r="P224" t="n">
        <v>262.66</v>
      </c>
      <c r="Q224" t="n">
        <v>2238.61</v>
      </c>
      <c r="R224" t="n">
        <v>114.14</v>
      </c>
      <c r="S224" t="n">
        <v>80.06999999999999</v>
      </c>
      <c r="T224" t="n">
        <v>14865.46</v>
      </c>
      <c r="U224" t="n">
        <v>0.7</v>
      </c>
      <c r="V224" t="n">
        <v>0.87</v>
      </c>
      <c r="W224" t="n">
        <v>6.73</v>
      </c>
      <c r="X224" t="n">
        <v>0.9399999999999999</v>
      </c>
      <c r="Y224" t="n">
        <v>1</v>
      </c>
      <c r="Z224" t="n">
        <v>10</v>
      </c>
    </row>
    <row r="225">
      <c r="A225" t="n">
        <v>0</v>
      </c>
      <c r="B225" t="n">
        <v>90</v>
      </c>
      <c r="C225" t="inlineStr">
        <is>
          <t xml:space="preserve">CONCLUIDO	</t>
        </is>
      </c>
      <c r="D225" t="n">
        <v>1.7971</v>
      </c>
      <c r="E225" t="n">
        <v>55.64</v>
      </c>
      <c r="F225" t="n">
        <v>39.85</v>
      </c>
      <c r="G225" t="n">
        <v>6.36</v>
      </c>
      <c r="H225" t="n">
        <v>0.1</v>
      </c>
      <c r="I225" t="n">
        <v>376</v>
      </c>
      <c r="J225" t="n">
        <v>176.73</v>
      </c>
      <c r="K225" t="n">
        <v>52.44</v>
      </c>
      <c r="L225" t="n">
        <v>1</v>
      </c>
      <c r="M225" t="n">
        <v>374</v>
      </c>
      <c r="N225" t="n">
        <v>33.29</v>
      </c>
      <c r="O225" t="n">
        <v>22031.19</v>
      </c>
      <c r="P225" t="n">
        <v>519.22</v>
      </c>
      <c r="Q225" t="n">
        <v>2239.64</v>
      </c>
      <c r="R225" t="n">
        <v>450.11</v>
      </c>
      <c r="S225" t="n">
        <v>80.06999999999999</v>
      </c>
      <c r="T225" t="n">
        <v>181137.9</v>
      </c>
      <c r="U225" t="n">
        <v>0.18</v>
      </c>
      <c r="V225" t="n">
        <v>0.64</v>
      </c>
      <c r="W225" t="n">
        <v>7.29</v>
      </c>
      <c r="X225" t="n">
        <v>11.21</v>
      </c>
      <c r="Y225" t="n">
        <v>1</v>
      </c>
      <c r="Z225" t="n">
        <v>10</v>
      </c>
    </row>
    <row r="226">
      <c r="A226" t="n">
        <v>1</v>
      </c>
      <c r="B226" t="n">
        <v>90</v>
      </c>
      <c r="C226" t="inlineStr">
        <is>
          <t xml:space="preserve">CONCLUIDO	</t>
        </is>
      </c>
      <c r="D226" t="n">
        <v>2.0444</v>
      </c>
      <c r="E226" t="n">
        <v>48.91</v>
      </c>
      <c r="F226" t="n">
        <v>36.72</v>
      </c>
      <c r="G226" t="n">
        <v>8.01</v>
      </c>
      <c r="H226" t="n">
        <v>0.13</v>
      </c>
      <c r="I226" t="n">
        <v>275</v>
      </c>
      <c r="J226" t="n">
        <v>177.1</v>
      </c>
      <c r="K226" t="n">
        <v>52.44</v>
      </c>
      <c r="L226" t="n">
        <v>1.25</v>
      </c>
      <c r="M226" t="n">
        <v>273</v>
      </c>
      <c r="N226" t="n">
        <v>33.41</v>
      </c>
      <c r="O226" t="n">
        <v>22076.81</v>
      </c>
      <c r="P226" t="n">
        <v>475.64</v>
      </c>
      <c r="Q226" t="n">
        <v>2239.26</v>
      </c>
      <c r="R226" t="n">
        <v>348.51</v>
      </c>
      <c r="S226" t="n">
        <v>80.06999999999999</v>
      </c>
      <c r="T226" t="n">
        <v>130840.03</v>
      </c>
      <c r="U226" t="n">
        <v>0.23</v>
      </c>
      <c r="V226" t="n">
        <v>0.7</v>
      </c>
      <c r="W226" t="n">
        <v>7.09</v>
      </c>
      <c r="X226" t="n">
        <v>8.08</v>
      </c>
      <c r="Y226" t="n">
        <v>1</v>
      </c>
      <c r="Z226" t="n">
        <v>10</v>
      </c>
    </row>
    <row r="227">
      <c r="A227" t="n">
        <v>2</v>
      </c>
      <c r="B227" t="n">
        <v>90</v>
      </c>
      <c r="C227" t="inlineStr">
        <is>
          <t xml:space="preserve">CONCLUIDO	</t>
        </is>
      </c>
      <c r="D227" t="n">
        <v>2.2184</v>
      </c>
      <c r="E227" t="n">
        <v>45.08</v>
      </c>
      <c r="F227" t="n">
        <v>34.94</v>
      </c>
      <c r="G227" t="n">
        <v>9.66</v>
      </c>
      <c r="H227" t="n">
        <v>0.15</v>
      </c>
      <c r="I227" t="n">
        <v>217</v>
      </c>
      <c r="J227" t="n">
        <v>177.47</v>
      </c>
      <c r="K227" t="n">
        <v>52.44</v>
      </c>
      <c r="L227" t="n">
        <v>1.5</v>
      </c>
      <c r="M227" t="n">
        <v>215</v>
      </c>
      <c r="N227" t="n">
        <v>33.53</v>
      </c>
      <c r="O227" t="n">
        <v>22122.46</v>
      </c>
      <c r="P227" t="n">
        <v>450.07</v>
      </c>
      <c r="Q227" t="n">
        <v>2238.97</v>
      </c>
      <c r="R227" t="n">
        <v>290.59</v>
      </c>
      <c r="S227" t="n">
        <v>80.06999999999999</v>
      </c>
      <c r="T227" t="n">
        <v>102172.76</v>
      </c>
      <c r="U227" t="n">
        <v>0.28</v>
      </c>
      <c r="V227" t="n">
        <v>0.73</v>
      </c>
      <c r="W227" t="n">
        <v>6.99</v>
      </c>
      <c r="X227" t="n">
        <v>6.31</v>
      </c>
      <c r="Y227" t="n">
        <v>1</v>
      </c>
      <c r="Z227" t="n">
        <v>10</v>
      </c>
    </row>
    <row r="228">
      <c r="A228" t="n">
        <v>3</v>
      </c>
      <c r="B228" t="n">
        <v>90</v>
      </c>
      <c r="C228" t="inlineStr">
        <is>
          <t xml:space="preserve">CONCLUIDO	</t>
        </is>
      </c>
      <c r="D228" t="n">
        <v>2.348</v>
      </c>
      <c r="E228" t="n">
        <v>42.59</v>
      </c>
      <c r="F228" t="n">
        <v>33.8</v>
      </c>
      <c r="G228" t="n">
        <v>11.33</v>
      </c>
      <c r="H228" t="n">
        <v>0.17</v>
      </c>
      <c r="I228" t="n">
        <v>179</v>
      </c>
      <c r="J228" t="n">
        <v>177.84</v>
      </c>
      <c r="K228" t="n">
        <v>52.44</v>
      </c>
      <c r="L228" t="n">
        <v>1.75</v>
      </c>
      <c r="M228" t="n">
        <v>177</v>
      </c>
      <c r="N228" t="n">
        <v>33.65</v>
      </c>
      <c r="O228" t="n">
        <v>22168.15</v>
      </c>
      <c r="P228" t="n">
        <v>432.85</v>
      </c>
      <c r="Q228" t="n">
        <v>2238.84</v>
      </c>
      <c r="R228" t="n">
        <v>253.08</v>
      </c>
      <c r="S228" t="n">
        <v>80.06999999999999</v>
      </c>
      <c r="T228" t="n">
        <v>83608.60000000001</v>
      </c>
      <c r="U228" t="n">
        <v>0.32</v>
      </c>
      <c r="V228" t="n">
        <v>0.76</v>
      </c>
      <c r="W228" t="n">
        <v>6.93</v>
      </c>
      <c r="X228" t="n">
        <v>5.17</v>
      </c>
      <c r="Y228" t="n">
        <v>1</v>
      </c>
      <c r="Z228" t="n">
        <v>10</v>
      </c>
    </row>
    <row r="229">
      <c r="A229" t="n">
        <v>4</v>
      </c>
      <c r="B229" t="n">
        <v>90</v>
      </c>
      <c r="C229" t="inlineStr">
        <is>
          <t xml:space="preserve">CONCLUIDO	</t>
        </is>
      </c>
      <c r="D229" t="n">
        <v>2.4487</v>
      </c>
      <c r="E229" t="n">
        <v>40.84</v>
      </c>
      <c r="F229" t="n">
        <v>33.01</v>
      </c>
      <c r="G229" t="n">
        <v>13.03</v>
      </c>
      <c r="H229" t="n">
        <v>0.2</v>
      </c>
      <c r="I229" t="n">
        <v>152</v>
      </c>
      <c r="J229" t="n">
        <v>178.21</v>
      </c>
      <c r="K229" t="n">
        <v>52.44</v>
      </c>
      <c r="L229" t="n">
        <v>2</v>
      </c>
      <c r="M229" t="n">
        <v>150</v>
      </c>
      <c r="N229" t="n">
        <v>33.77</v>
      </c>
      <c r="O229" t="n">
        <v>22213.89</v>
      </c>
      <c r="P229" t="n">
        <v>420.18</v>
      </c>
      <c r="Q229" t="n">
        <v>2238.61</v>
      </c>
      <c r="R229" t="n">
        <v>227.24</v>
      </c>
      <c r="S229" t="n">
        <v>80.06999999999999</v>
      </c>
      <c r="T229" t="n">
        <v>70824.46000000001</v>
      </c>
      <c r="U229" t="n">
        <v>0.35</v>
      </c>
      <c r="V229" t="n">
        <v>0.78</v>
      </c>
      <c r="W229" t="n">
        <v>6.9</v>
      </c>
      <c r="X229" t="n">
        <v>4.38</v>
      </c>
      <c r="Y229" t="n">
        <v>1</v>
      </c>
      <c r="Z229" t="n">
        <v>10</v>
      </c>
    </row>
    <row r="230">
      <c r="A230" t="n">
        <v>5</v>
      </c>
      <c r="B230" t="n">
        <v>90</v>
      </c>
      <c r="C230" t="inlineStr">
        <is>
          <t xml:space="preserve">CONCLUIDO	</t>
        </is>
      </c>
      <c r="D230" t="n">
        <v>2.5292</v>
      </c>
      <c r="E230" t="n">
        <v>39.54</v>
      </c>
      <c r="F230" t="n">
        <v>32.42</v>
      </c>
      <c r="G230" t="n">
        <v>14.74</v>
      </c>
      <c r="H230" t="n">
        <v>0.22</v>
      </c>
      <c r="I230" t="n">
        <v>132</v>
      </c>
      <c r="J230" t="n">
        <v>178.59</v>
      </c>
      <c r="K230" t="n">
        <v>52.44</v>
      </c>
      <c r="L230" t="n">
        <v>2.25</v>
      </c>
      <c r="M230" t="n">
        <v>130</v>
      </c>
      <c r="N230" t="n">
        <v>33.89</v>
      </c>
      <c r="O230" t="n">
        <v>22259.66</v>
      </c>
      <c r="P230" t="n">
        <v>409.96</v>
      </c>
      <c r="Q230" t="n">
        <v>2238.59</v>
      </c>
      <c r="R230" t="n">
        <v>208.51</v>
      </c>
      <c r="S230" t="n">
        <v>80.06999999999999</v>
      </c>
      <c r="T230" t="n">
        <v>61558.42</v>
      </c>
      <c r="U230" t="n">
        <v>0.38</v>
      </c>
      <c r="V230" t="n">
        <v>0.79</v>
      </c>
      <c r="W230" t="n">
        <v>6.85</v>
      </c>
      <c r="X230" t="n">
        <v>3.8</v>
      </c>
      <c r="Y230" t="n">
        <v>1</v>
      </c>
      <c r="Z230" t="n">
        <v>10</v>
      </c>
    </row>
    <row r="231">
      <c r="A231" t="n">
        <v>6</v>
      </c>
      <c r="B231" t="n">
        <v>90</v>
      </c>
      <c r="C231" t="inlineStr">
        <is>
          <t xml:space="preserve">CONCLUIDO	</t>
        </is>
      </c>
      <c r="D231" t="n">
        <v>2.5915</v>
      </c>
      <c r="E231" t="n">
        <v>38.59</v>
      </c>
      <c r="F231" t="n">
        <v>32.01</v>
      </c>
      <c r="G231" t="n">
        <v>16.41</v>
      </c>
      <c r="H231" t="n">
        <v>0.25</v>
      </c>
      <c r="I231" t="n">
        <v>117</v>
      </c>
      <c r="J231" t="n">
        <v>178.96</v>
      </c>
      <c r="K231" t="n">
        <v>52.44</v>
      </c>
      <c r="L231" t="n">
        <v>2.5</v>
      </c>
      <c r="M231" t="n">
        <v>115</v>
      </c>
      <c r="N231" t="n">
        <v>34.02</v>
      </c>
      <c r="O231" t="n">
        <v>22305.48</v>
      </c>
      <c r="P231" t="n">
        <v>402.03</v>
      </c>
      <c r="Q231" t="n">
        <v>2238.79</v>
      </c>
      <c r="R231" t="n">
        <v>194.37</v>
      </c>
      <c r="S231" t="n">
        <v>80.06999999999999</v>
      </c>
      <c r="T231" t="n">
        <v>54563.67</v>
      </c>
      <c r="U231" t="n">
        <v>0.41</v>
      </c>
      <c r="V231" t="n">
        <v>0.8</v>
      </c>
      <c r="W231" t="n">
        <v>6.84</v>
      </c>
      <c r="X231" t="n">
        <v>3.38</v>
      </c>
      <c r="Y231" t="n">
        <v>1</v>
      </c>
      <c r="Z231" t="n">
        <v>10</v>
      </c>
    </row>
    <row r="232">
      <c r="A232" t="n">
        <v>7</v>
      </c>
      <c r="B232" t="n">
        <v>90</v>
      </c>
      <c r="C232" t="inlineStr">
        <is>
          <t xml:space="preserve">CONCLUIDO	</t>
        </is>
      </c>
      <c r="D232" t="n">
        <v>2.6488</v>
      </c>
      <c r="E232" t="n">
        <v>37.75</v>
      </c>
      <c r="F232" t="n">
        <v>31.64</v>
      </c>
      <c r="G232" t="n">
        <v>18.25</v>
      </c>
      <c r="H232" t="n">
        <v>0.27</v>
      </c>
      <c r="I232" t="n">
        <v>104</v>
      </c>
      <c r="J232" t="n">
        <v>179.33</v>
      </c>
      <c r="K232" t="n">
        <v>52.44</v>
      </c>
      <c r="L232" t="n">
        <v>2.75</v>
      </c>
      <c r="M232" t="n">
        <v>102</v>
      </c>
      <c r="N232" t="n">
        <v>34.14</v>
      </c>
      <c r="O232" t="n">
        <v>22351.34</v>
      </c>
      <c r="P232" t="n">
        <v>394.8</v>
      </c>
      <c r="Q232" t="n">
        <v>2238.69</v>
      </c>
      <c r="R232" t="n">
        <v>182.34</v>
      </c>
      <c r="S232" t="n">
        <v>80.06999999999999</v>
      </c>
      <c r="T232" t="n">
        <v>48613.97</v>
      </c>
      <c r="U232" t="n">
        <v>0.44</v>
      </c>
      <c r="V232" t="n">
        <v>0.8100000000000001</v>
      </c>
      <c r="W232" t="n">
        <v>6.82</v>
      </c>
      <c r="X232" t="n">
        <v>3.01</v>
      </c>
      <c r="Y232" t="n">
        <v>1</v>
      </c>
      <c r="Z232" t="n">
        <v>10</v>
      </c>
    </row>
    <row r="233">
      <c r="A233" t="n">
        <v>8</v>
      </c>
      <c r="B233" t="n">
        <v>90</v>
      </c>
      <c r="C233" t="inlineStr">
        <is>
          <t xml:space="preserve">CONCLUIDO	</t>
        </is>
      </c>
      <c r="D233" t="n">
        <v>2.6978</v>
      </c>
      <c r="E233" t="n">
        <v>37.07</v>
      </c>
      <c r="F233" t="n">
        <v>31.3</v>
      </c>
      <c r="G233" t="n">
        <v>19.98</v>
      </c>
      <c r="H233" t="n">
        <v>0.3</v>
      </c>
      <c r="I233" t="n">
        <v>94</v>
      </c>
      <c r="J233" t="n">
        <v>179.7</v>
      </c>
      <c r="K233" t="n">
        <v>52.44</v>
      </c>
      <c r="L233" t="n">
        <v>3</v>
      </c>
      <c r="M233" t="n">
        <v>92</v>
      </c>
      <c r="N233" t="n">
        <v>34.26</v>
      </c>
      <c r="O233" t="n">
        <v>22397.24</v>
      </c>
      <c r="P233" t="n">
        <v>387.9</v>
      </c>
      <c r="Q233" t="n">
        <v>2238.56</v>
      </c>
      <c r="R233" t="n">
        <v>171.95</v>
      </c>
      <c r="S233" t="n">
        <v>80.06999999999999</v>
      </c>
      <c r="T233" t="n">
        <v>43465.38</v>
      </c>
      <c r="U233" t="n">
        <v>0.47</v>
      </c>
      <c r="V233" t="n">
        <v>0.82</v>
      </c>
      <c r="W233" t="n">
        <v>6.79</v>
      </c>
      <c r="X233" t="n">
        <v>2.68</v>
      </c>
      <c r="Y233" t="n">
        <v>1</v>
      </c>
      <c r="Z233" t="n">
        <v>10</v>
      </c>
    </row>
    <row r="234">
      <c r="A234" t="n">
        <v>9</v>
      </c>
      <c r="B234" t="n">
        <v>90</v>
      </c>
      <c r="C234" t="inlineStr">
        <is>
          <t xml:space="preserve">CONCLUIDO	</t>
        </is>
      </c>
      <c r="D234" t="n">
        <v>2.7374</v>
      </c>
      <c r="E234" t="n">
        <v>36.53</v>
      </c>
      <c r="F234" t="n">
        <v>31.05</v>
      </c>
      <c r="G234" t="n">
        <v>21.67</v>
      </c>
      <c r="H234" t="n">
        <v>0.32</v>
      </c>
      <c r="I234" t="n">
        <v>86</v>
      </c>
      <c r="J234" t="n">
        <v>180.07</v>
      </c>
      <c r="K234" t="n">
        <v>52.44</v>
      </c>
      <c r="L234" t="n">
        <v>3.25</v>
      </c>
      <c r="M234" t="n">
        <v>84</v>
      </c>
      <c r="N234" t="n">
        <v>34.38</v>
      </c>
      <c r="O234" t="n">
        <v>22443.18</v>
      </c>
      <c r="P234" t="n">
        <v>382.3</v>
      </c>
      <c r="Q234" t="n">
        <v>2238.46</v>
      </c>
      <c r="R234" t="n">
        <v>164.09</v>
      </c>
      <c r="S234" t="n">
        <v>80.06999999999999</v>
      </c>
      <c r="T234" t="n">
        <v>39576.29</v>
      </c>
      <c r="U234" t="n">
        <v>0.49</v>
      </c>
      <c r="V234" t="n">
        <v>0.83</v>
      </c>
      <c r="W234" t="n">
        <v>6.77</v>
      </c>
      <c r="X234" t="n">
        <v>2.43</v>
      </c>
      <c r="Y234" t="n">
        <v>1</v>
      </c>
      <c r="Z234" t="n">
        <v>10</v>
      </c>
    </row>
    <row r="235">
      <c r="A235" t="n">
        <v>10</v>
      </c>
      <c r="B235" t="n">
        <v>90</v>
      </c>
      <c r="C235" t="inlineStr">
        <is>
          <t xml:space="preserve">CONCLUIDO	</t>
        </is>
      </c>
      <c r="D235" t="n">
        <v>2.7685</v>
      </c>
      <c r="E235" t="n">
        <v>36.12</v>
      </c>
      <c r="F235" t="n">
        <v>30.89</v>
      </c>
      <c r="G235" t="n">
        <v>23.46</v>
      </c>
      <c r="H235" t="n">
        <v>0.34</v>
      </c>
      <c r="I235" t="n">
        <v>79</v>
      </c>
      <c r="J235" t="n">
        <v>180.45</v>
      </c>
      <c r="K235" t="n">
        <v>52.44</v>
      </c>
      <c r="L235" t="n">
        <v>3.5</v>
      </c>
      <c r="M235" t="n">
        <v>77</v>
      </c>
      <c r="N235" t="n">
        <v>34.51</v>
      </c>
      <c r="O235" t="n">
        <v>22489.16</v>
      </c>
      <c r="P235" t="n">
        <v>377.77</v>
      </c>
      <c r="Q235" t="n">
        <v>2238.52</v>
      </c>
      <c r="R235" t="n">
        <v>158.45</v>
      </c>
      <c r="S235" t="n">
        <v>80.06999999999999</v>
      </c>
      <c r="T235" t="n">
        <v>36792.68</v>
      </c>
      <c r="U235" t="n">
        <v>0.51</v>
      </c>
      <c r="V235" t="n">
        <v>0.83</v>
      </c>
      <c r="W235" t="n">
        <v>6.77</v>
      </c>
      <c r="X235" t="n">
        <v>2.26</v>
      </c>
      <c r="Y235" t="n">
        <v>1</v>
      </c>
      <c r="Z235" t="n">
        <v>10</v>
      </c>
    </row>
    <row r="236">
      <c r="A236" t="n">
        <v>11</v>
      </c>
      <c r="B236" t="n">
        <v>90</v>
      </c>
      <c r="C236" t="inlineStr">
        <is>
          <t xml:space="preserve">CONCLUIDO	</t>
        </is>
      </c>
      <c r="D236" t="n">
        <v>2.8069</v>
      </c>
      <c r="E236" t="n">
        <v>35.63</v>
      </c>
      <c r="F236" t="n">
        <v>30.65</v>
      </c>
      <c r="G236" t="n">
        <v>25.54</v>
      </c>
      <c r="H236" t="n">
        <v>0.37</v>
      </c>
      <c r="I236" t="n">
        <v>72</v>
      </c>
      <c r="J236" t="n">
        <v>180.82</v>
      </c>
      <c r="K236" t="n">
        <v>52.44</v>
      </c>
      <c r="L236" t="n">
        <v>3.75</v>
      </c>
      <c r="M236" t="n">
        <v>70</v>
      </c>
      <c r="N236" t="n">
        <v>34.63</v>
      </c>
      <c r="O236" t="n">
        <v>22535.19</v>
      </c>
      <c r="P236" t="n">
        <v>371.54</v>
      </c>
      <c r="Q236" t="n">
        <v>2238.51</v>
      </c>
      <c r="R236" t="n">
        <v>150.59</v>
      </c>
      <c r="S236" t="n">
        <v>80.06999999999999</v>
      </c>
      <c r="T236" t="n">
        <v>32899.55</v>
      </c>
      <c r="U236" t="n">
        <v>0.53</v>
      </c>
      <c r="V236" t="n">
        <v>0.84</v>
      </c>
      <c r="W236" t="n">
        <v>6.75</v>
      </c>
      <c r="X236" t="n">
        <v>2.02</v>
      </c>
      <c r="Y236" t="n">
        <v>1</v>
      </c>
      <c r="Z236" t="n">
        <v>10</v>
      </c>
    </row>
    <row r="237">
      <c r="A237" t="n">
        <v>12</v>
      </c>
      <c r="B237" t="n">
        <v>90</v>
      </c>
      <c r="C237" t="inlineStr">
        <is>
          <t xml:space="preserve">CONCLUIDO	</t>
        </is>
      </c>
      <c r="D237" t="n">
        <v>2.8293</v>
      </c>
      <c r="E237" t="n">
        <v>35.34</v>
      </c>
      <c r="F237" t="n">
        <v>30.54</v>
      </c>
      <c r="G237" t="n">
        <v>27.35</v>
      </c>
      <c r="H237" t="n">
        <v>0.39</v>
      </c>
      <c r="I237" t="n">
        <v>67</v>
      </c>
      <c r="J237" t="n">
        <v>181.19</v>
      </c>
      <c r="K237" t="n">
        <v>52.44</v>
      </c>
      <c r="L237" t="n">
        <v>4</v>
      </c>
      <c r="M237" t="n">
        <v>65</v>
      </c>
      <c r="N237" t="n">
        <v>34.75</v>
      </c>
      <c r="O237" t="n">
        <v>22581.25</v>
      </c>
      <c r="P237" t="n">
        <v>367.59</v>
      </c>
      <c r="Q237" t="n">
        <v>2238.49</v>
      </c>
      <c r="R237" t="n">
        <v>147.05</v>
      </c>
      <c r="S237" t="n">
        <v>80.06999999999999</v>
      </c>
      <c r="T237" t="n">
        <v>31154.18</v>
      </c>
      <c r="U237" t="n">
        <v>0.54</v>
      </c>
      <c r="V237" t="n">
        <v>0.84</v>
      </c>
      <c r="W237" t="n">
        <v>6.75</v>
      </c>
      <c r="X237" t="n">
        <v>1.91</v>
      </c>
      <c r="Y237" t="n">
        <v>1</v>
      </c>
      <c r="Z237" t="n">
        <v>10</v>
      </c>
    </row>
    <row r="238">
      <c r="A238" t="n">
        <v>13</v>
      </c>
      <c r="B238" t="n">
        <v>90</v>
      </c>
      <c r="C238" t="inlineStr">
        <is>
          <t xml:space="preserve">CONCLUIDO	</t>
        </is>
      </c>
      <c r="D238" t="n">
        <v>2.8504</v>
      </c>
      <c r="E238" t="n">
        <v>35.08</v>
      </c>
      <c r="F238" t="n">
        <v>30.42</v>
      </c>
      <c r="G238" t="n">
        <v>28.97</v>
      </c>
      <c r="H238" t="n">
        <v>0.42</v>
      </c>
      <c r="I238" t="n">
        <v>63</v>
      </c>
      <c r="J238" t="n">
        <v>181.57</v>
      </c>
      <c r="K238" t="n">
        <v>52.44</v>
      </c>
      <c r="L238" t="n">
        <v>4.25</v>
      </c>
      <c r="M238" t="n">
        <v>61</v>
      </c>
      <c r="N238" t="n">
        <v>34.88</v>
      </c>
      <c r="O238" t="n">
        <v>22627.36</v>
      </c>
      <c r="P238" t="n">
        <v>363.67</v>
      </c>
      <c r="Q238" t="n">
        <v>2238.55</v>
      </c>
      <c r="R238" t="n">
        <v>143.16</v>
      </c>
      <c r="S238" t="n">
        <v>80.06999999999999</v>
      </c>
      <c r="T238" t="n">
        <v>29227.4</v>
      </c>
      <c r="U238" t="n">
        <v>0.5600000000000001</v>
      </c>
      <c r="V238" t="n">
        <v>0.84</v>
      </c>
      <c r="W238" t="n">
        <v>6.74</v>
      </c>
      <c r="X238" t="n">
        <v>1.79</v>
      </c>
      <c r="Y238" t="n">
        <v>1</v>
      </c>
      <c r="Z238" t="n">
        <v>10</v>
      </c>
    </row>
    <row r="239">
      <c r="A239" t="n">
        <v>14</v>
      </c>
      <c r="B239" t="n">
        <v>90</v>
      </c>
      <c r="C239" t="inlineStr">
        <is>
          <t xml:space="preserve">CONCLUIDO	</t>
        </is>
      </c>
      <c r="D239" t="n">
        <v>2.8715</v>
      </c>
      <c r="E239" t="n">
        <v>34.83</v>
      </c>
      <c r="F239" t="n">
        <v>30.31</v>
      </c>
      <c r="G239" t="n">
        <v>30.82</v>
      </c>
      <c r="H239" t="n">
        <v>0.44</v>
      </c>
      <c r="I239" t="n">
        <v>59</v>
      </c>
      <c r="J239" t="n">
        <v>181.94</v>
      </c>
      <c r="K239" t="n">
        <v>52.44</v>
      </c>
      <c r="L239" t="n">
        <v>4.5</v>
      </c>
      <c r="M239" t="n">
        <v>57</v>
      </c>
      <c r="N239" t="n">
        <v>35</v>
      </c>
      <c r="O239" t="n">
        <v>22673.63</v>
      </c>
      <c r="P239" t="n">
        <v>359.27</v>
      </c>
      <c r="Q239" t="n">
        <v>2238.42</v>
      </c>
      <c r="R239" t="n">
        <v>139.46</v>
      </c>
      <c r="S239" t="n">
        <v>80.06999999999999</v>
      </c>
      <c r="T239" t="n">
        <v>27398.01</v>
      </c>
      <c r="U239" t="n">
        <v>0.57</v>
      </c>
      <c r="V239" t="n">
        <v>0.85</v>
      </c>
      <c r="W239" t="n">
        <v>6.73</v>
      </c>
      <c r="X239" t="n">
        <v>1.68</v>
      </c>
      <c r="Y239" t="n">
        <v>1</v>
      </c>
      <c r="Z239" t="n">
        <v>10</v>
      </c>
    </row>
    <row r="240">
      <c r="A240" t="n">
        <v>15</v>
      </c>
      <c r="B240" t="n">
        <v>90</v>
      </c>
      <c r="C240" t="inlineStr">
        <is>
          <t xml:space="preserve">CONCLUIDO	</t>
        </is>
      </c>
      <c r="D240" t="n">
        <v>2.8931</v>
      </c>
      <c r="E240" t="n">
        <v>34.56</v>
      </c>
      <c r="F240" t="n">
        <v>30.19</v>
      </c>
      <c r="G240" t="n">
        <v>32.93</v>
      </c>
      <c r="H240" t="n">
        <v>0.46</v>
      </c>
      <c r="I240" t="n">
        <v>55</v>
      </c>
      <c r="J240" t="n">
        <v>182.32</v>
      </c>
      <c r="K240" t="n">
        <v>52.44</v>
      </c>
      <c r="L240" t="n">
        <v>4.75</v>
      </c>
      <c r="M240" t="n">
        <v>53</v>
      </c>
      <c r="N240" t="n">
        <v>35.12</v>
      </c>
      <c r="O240" t="n">
        <v>22719.83</v>
      </c>
      <c r="P240" t="n">
        <v>355.43</v>
      </c>
      <c r="Q240" t="n">
        <v>2238.45</v>
      </c>
      <c r="R240" t="n">
        <v>135.52</v>
      </c>
      <c r="S240" t="n">
        <v>80.06999999999999</v>
      </c>
      <c r="T240" t="n">
        <v>25445.98</v>
      </c>
      <c r="U240" t="n">
        <v>0.59</v>
      </c>
      <c r="V240" t="n">
        <v>0.85</v>
      </c>
      <c r="W240" t="n">
        <v>6.73</v>
      </c>
      <c r="X240" t="n">
        <v>1.56</v>
      </c>
      <c r="Y240" t="n">
        <v>1</v>
      </c>
      <c r="Z240" t="n">
        <v>10</v>
      </c>
    </row>
    <row r="241">
      <c r="A241" t="n">
        <v>16</v>
      </c>
      <c r="B241" t="n">
        <v>90</v>
      </c>
      <c r="C241" t="inlineStr">
        <is>
          <t xml:space="preserve">CONCLUIDO	</t>
        </is>
      </c>
      <c r="D241" t="n">
        <v>2.9091</v>
      </c>
      <c r="E241" t="n">
        <v>34.38</v>
      </c>
      <c r="F241" t="n">
        <v>30.11</v>
      </c>
      <c r="G241" t="n">
        <v>34.74</v>
      </c>
      <c r="H241" t="n">
        <v>0.49</v>
      </c>
      <c r="I241" t="n">
        <v>52</v>
      </c>
      <c r="J241" t="n">
        <v>182.69</v>
      </c>
      <c r="K241" t="n">
        <v>52.44</v>
      </c>
      <c r="L241" t="n">
        <v>5</v>
      </c>
      <c r="M241" t="n">
        <v>50</v>
      </c>
      <c r="N241" t="n">
        <v>35.25</v>
      </c>
      <c r="O241" t="n">
        <v>22766.06</v>
      </c>
      <c r="P241" t="n">
        <v>351.36</v>
      </c>
      <c r="Q241" t="n">
        <v>2238.48</v>
      </c>
      <c r="R241" t="n">
        <v>132.79</v>
      </c>
      <c r="S241" t="n">
        <v>80.06999999999999</v>
      </c>
      <c r="T241" t="n">
        <v>24099.19</v>
      </c>
      <c r="U241" t="n">
        <v>0.6</v>
      </c>
      <c r="V241" t="n">
        <v>0.85</v>
      </c>
      <c r="W241" t="n">
        <v>6.72</v>
      </c>
      <c r="X241" t="n">
        <v>1.48</v>
      </c>
      <c r="Y241" t="n">
        <v>1</v>
      </c>
      <c r="Z241" t="n">
        <v>10</v>
      </c>
    </row>
    <row r="242">
      <c r="A242" t="n">
        <v>17</v>
      </c>
      <c r="B242" t="n">
        <v>90</v>
      </c>
      <c r="C242" t="inlineStr">
        <is>
          <t xml:space="preserve">CONCLUIDO	</t>
        </is>
      </c>
      <c r="D242" t="n">
        <v>2.9257</v>
      </c>
      <c r="E242" t="n">
        <v>34.18</v>
      </c>
      <c r="F242" t="n">
        <v>30.02</v>
      </c>
      <c r="G242" t="n">
        <v>36.76</v>
      </c>
      <c r="H242" t="n">
        <v>0.51</v>
      </c>
      <c r="I242" t="n">
        <v>49</v>
      </c>
      <c r="J242" t="n">
        <v>183.07</v>
      </c>
      <c r="K242" t="n">
        <v>52.44</v>
      </c>
      <c r="L242" t="n">
        <v>5.25</v>
      </c>
      <c r="M242" t="n">
        <v>47</v>
      </c>
      <c r="N242" t="n">
        <v>35.37</v>
      </c>
      <c r="O242" t="n">
        <v>22812.34</v>
      </c>
      <c r="P242" t="n">
        <v>347.26</v>
      </c>
      <c r="Q242" t="n">
        <v>2238.49</v>
      </c>
      <c r="R242" t="n">
        <v>129.54</v>
      </c>
      <c r="S242" t="n">
        <v>80.06999999999999</v>
      </c>
      <c r="T242" t="n">
        <v>22486.4</v>
      </c>
      <c r="U242" t="n">
        <v>0.62</v>
      </c>
      <c r="V242" t="n">
        <v>0.85</v>
      </c>
      <c r="W242" t="n">
        <v>6.73</v>
      </c>
      <c r="X242" t="n">
        <v>1.39</v>
      </c>
      <c r="Y242" t="n">
        <v>1</v>
      </c>
      <c r="Z242" t="n">
        <v>10</v>
      </c>
    </row>
    <row r="243">
      <c r="A243" t="n">
        <v>18</v>
      </c>
      <c r="B243" t="n">
        <v>90</v>
      </c>
      <c r="C243" t="inlineStr">
        <is>
          <t xml:space="preserve">CONCLUIDO	</t>
        </is>
      </c>
      <c r="D243" t="n">
        <v>2.9429</v>
      </c>
      <c r="E243" t="n">
        <v>33.98</v>
      </c>
      <c r="F243" t="n">
        <v>29.92</v>
      </c>
      <c r="G243" t="n">
        <v>39.03</v>
      </c>
      <c r="H243" t="n">
        <v>0.53</v>
      </c>
      <c r="I243" t="n">
        <v>46</v>
      </c>
      <c r="J243" t="n">
        <v>183.44</v>
      </c>
      <c r="K243" t="n">
        <v>52.44</v>
      </c>
      <c r="L243" t="n">
        <v>5.5</v>
      </c>
      <c r="M243" t="n">
        <v>44</v>
      </c>
      <c r="N243" t="n">
        <v>35.5</v>
      </c>
      <c r="O243" t="n">
        <v>22858.66</v>
      </c>
      <c r="P243" t="n">
        <v>344.04</v>
      </c>
      <c r="Q243" t="n">
        <v>2238.44</v>
      </c>
      <c r="R243" t="n">
        <v>126.93</v>
      </c>
      <c r="S243" t="n">
        <v>80.06999999999999</v>
      </c>
      <c r="T243" t="n">
        <v>21198.45</v>
      </c>
      <c r="U243" t="n">
        <v>0.63</v>
      </c>
      <c r="V243" t="n">
        <v>0.86</v>
      </c>
      <c r="W243" t="n">
        <v>6.71</v>
      </c>
      <c r="X243" t="n">
        <v>1.3</v>
      </c>
      <c r="Y243" t="n">
        <v>1</v>
      </c>
      <c r="Z243" t="n">
        <v>10</v>
      </c>
    </row>
    <row r="244">
      <c r="A244" t="n">
        <v>19</v>
      </c>
      <c r="B244" t="n">
        <v>90</v>
      </c>
      <c r="C244" t="inlineStr">
        <is>
          <t xml:space="preserve">CONCLUIDO	</t>
        </is>
      </c>
      <c r="D244" t="n">
        <v>2.9539</v>
      </c>
      <c r="E244" t="n">
        <v>33.85</v>
      </c>
      <c r="F244" t="n">
        <v>29.87</v>
      </c>
      <c r="G244" t="n">
        <v>40.73</v>
      </c>
      <c r="H244" t="n">
        <v>0.55</v>
      </c>
      <c r="I244" t="n">
        <v>44</v>
      </c>
      <c r="J244" t="n">
        <v>183.82</v>
      </c>
      <c r="K244" t="n">
        <v>52.44</v>
      </c>
      <c r="L244" t="n">
        <v>5.75</v>
      </c>
      <c r="M244" t="n">
        <v>42</v>
      </c>
      <c r="N244" t="n">
        <v>35.63</v>
      </c>
      <c r="O244" t="n">
        <v>22905.03</v>
      </c>
      <c r="P244" t="n">
        <v>339.88</v>
      </c>
      <c r="Q244" t="n">
        <v>2238.49</v>
      </c>
      <c r="R244" t="n">
        <v>124.98</v>
      </c>
      <c r="S244" t="n">
        <v>80.06999999999999</v>
      </c>
      <c r="T244" t="n">
        <v>20233.56</v>
      </c>
      <c r="U244" t="n">
        <v>0.64</v>
      </c>
      <c r="V244" t="n">
        <v>0.86</v>
      </c>
      <c r="W244" t="n">
        <v>6.71</v>
      </c>
      <c r="X244" t="n">
        <v>1.24</v>
      </c>
      <c r="Y244" t="n">
        <v>1</v>
      </c>
      <c r="Z244" t="n">
        <v>10</v>
      </c>
    </row>
    <row r="245">
      <c r="A245" t="n">
        <v>20</v>
      </c>
      <c r="B245" t="n">
        <v>90</v>
      </c>
      <c r="C245" t="inlineStr">
        <is>
          <t xml:space="preserve">CONCLUIDO	</t>
        </is>
      </c>
      <c r="D245" t="n">
        <v>2.9733</v>
      </c>
      <c r="E245" t="n">
        <v>33.63</v>
      </c>
      <c r="F245" t="n">
        <v>29.75</v>
      </c>
      <c r="G245" t="n">
        <v>43.54</v>
      </c>
      <c r="H245" t="n">
        <v>0.58</v>
      </c>
      <c r="I245" t="n">
        <v>41</v>
      </c>
      <c r="J245" t="n">
        <v>184.19</v>
      </c>
      <c r="K245" t="n">
        <v>52.44</v>
      </c>
      <c r="L245" t="n">
        <v>6</v>
      </c>
      <c r="M245" t="n">
        <v>39</v>
      </c>
      <c r="N245" t="n">
        <v>35.75</v>
      </c>
      <c r="O245" t="n">
        <v>22951.43</v>
      </c>
      <c r="P245" t="n">
        <v>334.93</v>
      </c>
      <c r="Q245" t="n">
        <v>2238.61</v>
      </c>
      <c r="R245" t="n">
        <v>121.64</v>
      </c>
      <c r="S245" t="n">
        <v>80.06999999999999</v>
      </c>
      <c r="T245" t="n">
        <v>18579.16</v>
      </c>
      <c r="U245" t="n">
        <v>0.66</v>
      </c>
      <c r="V245" t="n">
        <v>0.86</v>
      </c>
      <c r="W245" t="n">
        <v>6.69</v>
      </c>
      <c r="X245" t="n">
        <v>1.13</v>
      </c>
      <c r="Y245" t="n">
        <v>1</v>
      </c>
      <c r="Z245" t="n">
        <v>10</v>
      </c>
    </row>
    <row r="246">
      <c r="A246" t="n">
        <v>21</v>
      </c>
      <c r="B246" t="n">
        <v>90</v>
      </c>
      <c r="C246" t="inlineStr">
        <is>
          <t xml:space="preserve">CONCLUIDO	</t>
        </is>
      </c>
      <c r="D246" t="n">
        <v>2.9829</v>
      </c>
      <c r="E246" t="n">
        <v>33.52</v>
      </c>
      <c r="F246" t="n">
        <v>29.72</v>
      </c>
      <c r="G246" t="n">
        <v>45.72</v>
      </c>
      <c r="H246" t="n">
        <v>0.6</v>
      </c>
      <c r="I246" t="n">
        <v>39</v>
      </c>
      <c r="J246" t="n">
        <v>184.57</v>
      </c>
      <c r="K246" t="n">
        <v>52.44</v>
      </c>
      <c r="L246" t="n">
        <v>6.25</v>
      </c>
      <c r="M246" t="n">
        <v>37</v>
      </c>
      <c r="N246" t="n">
        <v>35.88</v>
      </c>
      <c r="O246" t="n">
        <v>22997.88</v>
      </c>
      <c r="P246" t="n">
        <v>331.37</v>
      </c>
      <c r="Q246" t="n">
        <v>2238.39</v>
      </c>
      <c r="R246" t="n">
        <v>120.03</v>
      </c>
      <c r="S246" t="n">
        <v>80.06999999999999</v>
      </c>
      <c r="T246" t="n">
        <v>17781.4</v>
      </c>
      <c r="U246" t="n">
        <v>0.67</v>
      </c>
      <c r="V246" t="n">
        <v>0.86</v>
      </c>
      <c r="W246" t="n">
        <v>6.71</v>
      </c>
      <c r="X246" t="n">
        <v>1.09</v>
      </c>
      <c r="Y246" t="n">
        <v>1</v>
      </c>
      <c r="Z246" t="n">
        <v>10</v>
      </c>
    </row>
    <row r="247">
      <c r="A247" t="n">
        <v>22</v>
      </c>
      <c r="B247" t="n">
        <v>90</v>
      </c>
      <c r="C247" t="inlineStr">
        <is>
          <t xml:space="preserve">CONCLUIDO	</t>
        </is>
      </c>
      <c r="D247" t="n">
        <v>2.9941</v>
      </c>
      <c r="E247" t="n">
        <v>33.4</v>
      </c>
      <c r="F247" t="n">
        <v>29.66</v>
      </c>
      <c r="G247" t="n">
        <v>48.1</v>
      </c>
      <c r="H247" t="n">
        <v>0.62</v>
      </c>
      <c r="I247" t="n">
        <v>37</v>
      </c>
      <c r="J247" t="n">
        <v>184.95</v>
      </c>
      <c r="K247" t="n">
        <v>52.44</v>
      </c>
      <c r="L247" t="n">
        <v>6.5</v>
      </c>
      <c r="M247" t="n">
        <v>35</v>
      </c>
      <c r="N247" t="n">
        <v>36.01</v>
      </c>
      <c r="O247" t="n">
        <v>23044.38</v>
      </c>
      <c r="P247" t="n">
        <v>326.02</v>
      </c>
      <c r="Q247" t="n">
        <v>2238.31</v>
      </c>
      <c r="R247" t="n">
        <v>118.49</v>
      </c>
      <c r="S247" t="n">
        <v>80.06999999999999</v>
      </c>
      <c r="T247" t="n">
        <v>17020.86</v>
      </c>
      <c r="U247" t="n">
        <v>0.68</v>
      </c>
      <c r="V247" t="n">
        <v>0.86</v>
      </c>
      <c r="W247" t="n">
        <v>6.7</v>
      </c>
      <c r="X247" t="n">
        <v>1.04</v>
      </c>
      <c r="Y247" t="n">
        <v>1</v>
      </c>
      <c r="Z247" t="n">
        <v>10</v>
      </c>
    </row>
    <row r="248">
      <c r="A248" t="n">
        <v>23</v>
      </c>
      <c r="B248" t="n">
        <v>90</v>
      </c>
      <c r="C248" t="inlineStr">
        <is>
          <t xml:space="preserve">CONCLUIDO	</t>
        </is>
      </c>
      <c r="D248" t="n">
        <v>3.0013</v>
      </c>
      <c r="E248" t="n">
        <v>33.32</v>
      </c>
      <c r="F248" t="n">
        <v>29.62</v>
      </c>
      <c r="G248" t="n">
        <v>49.36</v>
      </c>
      <c r="H248" t="n">
        <v>0.65</v>
      </c>
      <c r="I248" t="n">
        <v>36</v>
      </c>
      <c r="J248" t="n">
        <v>185.33</v>
      </c>
      <c r="K248" t="n">
        <v>52.44</v>
      </c>
      <c r="L248" t="n">
        <v>6.75</v>
      </c>
      <c r="M248" t="n">
        <v>34</v>
      </c>
      <c r="N248" t="n">
        <v>36.13</v>
      </c>
      <c r="O248" t="n">
        <v>23090.91</v>
      </c>
      <c r="P248" t="n">
        <v>324.16</v>
      </c>
      <c r="Q248" t="n">
        <v>2238.31</v>
      </c>
      <c r="R248" t="n">
        <v>116.81</v>
      </c>
      <c r="S248" t="n">
        <v>80.06999999999999</v>
      </c>
      <c r="T248" t="n">
        <v>16184.81</v>
      </c>
      <c r="U248" t="n">
        <v>0.6899999999999999</v>
      </c>
      <c r="V248" t="n">
        <v>0.87</v>
      </c>
      <c r="W248" t="n">
        <v>6.7</v>
      </c>
      <c r="X248" t="n">
        <v>0.99</v>
      </c>
      <c r="Y248" t="n">
        <v>1</v>
      </c>
      <c r="Z248" t="n">
        <v>10</v>
      </c>
    </row>
    <row r="249">
      <c r="A249" t="n">
        <v>24</v>
      </c>
      <c r="B249" t="n">
        <v>90</v>
      </c>
      <c r="C249" t="inlineStr">
        <is>
          <t xml:space="preserve">CONCLUIDO	</t>
        </is>
      </c>
      <c r="D249" t="n">
        <v>3.0114</v>
      </c>
      <c r="E249" t="n">
        <v>33.21</v>
      </c>
      <c r="F249" t="n">
        <v>29.58</v>
      </c>
      <c r="G249" t="n">
        <v>52.2</v>
      </c>
      <c r="H249" t="n">
        <v>0.67</v>
      </c>
      <c r="I249" t="n">
        <v>34</v>
      </c>
      <c r="J249" t="n">
        <v>185.7</v>
      </c>
      <c r="K249" t="n">
        <v>52.44</v>
      </c>
      <c r="L249" t="n">
        <v>7</v>
      </c>
      <c r="M249" t="n">
        <v>32</v>
      </c>
      <c r="N249" t="n">
        <v>36.26</v>
      </c>
      <c r="O249" t="n">
        <v>23137.49</v>
      </c>
      <c r="P249" t="n">
        <v>320.44</v>
      </c>
      <c r="Q249" t="n">
        <v>2238.41</v>
      </c>
      <c r="R249" t="n">
        <v>115.79</v>
      </c>
      <c r="S249" t="n">
        <v>80.06999999999999</v>
      </c>
      <c r="T249" t="n">
        <v>15689.37</v>
      </c>
      <c r="U249" t="n">
        <v>0.6899999999999999</v>
      </c>
      <c r="V249" t="n">
        <v>0.87</v>
      </c>
      <c r="W249" t="n">
        <v>6.69</v>
      </c>
      <c r="X249" t="n">
        <v>0.95</v>
      </c>
      <c r="Y249" t="n">
        <v>1</v>
      </c>
      <c r="Z249" t="n">
        <v>10</v>
      </c>
    </row>
    <row r="250">
      <c r="A250" t="n">
        <v>25</v>
      </c>
      <c r="B250" t="n">
        <v>90</v>
      </c>
      <c r="C250" t="inlineStr">
        <is>
          <t xml:space="preserve">CONCLUIDO	</t>
        </is>
      </c>
      <c r="D250" t="n">
        <v>3.0183</v>
      </c>
      <c r="E250" t="n">
        <v>33.13</v>
      </c>
      <c r="F250" t="n">
        <v>29.54</v>
      </c>
      <c r="G250" t="n">
        <v>53.7</v>
      </c>
      <c r="H250" t="n">
        <v>0.6899999999999999</v>
      </c>
      <c r="I250" t="n">
        <v>33</v>
      </c>
      <c r="J250" t="n">
        <v>186.08</v>
      </c>
      <c r="K250" t="n">
        <v>52.44</v>
      </c>
      <c r="L250" t="n">
        <v>7.25</v>
      </c>
      <c r="M250" t="n">
        <v>31</v>
      </c>
      <c r="N250" t="n">
        <v>36.39</v>
      </c>
      <c r="O250" t="n">
        <v>23184.11</v>
      </c>
      <c r="P250" t="n">
        <v>317.01</v>
      </c>
      <c r="Q250" t="n">
        <v>2238.37</v>
      </c>
      <c r="R250" t="n">
        <v>114.22</v>
      </c>
      <c r="S250" t="n">
        <v>80.06999999999999</v>
      </c>
      <c r="T250" t="n">
        <v>14905.91</v>
      </c>
      <c r="U250" t="n">
        <v>0.7</v>
      </c>
      <c r="V250" t="n">
        <v>0.87</v>
      </c>
      <c r="W250" t="n">
        <v>6.69</v>
      </c>
      <c r="X250" t="n">
        <v>0.91</v>
      </c>
      <c r="Y250" t="n">
        <v>1</v>
      </c>
      <c r="Z250" t="n">
        <v>10</v>
      </c>
    </row>
    <row r="251">
      <c r="A251" t="n">
        <v>26</v>
      </c>
      <c r="B251" t="n">
        <v>90</v>
      </c>
      <c r="C251" t="inlineStr">
        <is>
          <t xml:space="preserve">CONCLUIDO	</t>
        </is>
      </c>
      <c r="D251" t="n">
        <v>3.029</v>
      </c>
      <c r="E251" t="n">
        <v>33.01</v>
      </c>
      <c r="F251" t="n">
        <v>29.49</v>
      </c>
      <c r="G251" t="n">
        <v>57.08</v>
      </c>
      <c r="H251" t="n">
        <v>0.71</v>
      </c>
      <c r="I251" t="n">
        <v>31</v>
      </c>
      <c r="J251" t="n">
        <v>186.46</v>
      </c>
      <c r="K251" t="n">
        <v>52.44</v>
      </c>
      <c r="L251" t="n">
        <v>7.5</v>
      </c>
      <c r="M251" t="n">
        <v>28</v>
      </c>
      <c r="N251" t="n">
        <v>36.52</v>
      </c>
      <c r="O251" t="n">
        <v>23230.78</v>
      </c>
      <c r="P251" t="n">
        <v>313.36</v>
      </c>
      <c r="Q251" t="n">
        <v>2238.4</v>
      </c>
      <c r="R251" t="n">
        <v>112.73</v>
      </c>
      <c r="S251" t="n">
        <v>80.06999999999999</v>
      </c>
      <c r="T251" t="n">
        <v>14169.83</v>
      </c>
      <c r="U251" t="n">
        <v>0.71</v>
      </c>
      <c r="V251" t="n">
        <v>0.87</v>
      </c>
      <c r="W251" t="n">
        <v>6.69</v>
      </c>
      <c r="X251" t="n">
        <v>0.86</v>
      </c>
      <c r="Y251" t="n">
        <v>1</v>
      </c>
      <c r="Z251" t="n">
        <v>10</v>
      </c>
    </row>
    <row r="252">
      <c r="A252" t="n">
        <v>27</v>
      </c>
      <c r="B252" t="n">
        <v>90</v>
      </c>
      <c r="C252" t="inlineStr">
        <is>
          <t xml:space="preserve">CONCLUIDO	</t>
        </is>
      </c>
      <c r="D252" t="n">
        <v>3.0351</v>
      </c>
      <c r="E252" t="n">
        <v>32.95</v>
      </c>
      <c r="F252" t="n">
        <v>29.46</v>
      </c>
      <c r="G252" t="n">
        <v>58.92</v>
      </c>
      <c r="H252" t="n">
        <v>0.74</v>
      </c>
      <c r="I252" t="n">
        <v>30</v>
      </c>
      <c r="J252" t="n">
        <v>186.84</v>
      </c>
      <c r="K252" t="n">
        <v>52.44</v>
      </c>
      <c r="L252" t="n">
        <v>7.75</v>
      </c>
      <c r="M252" t="n">
        <v>27</v>
      </c>
      <c r="N252" t="n">
        <v>36.65</v>
      </c>
      <c r="O252" t="n">
        <v>23277.49</v>
      </c>
      <c r="P252" t="n">
        <v>309.91</v>
      </c>
      <c r="Q252" t="n">
        <v>2238.32</v>
      </c>
      <c r="R252" t="n">
        <v>111.85</v>
      </c>
      <c r="S252" t="n">
        <v>80.06999999999999</v>
      </c>
      <c r="T252" t="n">
        <v>13737.42</v>
      </c>
      <c r="U252" t="n">
        <v>0.72</v>
      </c>
      <c r="V252" t="n">
        <v>0.87</v>
      </c>
      <c r="W252" t="n">
        <v>6.69</v>
      </c>
      <c r="X252" t="n">
        <v>0.83</v>
      </c>
      <c r="Y252" t="n">
        <v>1</v>
      </c>
      <c r="Z252" t="n">
        <v>10</v>
      </c>
    </row>
    <row r="253">
      <c r="A253" t="n">
        <v>28</v>
      </c>
      <c r="B253" t="n">
        <v>90</v>
      </c>
      <c r="C253" t="inlineStr">
        <is>
          <t xml:space="preserve">CONCLUIDO	</t>
        </is>
      </c>
      <c r="D253" t="n">
        <v>3.0409</v>
      </c>
      <c r="E253" t="n">
        <v>32.88</v>
      </c>
      <c r="F253" t="n">
        <v>29.43</v>
      </c>
      <c r="G253" t="n">
        <v>60.9</v>
      </c>
      <c r="H253" t="n">
        <v>0.76</v>
      </c>
      <c r="I253" t="n">
        <v>29</v>
      </c>
      <c r="J253" t="n">
        <v>187.22</v>
      </c>
      <c r="K253" t="n">
        <v>52.44</v>
      </c>
      <c r="L253" t="n">
        <v>8</v>
      </c>
      <c r="M253" t="n">
        <v>23</v>
      </c>
      <c r="N253" t="n">
        <v>36.78</v>
      </c>
      <c r="O253" t="n">
        <v>23324.24</v>
      </c>
      <c r="P253" t="n">
        <v>305.84</v>
      </c>
      <c r="Q253" t="n">
        <v>2238.44</v>
      </c>
      <c r="R253" t="n">
        <v>110.6</v>
      </c>
      <c r="S253" t="n">
        <v>80.06999999999999</v>
      </c>
      <c r="T253" t="n">
        <v>13118.74</v>
      </c>
      <c r="U253" t="n">
        <v>0.72</v>
      </c>
      <c r="V253" t="n">
        <v>0.87</v>
      </c>
      <c r="W253" t="n">
        <v>6.69</v>
      </c>
      <c r="X253" t="n">
        <v>0.8100000000000001</v>
      </c>
      <c r="Y253" t="n">
        <v>1</v>
      </c>
      <c r="Z253" t="n">
        <v>10</v>
      </c>
    </row>
    <row r="254">
      <c r="A254" t="n">
        <v>29</v>
      </c>
      <c r="B254" t="n">
        <v>90</v>
      </c>
      <c r="C254" t="inlineStr">
        <is>
          <t xml:space="preserve">CONCLUIDO	</t>
        </is>
      </c>
      <c r="D254" t="n">
        <v>3.0468</v>
      </c>
      <c r="E254" t="n">
        <v>32.82</v>
      </c>
      <c r="F254" t="n">
        <v>29.41</v>
      </c>
      <c r="G254" t="n">
        <v>63.01</v>
      </c>
      <c r="H254" t="n">
        <v>0.78</v>
      </c>
      <c r="I254" t="n">
        <v>28</v>
      </c>
      <c r="J254" t="n">
        <v>187.6</v>
      </c>
      <c r="K254" t="n">
        <v>52.44</v>
      </c>
      <c r="L254" t="n">
        <v>8.25</v>
      </c>
      <c r="M254" t="n">
        <v>17</v>
      </c>
      <c r="N254" t="n">
        <v>36.9</v>
      </c>
      <c r="O254" t="n">
        <v>23371.04</v>
      </c>
      <c r="P254" t="n">
        <v>302.41</v>
      </c>
      <c r="Q254" t="n">
        <v>2238.42</v>
      </c>
      <c r="R254" t="n">
        <v>109.91</v>
      </c>
      <c r="S254" t="n">
        <v>80.06999999999999</v>
      </c>
      <c r="T254" t="n">
        <v>12777.7</v>
      </c>
      <c r="U254" t="n">
        <v>0.73</v>
      </c>
      <c r="V254" t="n">
        <v>0.87</v>
      </c>
      <c r="W254" t="n">
        <v>6.69</v>
      </c>
      <c r="X254" t="n">
        <v>0.78</v>
      </c>
      <c r="Y254" t="n">
        <v>1</v>
      </c>
      <c r="Z254" t="n">
        <v>10</v>
      </c>
    </row>
    <row r="255">
      <c r="A255" t="n">
        <v>30</v>
      </c>
      <c r="B255" t="n">
        <v>90</v>
      </c>
      <c r="C255" t="inlineStr">
        <is>
          <t xml:space="preserve">CONCLUIDO	</t>
        </is>
      </c>
      <c r="D255" t="n">
        <v>3.0526</v>
      </c>
      <c r="E255" t="n">
        <v>32.76</v>
      </c>
      <c r="F255" t="n">
        <v>29.38</v>
      </c>
      <c r="G255" t="n">
        <v>65.29000000000001</v>
      </c>
      <c r="H255" t="n">
        <v>0.8</v>
      </c>
      <c r="I255" t="n">
        <v>27</v>
      </c>
      <c r="J255" t="n">
        <v>187.98</v>
      </c>
      <c r="K255" t="n">
        <v>52.44</v>
      </c>
      <c r="L255" t="n">
        <v>8.5</v>
      </c>
      <c r="M255" t="n">
        <v>12</v>
      </c>
      <c r="N255" t="n">
        <v>37.03</v>
      </c>
      <c r="O255" t="n">
        <v>23417.88</v>
      </c>
      <c r="P255" t="n">
        <v>301.03</v>
      </c>
      <c r="Q255" t="n">
        <v>2238.57</v>
      </c>
      <c r="R255" t="n">
        <v>108.49</v>
      </c>
      <c r="S255" t="n">
        <v>80.06999999999999</v>
      </c>
      <c r="T255" t="n">
        <v>12074.49</v>
      </c>
      <c r="U255" t="n">
        <v>0.74</v>
      </c>
      <c r="V255" t="n">
        <v>0.87</v>
      </c>
      <c r="W255" t="n">
        <v>6.7</v>
      </c>
      <c r="X255" t="n">
        <v>0.75</v>
      </c>
      <c r="Y255" t="n">
        <v>1</v>
      </c>
      <c r="Z255" t="n">
        <v>10</v>
      </c>
    </row>
    <row r="256">
      <c r="A256" t="n">
        <v>31</v>
      </c>
      <c r="B256" t="n">
        <v>90</v>
      </c>
      <c r="C256" t="inlineStr">
        <is>
          <t xml:space="preserve">CONCLUIDO	</t>
        </is>
      </c>
      <c r="D256" t="n">
        <v>3.0532</v>
      </c>
      <c r="E256" t="n">
        <v>32.75</v>
      </c>
      <c r="F256" t="n">
        <v>29.37</v>
      </c>
      <c r="G256" t="n">
        <v>65.27</v>
      </c>
      <c r="H256" t="n">
        <v>0.82</v>
      </c>
      <c r="I256" t="n">
        <v>27</v>
      </c>
      <c r="J256" t="n">
        <v>188.36</v>
      </c>
      <c r="K256" t="n">
        <v>52.44</v>
      </c>
      <c r="L256" t="n">
        <v>8.75</v>
      </c>
      <c r="M256" t="n">
        <v>6</v>
      </c>
      <c r="N256" t="n">
        <v>37.16</v>
      </c>
      <c r="O256" t="n">
        <v>23464.76</v>
      </c>
      <c r="P256" t="n">
        <v>300.95</v>
      </c>
      <c r="Q256" t="n">
        <v>2238.51</v>
      </c>
      <c r="R256" t="n">
        <v>108.33</v>
      </c>
      <c r="S256" t="n">
        <v>80.06999999999999</v>
      </c>
      <c r="T256" t="n">
        <v>11992.4</v>
      </c>
      <c r="U256" t="n">
        <v>0.74</v>
      </c>
      <c r="V256" t="n">
        <v>0.87</v>
      </c>
      <c r="W256" t="n">
        <v>6.7</v>
      </c>
      <c r="X256" t="n">
        <v>0.74</v>
      </c>
      <c r="Y256" t="n">
        <v>1</v>
      </c>
      <c r="Z256" t="n">
        <v>10</v>
      </c>
    </row>
    <row r="257">
      <c r="A257" t="n">
        <v>32</v>
      </c>
      <c r="B257" t="n">
        <v>90</v>
      </c>
      <c r="C257" t="inlineStr">
        <is>
          <t xml:space="preserve">CONCLUIDO	</t>
        </is>
      </c>
      <c r="D257" t="n">
        <v>3.0586</v>
      </c>
      <c r="E257" t="n">
        <v>32.7</v>
      </c>
      <c r="F257" t="n">
        <v>29.35</v>
      </c>
      <c r="G257" t="n">
        <v>67.73</v>
      </c>
      <c r="H257" t="n">
        <v>0.85</v>
      </c>
      <c r="I257" t="n">
        <v>26</v>
      </c>
      <c r="J257" t="n">
        <v>188.74</v>
      </c>
      <c r="K257" t="n">
        <v>52.44</v>
      </c>
      <c r="L257" t="n">
        <v>9</v>
      </c>
      <c r="M257" t="n">
        <v>4</v>
      </c>
      <c r="N257" t="n">
        <v>37.3</v>
      </c>
      <c r="O257" t="n">
        <v>23511.69</v>
      </c>
      <c r="P257" t="n">
        <v>297.7</v>
      </c>
      <c r="Q257" t="n">
        <v>2238.3</v>
      </c>
      <c r="R257" t="n">
        <v>107.55</v>
      </c>
      <c r="S257" t="n">
        <v>80.06999999999999</v>
      </c>
      <c r="T257" t="n">
        <v>11606.09</v>
      </c>
      <c r="U257" t="n">
        <v>0.74</v>
      </c>
      <c r="V257" t="n">
        <v>0.87</v>
      </c>
      <c r="W257" t="n">
        <v>6.7</v>
      </c>
      <c r="X257" t="n">
        <v>0.72</v>
      </c>
      <c r="Y257" t="n">
        <v>1</v>
      </c>
      <c r="Z257" t="n">
        <v>10</v>
      </c>
    </row>
    <row r="258">
      <c r="A258" t="n">
        <v>33</v>
      </c>
      <c r="B258" t="n">
        <v>90</v>
      </c>
      <c r="C258" t="inlineStr">
        <is>
          <t xml:space="preserve">CONCLUIDO	</t>
        </is>
      </c>
      <c r="D258" t="n">
        <v>3.0567</v>
      </c>
      <c r="E258" t="n">
        <v>32.72</v>
      </c>
      <c r="F258" t="n">
        <v>29.37</v>
      </c>
      <c r="G258" t="n">
        <v>67.78</v>
      </c>
      <c r="H258" t="n">
        <v>0.87</v>
      </c>
      <c r="I258" t="n">
        <v>26</v>
      </c>
      <c r="J258" t="n">
        <v>189.12</v>
      </c>
      <c r="K258" t="n">
        <v>52.44</v>
      </c>
      <c r="L258" t="n">
        <v>9.25</v>
      </c>
      <c r="M258" t="n">
        <v>0</v>
      </c>
      <c r="N258" t="n">
        <v>37.43</v>
      </c>
      <c r="O258" t="n">
        <v>23558.67</v>
      </c>
      <c r="P258" t="n">
        <v>298.56</v>
      </c>
      <c r="Q258" t="n">
        <v>2238.34</v>
      </c>
      <c r="R258" t="n">
        <v>107.77</v>
      </c>
      <c r="S258" t="n">
        <v>80.06999999999999</v>
      </c>
      <c r="T258" t="n">
        <v>11719.28</v>
      </c>
      <c r="U258" t="n">
        <v>0.74</v>
      </c>
      <c r="V258" t="n">
        <v>0.87</v>
      </c>
      <c r="W258" t="n">
        <v>6.71</v>
      </c>
      <c r="X258" t="n">
        <v>0.74</v>
      </c>
      <c r="Y258" t="n">
        <v>1</v>
      </c>
      <c r="Z258" t="n">
        <v>10</v>
      </c>
    </row>
    <row r="259">
      <c r="A259" t="n">
        <v>0</v>
      </c>
      <c r="B259" t="n">
        <v>110</v>
      </c>
      <c r="C259" t="inlineStr">
        <is>
          <t xml:space="preserve">CONCLUIDO	</t>
        </is>
      </c>
      <c r="D259" t="n">
        <v>1.5664</v>
      </c>
      <c r="E259" t="n">
        <v>63.84</v>
      </c>
      <c r="F259" t="n">
        <v>42.19</v>
      </c>
      <c r="G259" t="n">
        <v>5.61</v>
      </c>
      <c r="H259" t="n">
        <v>0.08</v>
      </c>
      <c r="I259" t="n">
        <v>451</v>
      </c>
      <c r="J259" t="n">
        <v>213.37</v>
      </c>
      <c r="K259" t="n">
        <v>56.13</v>
      </c>
      <c r="L259" t="n">
        <v>1</v>
      </c>
      <c r="M259" t="n">
        <v>449</v>
      </c>
      <c r="N259" t="n">
        <v>46.25</v>
      </c>
      <c r="O259" t="n">
        <v>26550.29</v>
      </c>
      <c r="P259" t="n">
        <v>622.3</v>
      </c>
      <c r="Q259" t="n">
        <v>2240.04</v>
      </c>
      <c r="R259" t="n">
        <v>527.01</v>
      </c>
      <c r="S259" t="n">
        <v>80.06999999999999</v>
      </c>
      <c r="T259" t="n">
        <v>219212.2</v>
      </c>
      <c r="U259" t="n">
        <v>0.15</v>
      </c>
      <c r="V259" t="n">
        <v>0.61</v>
      </c>
      <c r="W259" t="n">
        <v>7.39</v>
      </c>
      <c r="X259" t="n">
        <v>13.54</v>
      </c>
      <c r="Y259" t="n">
        <v>1</v>
      </c>
      <c r="Z259" t="n">
        <v>10</v>
      </c>
    </row>
    <row r="260">
      <c r="A260" t="n">
        <v>1</v>
      </c>
      <c r="B260" t="n">
        <v>110</v>
      </c>
      <c r="C260" t="inlineStr">
        <is>
          <t xml:space="preserve">CONCLUIDO	</t>
        </is>
      </c>
      <c r="D260" t="n">
        <v>1.8293</v>
      </c>
      <c r="E260" t="n">
        <v>54.67</v>
      </c>
      <c r="F260" t="n">
        <v>38.29</v>
      </c>
      <c r="G260" t="n">
        <v>7.05</v>
      </c>
      <c r="H260" t="n">
        <v>0.1</v>
      </c>
      <c r="I260" t="n">
        <v>326</v>
      </c>
      <c r="J260" t="n">
        <v>213.78</v>
      </c>
      <c r="K260" t="n">
        <v>56.13</v>
      </c>
      <c r="L260" t="n">
        <v>1.25</v>
      </c>
      <c r="M260" t="n">
        <v>324</v>
      </c>
      <c r="N260" t="n">
        <v>46.4</v>
      </c>
      <c r="O260" t="n">
        <v>26600.32</v>
      </c>
      <c r="P260" t="n">
        <v>562.52</v>
      </c>
      <c r="Q260" t="n">
        <v>2239.19</v>
      </c>
      <c r="R260" t="n">
        <v>399.26</v>
      </c>
      <c r="S260" t="n">
        <v>80.06999999999999</v>
      </c>
      <c r="T260" t="n">
        <v>155963.86</v>
      </c>
      <c r="U260" t="n">
        <v>0.2</v>
      </c>
      <c r="V260" t="n">
        <v>0.67</v>
      </c>
      <c r="W260" t="n">
        <v>7.19</v>
      </c>
      <c r="X260" t="n">
        <v>9.65</v>
      </c>
      <c r="Y260" t="n">
        <v>1</v>
      </c>
      <c r="Z260" t="n">
        <v>10</v>
      </c>
    </row>
    <row r="261">
      <c r="A261" t="n">
        <v>2</v>
      </c>
      <c r="B261" t="n">
        <v>110</v>
      </c>
      <c r="C261" t="inlineStr">
        <is>
          <t xml:space="preserve">CONCLUIDO	</t>
        </is>
      </c>
      <c r="D261" t="n">
        <v>2.0223</v>
      </c>
      <c r="E261" t="n">
        <v>49.45</v>
      </c>
      <c r="F261" t="n">
        <v>36.07</v>
      </c>
      <c r="G261" t="n">
        <v>8.49</v>
      </c>
      <c r="H261" t="n">
        <v>0.12</v>
      </c>
      <c r="I261" t="n">
        <v>255</v>
      </c>
      <c r="J261" t="n">
        <v>214.19</v>
      </c>
      <c r="K261" t="n">
        <v>56.13</v>
      </c>
      <c r="L261" t="n">
        <v>1.5</v>
      </c>
      <c r="M261" t="n">
        <v>253</v>
      </c>
      <c r="N261" t="n">
        <v>46.56</v>
      </c>
      <c r="O261" t="n">
        <v>26650.41</v>
      </c>
      <c r="P261" t="n">
        <v>527.8099999999999</v>
      </c>
      <c r="Q261" t="n">
        <v>2239.24</v>
      </c>
      <c r="R261" t="n">
        <v>327.52</v>
      </c>
      <c r="S261" t="n">
        <v>80.06999999999999</v>
      </c>
      <c r="T261" t="n">
        <v>120446.49</v>
      </c>
      <c r="U261" t="n">
        <v>0.24</v>
      </c>
      <c r="V261" t="n">
        <v>0.71</v>
      </c>
      <c r="W261" t="n">
        <v>7.05</v>
      </c>
      <c r="X261" t="n">
        <v>7.43</v>
      </c>
      <c r="Y261" t="n">
        <v>1</v>
      </c>
      <c r="Z261" t="n">
        <v>10</v>
      </c>
    </row>
    <row r="262">
      <c r="A262" t="n">
        <v>3</v>
      </c>
      <c r="B262" t="n">
        <v>110</v>
      </c>
      <c r="C262" t="inlineStr">
        <is>
          <t xml:space="preserve">CONCLUIDO	</t>
        </is>
      </c>
      <c r="D262" t="n">
        <v>2.1665</v>
      </c>
      <c r="E262" t="n">
        <v>46.16</v>
      </c>
      <c r="F262" t="n">
        <v>34.72</v>
      </c>
      <c r="G262" t="n">
        <v>9.970000000000001</v>
      </c>
      <c r="H262" t="n">
        <v>0.14</v>
      </c>
      <c r="I262" t="n">
        <v>209</v>
      </c>
      <c r="J262" t="n">
        <v>214.59</v>
      </c>
      <c r="K262" t="n">
        <v>56.13</v>
      </c>
      <c r="L262" t="n">
        <v>1.75</v>
      </c>
      <c r="M262" t="n">
        <v>207</v>
      </c>
      <c r="N262" t="n">
        <v>46.72</v>
      </c>
      <c r="O262" t="n">
        <v>26700.55</v>
      </c>
      <c r="P262" t="n">
        <v>505.9</v>
      </c>
      <c r="Q262" t="n">
        <v>2239.09</v>
      </c>
      <c r="R262" t="n">
        <v>283.12</v>
      </c>
      <c r="S262" t="n">
        <v>80.06999999999999</v>
      </c>
      <c r="T262" t="n">
        <v>98475.7</v>
      </c>
      <c r="U262" t="n">
        <v>0.28</v>
      </c>
      <c r="V262" t="n">
        <v>0.74</v>
      </c>
      <c r="W262" t="n">
        <v>6.99</v>
      </c>
      <c r="X262" t="n">
        <v>6.09</v>
      </c>
      <c r="Y262" t="n">
        <v>1</v>
      </c>
      <c r="Z262" t="n">
        <v>10</v>
      </c>
    </row>
    <row r="263">
      <c r="A263" t="n">
        <v>4</v>
      </c>
      <c r="B263" t="n">
        <v>110</v>
      </c>
      <c r="C263" t="inlineStr">
        <is>
          <t xml:space="preserve">CONCLUIDO	</t>
        </is>
      </c>
      <c r="D263" t="n">
        <v>2.2817</v>
      </c>
      <c r="E263" t="n">
        <v>43.83</v>
      </c>
      <c r="F263" t="n">
        <v>33.74</v>
      </c>
      <c r="G263" t="n">
        <v>11.44</v>
      </c>
      <c r="H263" t="n">
        <v>0.17</v>
      </c>
      <c r="I263" t="n">
        <v>177</v>
      </c>
      <c r="J263" t="n">
        <v>215</v>
      </c>
      <c r="K263" t="n">
        <v>56.13</v>
      </c>
      <c r="L263" t="n">
        <v>2</v>
      </c>
      <c r="M263" t="n">
        <v>175</v>
      </c>
      <c r="N263" t="n">
        <v>46.87</v>
      </c>
      <c r="O263" t="n">
        <v>26750.75</v>
      </c>
      <c r="P263" t="n">
        <v>489.64</v>
      </c>
      <c r="Q263" t="n">
        <v>2238.81</v>
      </c>
      <c r="R263" t="n">
        <v>251.29</v>
      </c>
      <c r="S263" t="n">
        <v>80.06999999999999</v>
      </c>
      <c r="T263" t="n">
        <v>82724.35000000001</v>
      </c>
      <c r="U263" t="n">
        <v>0.32</v>
      </c>
      <c r="V263" t="n">
        <v>0.76</v>
      </c>
      <c r="W263" t="n">
        <v>6.93</v>
      </c>
      <c r="X263" t="n">
        <v>5.11</v>
      </c>
      <c r="Y263" t="n">
        <v>1</v>
      </c>
      <c r="Z263" t="n">
        <v>10</v>
      </c>
    </row>
    <row r="264">
      <c r="A264" t="n">
        <v>5</v>
      </c>
      <c r="B264" t="n">
        <v>110</v>
      </c>
      <c r="C264" t="inlineStr">
        <is>
          <t xml:space="preserve">CONCLUIDO	</t>
        </is>
      </c>
      <c r="D264" t="n">
        <v>2.3709</v>
      </c>
      <c r="E264" t="n">
        <v>42.18</v>
      </c>
      <c r="F264" t="n">
        <v>33.06</v>
      </c>
      <c r="G264" t="n">
        <v>12.88</v>
      </c>
      <c r="H264" t="n">
        <v>0.19</v>
      </c>
      <c r="I264" t="n">
        <v>154</v>
      </c>
      <c r="J264" t="n">
        <v>215.41</v>
      </c>
      <c r="K264" t="n">
        <v>56.13</v>
      </c>
      <c r="L264" t="n">
        <v>2.25</v>
      </c>
      <c r="M264" t="n">
        <v>152</v>
      </c>
      <c r="N264" t="n">
        <v>47.03</v>
      </c>
      <c r="O264" t="n">
        <v>26801</v>
      </c>
      <c r="P264" t="n">
        <v>477.57</v>
      </c>
      <c r="Q264" t="n">
        <v>2239.17</v>
      </c>
      <c r="R264" t="n">
        <v>229.27</v>
      </c>
      <c r="S264" t="n">
        <v>80.06999999999999</v>
      </c>
      <c r="T264" t="n">
        <v>71826.02</v>
      </c>
      <c r="U264" t="n">
        <v>0.35</v>
      </c>
      <c r="V264" t="n">
        <v>0.78</v>
      </c>
      <c r="W264" t="n">
        <v>6.88</v>
      </c>
      <c r="X264" t="n">
        <v>4.43</v>
      </c>
      <c r="Y264" t="n">
        <v>1</v>
      </c>
      <c r="Z264" t="n">
        <v>10</v>
      </c>
    </row>
    <row r="265">
      <c r="A265" t="n">
        <v>6</v>
      </c>
      <c r="B265" t="n">
        <v>110</v>
      </c>
      <c r="C265" t="inlineStr">
        <is>
          <t xml:space="preserve">CONCLUIDO	</t>
        </is>
      </c>
      <c r="D265" t="n">
        <v>2.4434</v>
      </c>
      <c r="E265" t="n">
        <v>40.93</v>
      </c>
      <c r="F265" t="n">
        <v>32.57</v>
      </c>
      <c r="G265" t="n">
        <v>14.37</v>
      </c>
      <c r="H265" t="n">
        <v>0.21</v>
      </c>
      <c r="I265" t="n">
        <v>136</v>
      </c>
      <c r="J265" t="n">
        <v>215.82</v>
      </c>
      <c r="K265" t="n">
        <v>56.13</v>
      </c>
      <c r="L265" t="n">
        <v>2.5</v>
      </c>
      <c r="M265" t="n">
        <v>134</v>
      </c>
      <c r="N265" t="n">
        <v>47.19</v>
      </c>
      <c r="O265" t="n">
        <v>26851.31</v>
      </c>
      <c r="P265" t="n">
        <v>468.79</v>
      </c>
      <c r="Q265" t="n">
        <v>2238.81</v>
      </c>
      <c r="R265" t="n">
        <v>212.19</v>
      </c>
      <c r="S265" t="n">
        <v>80.06999999999999</v>
      </c>
      <c r="T265" t="n">
        <v>63378.19</v>
      </c>
      <c r="U265" t="n">
        <v>0.38</v>
      </c>
      <c r="V265" t="n">
        <v>0.79</v>
      </c>
      <c r="W265" t="n">
        <v>6.89</v>
      </c>
      <c r="X265" t="n">
        <v>3.94</v>
      </c>
      <c r="Y265" t="n">
        <v>1</v>
      </c>
      <c r="Z265" t="n">
        <v>10</v>
      </c>
    </row>
    <row r="266">
      <c r="A266" t="n">
        <v>7</v>
      </c>
      <c r="B266" t="n">
        <v>110</v>
      </c>
      <c r="C266" t="inlineStr">
        <is>
          <t xml:space="preserve">CONCLUIDO	</t>
        </is>
      </c>
      <c r="D266" t="n">
        <v>2.5129</v>
      </c>
      <c r="E266" t="n">
        <v>39.79</v>
      </c>
      <c r="F266" t="n">
        <v>32.07</v>
      </c>
      <c r="G266" t="n">
        <v>15.9</v>
      </c>
      <c r="H266" t="n">
        <v>0.23</v>
      </c>
      <c r="I266" t="n">
        <v>121</v>
      </c>
      <c r="J266" t="n">
        <v>216.22</v>
      </c>
      <c r="K266" t="n">
        <v>56.13</v>
      </c>
      <c r="L266" t="n">
        <v>2.75</v>
      </c>
      <c r="M266" t="n">
        <v>119</v>
      </c>
      <c r="N266" t="n">
        <v>47.35</v>
      </c>
      <c r="O266" t="n">
        <v>26901.66</v>
      </c>
      <c r="P266" t="n">
        <v>459.27</v>
      </c>
      <c r="Q266" t="n">
        <v>2238.83</v>
      </c>
      <c r="R266" t="n">
        <v>197.1</v>
      </c>
      <c r="S266" t="n">
        <v>80.06999999999999</v>
      </c>
      <c r="T266" t="n">
        <v>55905.3</v>
      </c>
      <c r="U266" t="n">
        <v>0.41</v>
      </c>
      <c r="V266" t="n">
        <v>0.8</v>
      </c>
      <c r="W266" t="n">
        <v>6.83</v>
      </c>
      <c r="X266" t="n">
        <v>3.44</v>
      </c>
      <c r="Y266" t="n">
        <v>1</v>
      </c>
      <c r="Z266" t="n">
        <v>10</v>
      </c>
    </row>
    <row r="267">
      <c r="A267" t="n">
        <v>8</v>
      </c>
      <c r="B267" t="n">
        <v>110</v>
      </c>
      <c r="C267" t="inlineStr">
        <is>
          <t xml:space="preserve">CONCLUIDO	</t>
        </is>
      </c>
      <c r="D267" t="n">
        <v>2.5615</v>
      </c>
      <c r="E267" t="n">
        <v>39.04</v>
      </c>
      <c r="F267" t="n">
        <v>31.78</v>
      </c>
      <c r="G267" t="n">
        <v>17.34</v>
      </c>
      <c r="H267" t="n">
        <v>0.25</v>
      </c>
      <c r="I267" t="n">
        <v>110</v>
      </c>
      <c r="J267" t="n">
        <v>216.63</v>
      </c>
      <c r="K267" t="n">
        <v>56.13</v>
      </c>
      <c r="L267" t="n">
        <v>3</v>
      </c>
      <c r="M267" t="n">
        <v>108</v>
      </c>
      <c r="N267" t="n">
        <v>47.51</v>
      </c>
      <c r="O267" t="n">
        <v>26952.08</v>
      </c>
      <c r="P267" t="n">
        <v>453.03</v>
      </c>
      <c r="Q267" t="n">
        <v>2238.77</v>
      </c>
      <c r="R267" t="n">
        <v>187.39</v>
      </c>
      <c r="S267" t="n">
        <v>80.06999999999999</v>
      </c>
      <c r="T267" t="n">
        <v>51109.37</v>
      </c>
      <c r="U267" t="n">
        <v>0.43</v>
      </c>
      <c r="V267" t="n">
        <v>0.8100000000000001</v>
      </c>
      <c r="W267" t="n">
        <v>6.82</v>
      </c>
      <c r="X267" t="n">
        <v>3.15</v>
      </c>
      <c r="Y267" t="n">
        <v>1</v>
      </c>
      <c r="Z267" t="n">
        <v>10</v>
      </c>
    </row>
    <row r="268">
      <c r="A268" t="n">
        <v>9</v>
      </c>
      <c r="B268" t="n">
        <v>110</v>
      </c>
      <c r="C268" t="inlineStr">
        <is>
          <t xml:space="preserve">CONCLUIDO	</t>
        </is>
      </c>
      <c r="D268" t="n">
        <v>2.6083</v>
      </c>
      <c r="E268" t="n">
        <v>38.34</v>
      </c>
      <c r="F268" t="n">
        <v>31.5</v>
      </c>
      <c r="G268" t="n">
        <v>18.9</v>
      </c>
      <c r="H268" t="n">
        <v>0.27</v>
      </c>
      <c r="I268" t="n">
        <v>100</v>
      </c>
      <c r="J268" t="n">
        <v>217.04</v>
      </c>
      <c r="K268" t="n">
        <v>56.13</v>
      </c>
      <c r="L268" t="n">
        <v>3.25</v>
      </c>
      <c r="M268" t="n">
        <v>98</v>
      </c>
      <c r="N268" t="n">
        <v>47.66</v>
      </c>
      <c r="O268" t="n">
        <v>27002.55</v>
      </c>
      <c r="P268" t="n">
        <v>447.16</v>
      </c>
      <c r="Q268" t="n">
        <v>2238.71</v>
      </c>
      <c r="R268" t="n">
        <v>178.47</v>
      </c>
      <c r="S268" t="n">
        <v>80.06999999999999</v>
      </c>
      <c r="T268" t="n">
        <v>46694.71</v>
      </c>
      <c r="U268" t="n">
        <v>0.45</v>
      </c>
      <c r="V268" t="n">
        <v>0.8100000000000001</v>
      </c>
      <c r="W268" t="n">
        <v>6.8</v>
      </c>
      <c r="X268" t="n">
        <v>2.87</v>
      </c>
      <c r="Y268" t="n">
        <v>1</v>
      </c>
      <c r="Z268" t="n">
        <v>10</v>
      </c>
    </row>
    <row r="269">
      <c r="A269" t="n">
        <v>10</v>
      </c>
      <c r="B269" t="n">
        <v>110</v>
      </c>
      <c r="C269" t="inlineStr">
        <is>
          <t xml:space="preserve">CONCLUIDO	</t>
        </is>
      </c>
      <c r="D269" t="n">
        <v>2.6518</v>
      </c>
      <c r="E269" t="n">
        <v>37.71</v>
      </c>
      <c r="F269" t="n">
        <v>31.21</v>
      </c>
      <c r="G269" t="n">
        <v>20.36</v>
      </c>
      <c r="H269" t="n">
        <v>0.29</v>
      </c>
      <c r="I269" t="n">
        <v>92</v>
      </c>
      <c r="J269" t="n">
        <v>217.45</v>
      </c>
      <c r="K269" t="n">
        <v>56.13</v>
      </c>
      <c r="L269" t="n">
        <v>3.5</v>
      </c>
      <c r="M269" t="n">
        <v>90</v>
      </c>
      <c r="N269" t="n">
        <v>47.82</v>
      </c>
      <c r="O269" t="n">
        <v>27053.07</v>
      </c>
      <c r="P269" t="n">
        <v>441.15</v>
      </c>
      <c r="Q269" t="n">
        <v>2238.53</v>
      </c>
      <c r="R269" t="n">
        <v>169.23</v>
      </c>
      <c r="S269" t="n">
        <v>80.06999999999999</v>
      </c>
      <c r="T269" t="n">
        <v>42118.68</v>
      </c>
      <c r="U269" t="n">
        <v>0.47</v>
      </c>
      <c r="V269" t="n">
        <v>0.82</v>
      </c>
      <c r="W269" t="n">
        <v>6.78</v>
      </c>
      <c r="X269" t="n">
        <v>2.58</v>
      </c>
      <c r="Y269" t="n">
        <v>1</v>
      </c>
      <c r="Z269" t="n">
        <v>10</v>
      </c>
    </row>
    <row r="270">
      <c r="A270" t="n">
        <v>11</v>
      </c>
      <c r="B270" t="n">
        <v>110</v>
      </c>
      <c r="C270" t="inlineStr">
        <is>
          <t xml:space="preserve">CONCLUIDO	</t>
        </is>
      </c>
      <c r="D270" t="n">
        <v>2.6845</v>
      </c>
      <c r="E270" t="n">
        <v>37.25</v>
      </c>
      <c r="F270" t="n">
        <v>31.05</v>
      </c>
      <c r="G270" t="n">
        <v>21.92</v>
      </c>
      <c r="H270" t="n">
        <v>0.31</v>
      </c>
      <c r="I270" t="n">
        <v>85</v>
      </c>
      <c r="J270" t="n">
        <v>217.86</v>
      </c>
      <c r="K270" t="n">
        <v>56.13</v>
      </c>
      <c r="L270" t="n">
        <v>3.75</v>
      </c>
      <c r="M270" t="n">
        <v>83</v>
      </c>
      <c r="N270" t="n">
        <v>47.98</v>
      </c>
      <c r="O270" t="n">
        <v>27103.65</v>
      </c>
      <c r="P270" t="n">
        <v>436.65</v>
      </c>
      <c r="Q270" t="n">
        <v>2238.5</v>
      </c>
      <c r="R270" t="n">
        <v>163.47</v>
      </c>
      <c r="S270" t="n">
        <v>80.06999999999999</v>
      </c>
      <c r="T270" t="n">
        <v>39272.77</v>
      </c>
      <c r="U270" t="n">
        <v>0.49</v>
      </c>
      <c r="V270" t="n">
        <v>0.83</v>
      </c>
      <c r="W270" t="n">
        <v>6.78</v>
      </c>
      <c r="X270" t="n">
        <v>2.42</v>
      </c>
      <c r="Y270" t="n">
        <v>1</v>
      </c>
      <c r="Z270" t="n">
        <v>10</v>
      </c>
    </row>
    <row r="271">
      <c r="A271" t="n">
        <v>12</v>
      </c>
      <c r="B271" t="n">
        <v>110</v>
      </c>
      <c r="C271" t="inlineStr">
        <is>
          <t xml:space="preserve">CONCLUIDO	</t>
        </is>
      </c>
      <c r="D271" t="n">
        <v>2.7152</v>
      </c>
      <c r="E271" t="n">
        <v>36.83</v>
      </c>
      <c r="F271" t="n">
        <v>30.88</v>
      </c>
      <c r="G271" t="n">
        <v>23.45</v>
      </c>
      <c r="H271" t="n">
        <v>0.33</v>
      </c>
      <c r="I271" t="n">
        <v>79</v>
      </c>
      <c r="J271" t="n">
        <v>218.27</v>
      </c>
      <c r="K271" t="n">
        <v>56.13</v>
      </c>
      <c r="L271" t="n">
        <v>4</v>
      </c>
      <c r="M271" t="n">
        <v>77</v>
      </c>
      <c r="N271" t="n">
        <v>48.15</v>
      </c>
      <c r="O271" t="n">
        <v>27154.29</v>
      </c>
      <c r="P271" t="n">
        <v>432.4</v>
      </c>
      <c r="Q271" t="n">
        <v>2238.57</v>
      </c>
      <c r="R271" t="n">
        <v>158.26</v>
      </c>
      <c r="S271" t="n">
        <v>80.06999999999999</v>
      </c>
      <c r="T271" t="n">
        <v>36698.44</v>
      </c>
      <c r="U271" t="n">
        <v>0.51</v>
      </c>
      <c r="V271" t="n">
        <v>0.83</v>
      </c>
      <c r="W271" t="n">
        <v>6.76</v>
      </c>
      <c r="X271" t="n">
        <v>2.25</v>
      </c>
      <c r="Y271" t="n">
        <v>1</v>
      </c>
      <c r="Z271" t="n">
        <v>10</v>
      </c>
    </row>
    <row r="272">
      <c r="A272" t="n">
        <v>13</v>
      </c>
      <c r="B272" t="n">
        <v>110</v>
      </c>
      <c r="C272" t="inlineStr">
        <is>
          <t xml:space="preserve">CONCLUIDO	</t>
        </is>
      </c>
      <c r="D272" t="n">
        <v>2.7415</v>
      </c>
      <c r="E272" t="n">
        <v>36.48</v>
      </c>
      <c r="F272" t="n">
        <v>30.74</v>
      </c>
      <c r="G272" t="n">
        <v>24.92</v>
      </c>
      <c r="H272" t="n">
        <v>0.35</v>
      </c>
      <c r="I272" t="n">
        <v>74</v>
      </c>
      <c r="J272" t="n">
        <v>218.68</v>
      </c>
      <c r="K272" t="n">
        <v>56.13</v>
      </c>
      <c r="L272" t="n">
        <v>4.25</v>
      </c>
      <c r="M272" t="n">
        <v>72</v>
      </c>
      <c r="N272" t="n">
        <v>48.31</v>
      </c>
      <c r="O272" t="n">
        <v>27204.98</v>
      </c>
      <c r="P272" t="n">
        <v>427.93</v>
      </c>
      <c r="Q272" t="n">
        <v>2238.42</v>
      </c>
      <c r="R272" t="n">
        <v>153.4</v>
      </c>
      <c r="S272" t="n">
        <v>80.06999999999999</v>
      </c>
      <c r="T272" t="n">
        <v>34292.34</v>
      </c>
      <c r="U272" t="n">
        <v>0.52</v>
      </c>
      <c r="V272" t="n">
        <v>0.83</v>
      </c>
      <c r="W272" t="n">
        <v>6.76</v>
      </c>
      <c r="X272" t="n">
        <v>2.11</v>
      </c>
      <c r="Y272" t="n">
        <v>1</v>
      </c>
      <c r="Z272" t="n">
        <v>10</v>
      </c>
    </row>
    <row r="273">
      <c r="A273" t="n">
        <v>14</v>
      </c>
      <c r="B273" t="n">
        <v>110</v>
      </c>
      <c r="C273" t="inlineStr">
        <is>
          <t xml:space="preserve">CONCLUIDO	</t>
        </is>
      </c>
      <c r="D273" t="n">
        <v>2.7702</v>
      </c>
      <c r="E273" t="n">
        <v>36.1</v>
      </c>
      <c r="F273" t="n">
        <v>30.57</v>
      </c>
      <c r="G273" t="n">
        <v>26.58</v>
      </c>
      <c r="H273" t="n">
        <v>0.36</v>
      </c>
      <c r="I273" t="n">
        <v>69</v>
      </c>
      <c r="J273" t="n">
        <v>219.09</v>
      </c>
      <c r="K273" t="n">
        <v>56.13</v>
      </c>
      <c r="L273" t="n">
        <v>4.5</v>
      </c>
      <c r="M273" t="n">
        <v>67</v>
      </c>
      <c r="N273" t="n">
        <v>48.47</v>
      </c>
      <c r="O273" t="n">
        <v>27255.72</v>
      </c>
      <c r="P273" t="n">
        <v>423.55</v>
      </c>
      <c r="Q273" t="n">
        <v>2238.51</v>
      </c>
      <c r="R273" t="n">
        <v>147.95</v>
      </c>
      <c r="S273" t="n">
        <v>80.06999999999999</v>
      </c>
      <c r="T273" t="n">
        <v>31593.34</v>
      </c>
      <c r="U273" t="n">
        <v>0.54</v>
      </c>
      <c r="V273" t="n">
        <v>0.84</v>
      </c>
      <c r="W273" t="n">
        <v>6.75</v>
      </c>
      <c r="X273" t="n">
        <v>1.94</v>
      </c>
      <c r="Y273" t="n">
        <v>1</v>
      </c>
      <c r="Z273" t="n">
        <v>10</v>
      </c>
    </row>
    <row r="274">
      <c r="A274" t="n">
        <v>15</v>
      </c>
      <c r="B274" t="n">
        <v>110</v>
      </c>
      <c r="C274" t="inlineStr">
        <is>
          <t xml:space="preserve">CONCLUIDO	</t>
        </is>
      </c>
      <c r="D274" t="n">
        <v>2.7914</v>
      </c>
      <c r="E274" t="n">
        <v>35.82</v>
      </c>
      <c r="F274" t="n">
        <v>30.47</v>
      </c>
      <c r="G274" t="n">
        <v>28.12</v>
      </c>
      <c r="H274" t="n">
        <v>0.38</v>
      </c>
      <c r="I274" t="n">
        <v>65</v>
      </c>
      <c r="J274" t="n">
        <v>219.51</v>
      </c>
      <c r="K274" t="n">
        <v>56.13</v>
      </c>
      <c r="L274" t="n">
        <v>4.75</v>
      </c>
      <c r="M274" t="n">
        <v>63</v>
      </c>
      <c r="N274" t="n">
        <v>48.63</v>
      </c>
      <c r="O274" t="n">
        <v>27306.53</v>
      </c>
      <c r="P274" t="n">
        <v>420.2</v>
      </c>
      <c r="Q274" t="n">
        <v>2238.49</v>
      </c>
      <c r="R274" t="n">
        <v>144.59</v>
      </c>
      <c r="S274" t="n">
        <v>80.06999999999999</v>
      </c>
      <c r="T274" t="n">
        <v>29932.63</v>
      </c>
      <c r="U274" t="n">
        <v>0.55</v>
      </c>
      <c r="V274" t="n">
        <v>0.84</v>
      </c>
      <c r="W274" t="n">
        <v>6.74</v>
      </c>
      <c r="X274" t="n">
        <v>1.84</v>
      </c>
      <c r="Y274" t="n">
        <v>1</v>
      </c>
      <c r="Z274" t="n">
        <v>10</v>
      </c>
    </row>
    <row r="275">
      <c r="A275" t="n">
        <v>16</v>
      </c>
      <c r="B275" t="n">
        <v>110</v>
      </c>
      <c r="C275" t="inlineStr">
        <is>
          <t xml:space="preserve">CONCLUIDO	</t>
        </is>
      </c>
      <c r="D275" t="n">
        <v>2.8146</v>
      </c>
      <c r="E275" t="n">
        <v>35.53</v>
      </c>
      <c r="F275" t="n">
        <v>30.34</v>
      </c>
      <c r="G275" t="n">
        <v>29.84</v>
      </c>
      <c r="H275" t="n">
        <v>0.4</v>
      </c>
      <c r="I275" t="n">
        <v>61</v>
      </c>
      <c r="J275" t="n">
        <v>219.92</v>
      </c>
      <c r="K275" t="n">
        <v>56.13</v>
      </c>
      <c r="L275" t="n">
        <v>5</v>
      </c>
      <c r="M275" t="n">
        <v>59</v>
      </c>
      <c r="N275" t="n">
        <v>48.79</v>
      </c>
      <c r="O275" t="n">
        <v>27357.39</v>
      </c>
      <c r="P275" t="n">
        <v>415.88</v>
      </c>
      <c r="Q275" t="n">
        <v>2238.42</v>
      </c>
      <c r="R275" t="n">
        <v>140.6</v>
      </c>
      <c r="S275" t="n">
        <v>80.06999999999999</v>
      </c>
      <c r="T275" t="n">
        <v>27958.95</v>
      </c>
      <c r="U275" t="n">
        <v>0.57</v>
      </c>
      <c r="V275" t="n">
        <v>0.85</v>
      </c>
      <c r="W275" t="n">
        <v>6.73</v>
      </c>
      <c r="X275" t="n">
        <v>1.71</v>
      </c>
      <c r="Y275" t="n">
        <v>1</v>
      </c>
      <c r="Z275" t="n">
        <v>10</v>
      </c>
    </row>
    <row r="276">
      <c r="A276" t="n">
        <v>17</v>
      </c>
      <c r="B276" t="n">
        <v>110</v>
      </c>
      <c r="C276" t="inlineStr">
        <is>
          <t xml:space="preserve">CONCLUIDO	</t>
        </is>
      </c>
      <c r="D276" t="n">
        <v>2.8302</v>
      </c>
      <c r="E276" t="n">
        <v>35.33</v>
      </c>
      <c r="F276" t="n">
        <v>30.27</v>
      </c>
      <c r="G276" t="n">
        <v>31.32</v>
      </c>
      <c r="H276" t="n">
        <v>0.42</v>
      </c>
      <c r="I276" t="n">
        <v>58</v>
      </c>
      <c r="J276" t="n">
        <v>220.33</v>
      </c>
      <c r="K276" t="n">
        <v>56.13</v>
      </c>
      <c r="L276" t="n">
        <v>5.25</v>
      </c>
      <c r="M276" t="n">
        <v>56</v>
      </c>
      <c r="N276" t="n">
        <v>48.95</v>
      </c>
      <c r="O276" t="n">
        <v>27408.3</v>
      </c>
      <c r="P276" t="n">
        <v>413.26</v>
      </c>
      <c r="Q276" t="n">
        <v>2238.57</v>
      </c>
      <c r="R276" t="n">
        <v>138.06</v>
      </c>
      <c r="S276" t="n">
        <v>80.06999999999999</v>
      </c>
      <c r="T276" t="n">
        <v>26703.99</v>
      </c>
      <c r="U276" t="n">
        <v>0.58</v>
      </c>
      <c r="V276" t="n">
        <v>0.85</v>
      </c>
      <c r="W276" t="n">
        <v>6.74</v>
      </c>
      <c r="X276" t="n">
        <v>1.64</v>
      </c>
      <c r="Y276" t="n">
        <v>1</v>
      </c>
      <c r="Z276" t="n">
        <v>10</v>
      </c>
    </row>
    <row r="277">
      <c r="A277" t="n">
        <v>18</v>
      </c>
      <c r="B277" t="n">
        <v>110</v>
      </c>
      <c r="C277" t="inlineStr">
        <is>
          <t xml:space="preserve">CONCLUIDO	</t>
        </is>
      </c>
      <c r="D277" t="n">
        <v>2.8491</v>
      </c>
      <c r="E277" t="n">
        <v>35.1</v>
      </c>
      <c r="F277" t="n">
        <v>30.16</v>
      </c>
      <c r="G277" t="n">
        <v>32.91</v>
      </c>
      <c r="H277" t="n">
        <v>0.44</v>
      </c>
      <c r="I277" t="n">
        <v>55</v>
      </c>
      <c r="J277" t="n">
        <v>220.74</v>
      </c>
      <c r="K277" t="n">
        <v>56.13</v>
      </c>
      <c r="L277" t="n">
        <v>5.5</v>
      </c>
      <c r="M277" t="n">
        <v>53</v>
      </c>
      <c r="N277" t="n">
        <v>49.12</v>
      </c>
      <c r="O277" t="n">
        <v>27459.27</v>
      </c>
      <c r="P277" t="n">
        <v>409.58</v>
      </c>
      <c r="Q277" t="n">
        <v>2238.59</v>
      </c>
      <c r="R277" t="n">
        <v>134.94</v>
      </c>
      <c r="S277" t="n">
        <v>80.06999999999999</v>
      </c>
      <c r="T277" t="n">
        <v>25157.09</v>
      </c>
      <c r="U277" t="n">
        <v>0.59</v>
      </c>
      <c r="V277" t="n">
        <v>0.85</v>
      </c>
      <c r="W277" t="n">
        <v>6.72</v>
      </c>
      <c r="X277" t="n">
        <v>1.54</v>
      </c>
      <c r="Y277" t="n">
        <v>1</v>
      </c>
      <c r="Z277" t="n">
        <v>10</v>
      </c>
    </row>
    <row r="278">
      <c r="A278" t="n">
        <v>19</v>
      </c>
      <c r="B278" t="n">
        <v>110</v>
      </c>
      <c r="C278" t="inlineStr">
        <is>
          <t xml:space="preserve">CONCLUIDO	</t>
        </is>
      </c>
      <c r="D278" t="n">
        <v>2.8648</v>
      </c>
      <c r="E278" t="n">
        <v>34.91</v>
      </c>
      <c r="F278" t="n">
        <v>30.1</v>
      </c>
      <c r="G278" t="n">
        <v>34.73</v>
      </c>
      <c r="H278" t="n">
        <v>0.46</v>
      </c>
      <c r="I278" t="n">
        <v>52</v>
      </c>
      <c r="J278" t="n">
        <v>221.16</v>
      </c>
      <c r="K278" t="n">
        <v>56.13</v>
      </c>
      <c r="L278" t="n">
        <v>5.75</v>
      </c>
      <c r="M278" t="n">
        <v>50</v>
      </c>
      <c r="N278" t="n">
        <v>49.28</v>
      </c>
      <c r="O278" t="n">
        <v>27510.3</v>
      </c>
      <c r="P278" t="n">
        <v>407.19</v>
      </c>
      <c r="Q278" t="n">
        <v>2238.51</v>
      </c>
      <c r="R278" t="n">
        <v>132.37</v>
      </c>
      <c r="S278" t="n">
        <v>80.06999999999999</v>
      </c>
      <c r="T278" t="n">
        <v>23886.38</v>
      </c>
      <c r="U278" t="n">
        <v>0.6</v>
      </c>
      <c r="V278" t="n">
        <v>0.85</v>
      </c>
      <c r="W278" t="n">
        <v>6.73</v>
      </c>
      <c r="X278" t="n">
        <v>1.47</v>
      </c>
      <c r="Y278" t="n">
        <v>1</v>
      </c>
      <c r="Z278" t="n">
        <v>10</v>
      </c>
    </row>
    <row r="279">
      <c r="A279" t="n">
        <v>20</v>
      </c>
      <c r="B279" t="n">
        <v>110</v>
      </c>
      <c r="C279" t="inlineStr">
        <is>
          <t xml:space="preserve">CONCLUIDO	</t>
        </is>
      </c>
      <c r="D279" t="n">
        <v>2.8744</v>
      </c>
      <c r="E279" t="n">
        <v>34.79</v>
      </c>
      <c r="F279" t="n">
        <v>30.07</v>
      </c>
      <c r="G279" t="n">
        <v>36.08</v>
      </c>
      <c r="H279" t="n">
        <v>0.48</v>
      </c>
      <c r="I279" t="n">
        <v>50</v>
      </c>
      <c r="J279" t="n">
        <v>221.57</v>
      </c>
      <c r="K279" t="n">
        <v>56.13</v>
      </c>
      <c r="L279" t="n">
        <v>6</v>
      </c>
      <c r="M279" t="n">
        <v>48</v>
      </c>
      <c r="N279" t="n">
        <v>49.45</v>
      </c>
      <c r="O279" t="n">
        <v>27561.39</v>
      </c>
      <c r="P279" t="n">
        <v>404.22</v>
      </c>
      <c r="Q279" t="n">
        <v>2238.48</v>
      </c>
      <c r="R279" t="n">
        <v>131.09</v>
      </c>
      <c r="S279" t="n">
        <v>80.06999999999999</v>
      </c>
      <c r="T279" t="n">
        <v>23254.63</v>
      </c>
      <c r="U279" t="n">
        <v>0.61</v>
      </c>
      <c r="V279" t="n">
        <v>0.85</v>
      </c>
      <c r="W279" t="n">
        <v>6.73</v>
      </c>
      <c r="X279" t="n">
        <v>1.44</v>
      </c>
      <c r="Y279" t="n">
        <v>1</v>
      </c>
      <c r="Z279" t="n">
        <v>10</v>
      </c>
    </row>
    <row r="280">
      <c r="A280" t="n">
        <v>21</v>
      </c>
      <c r="B280" t="n">
        <v>110</v>
      </c>
      <c r="C280" t="inlineStr">
        <is>
          <t xml:space="preserve">CONCLUIDO	</t>
        </is>
      </c>
      <c r="D280" t="n">
        <v>2.894</v>
      </c>
      <c r="E280" t="n">
        <v>34.55</v>
      </c>
      <c r="F280" t="n">
        <v>29.96</v>
      </c>
      <c r="G280" t="n">
        <v>38.24</v>
      </c>
      <c r="H280" t="n">
        <v>0.5</v>
      </c>
      <c r="I280" t="n">
        <v>47</v>
      </c>
      <c r="J280" t="n">
        <v>221.99</v>
      </c>
      <c r="K280" t="n">
        <v>56.13</v>
      </c>
      <c r="L280" t="n">
        <v>6.25</v>
      </c>
      <c r="M280" t="n">
        <v>45</v>
      </c>
      <c r="N280" t="n">
        <v>49.61</v>
      </c>
      <c r="O280" t="n">
        <v>27612.53</v>
      </c>
      <c r="P280" t="n">
        <v>400.59</v>
      </c>
      <c r="Q280" t="n">
        <v>2238.43</v>
      </c>
      <c r="R280" t="n">
        <v>127.77</v>
      </c>
      <c r="S280" t="n">
        <v>80.06999999999999</v>
      </c>
      <c r="T280" t="n">
        <v>21609.75</v>
      </c>
      <c r="U280" t="n">
        <v>0.63</v>
      </c>
      <c r="V280" t="n">
        <v>0.86</v>
      </c>
      <c r="W280" t="n">
        <v>6.72</v>
      </c>
      <c r="X280" t="n">
        <v>1.33</v>
      </c>
      <c r="Y280" t="n">
        <v>1</v>
      </c>
      <c r="Z280" t="n">
        <v>10</v>
      </c>
    </row>
    <row r="281">
      <c r="A281" t="n">
        <v>22</v>
      </c>
      <c r="B281" t="n">
        <v>110</v>
      </c>
      <c r="C281" t="inlineStr">
        <is>
          <t xml:space="preserve">CONCLUIDO	</t>
        </is>
      </c>
      <c r="D281" t="n">
        <v>2.9075</v>
      </c>
      <c r="E281" t="n">
        <v>34.39</v>
      </c>
      <c r="F281" t="n">
        <v>29.88</v>
      </c>
      <c r="G281" t="n">
        <v>39.84</v>
      </c>
      <c r="H281" t="n">
        <v>0.52</v>
      </c>
      <c r="I281" t="n">
        <v>45</v>
      </c>
      <c r="J281" t="n">
        <v>222.4</v>
      </c>
      <c r="K281" t="n">
        <v>56.13</v>
      </c>
      <c r="L281" t="n">
        <v>6.5</v>
      </c>
      <c r="M281" t="n">
        <v>43</v>
      </c>
      <c r="N281" t="n">
        <v>49.78</v>
      </c>
      <c r="O281" t="n">
        <v>27663.85</v>
      </c>
      <c r="P281" t="n">
        <v>396.96</v>
      </c>
      <c r="Q281" t="n">
        <v>2238.62</v>
      </c>
      <c r="R281" t="n">
        <v>125.29</v>
      </c>
      <c r="S281" t="n">
        <v>80.06999999999999</v>
      </c>
      <c r="T281" t="n">
        <v>20379.66</v>
      </c>
      <c r="U281" t="n">
        <v>0.64</v>
      </c>
      <c r="V281" t="n">
        <v>0.86</v>
      </c>
      <c r="W281" t="n">
        <v>6.72</v>
      </c>
      <c r="X281" t="n">
        <v>1.25</v>
      </c>
      <c r="Y281" t="n">
        <v>1</v>
      </c>
      <c r="Z281" t="n">
        <v>10</v>
      </c>
    </row>
    <row r="282">
      <c r="A282" t="n">
        <v>23</v>
      </c>
      <c r="B282" t="n">
        <v>110</v>
      </c>
      <c r="C282" t="inlineStr">
        <is>
          <t xml:space="preserve">CONCLUIDO	</t>
        </is>
      </c>
      <c r="D282" t="n">
        <v>2.9188</v>
      </c>
      <c r="E282" t="n">
        <v>34.26</v>
      </c>
      <c r="F282" t="n">
        <v>29.83</v>
      </c>
      <c r="G282" t="n">
        <v>41.63</v>
      </c>
      <c r="H282" t="n">
        <v>0.54</v>
      </c>
      <c r="I282" t="n">
        <v>43</v>
      </c>
      <c r="J282" t="n">
        <v>222.82</v>
      </c>
      <c r="K282" t="n">
        <v>56.13</v>
      </c>
      <c r="L282" t="n">
        <v>6.75</v>
      </c>
      <c r="M282" t="n">
        <v>41</v>
      </c>
      <c r="N282" t="n">
        <v>49.94</v>
      </c>
      <c r="O282" t="n">
        <v>27715.11</v>
      </c>
      <c r="P282" t="n">
        <v>394.32</v>
      </c>
      <c r="Q282" t="n">
        <v>2238.46</v>
      </c>
      <c r="R282" t="n">
        <v>123.86</v>
      </c>
      <c r="S282" t="n">
        <v>80.06999999999999</v>
      </c>
      <c r="T282" t="n">
        <v>19674.84</v>
      </c>
      <c r="U282" t="n">
        <v>0.65</v>
      </c>
      <c r="V282" t="n">
        <v>0.86</v>
      </c>
      <c r="W282" t="n">
        <v>6.71</v>
      </c>
      <c r="X282" t="n">
        <v>1.2</v>
      </c>
      <c r="Y282" t="n">
        <v>1</v>
      </c>
      <c r="Z282" t="n">
        <v>10</v>
      </c>
    </row>
    <row r="283">
      <c r="A283" t="n">
        <v>24</v>
      </c>
      <c r="B283" t="n">
        <v>110</v>
      </c>
      <c r="C283" t="inlineStr">
        <is>
          <t xml:space="preserve">CONCLUIDO	</t>
        </is>
      </c>
      <c r="D283" t="n">
        <v>2.932</v>
      </c>
      <c r="E283" t="n">
        <v>34.11</v>
      </c>
      <c r="F283" t="n">
        <v>29.76</v>
      </c>
      <c r="G283" t="n">
        <v>43.56</v>
      </c>
      <c r="H283" t="n">
        <v>0.5600000000000001</v>
      </c>
      <c r="I283" t="n">
        <v>41</v>
      </c>
      <c r="J283" t="n">
        <v>223.23</v>
      </c>
      <c r="K283" t="n">
        <v>56.13</v>
      </c>
      <c r="L283" t="n">
        <v>7</v>
      </c>
      <c r="M283" t="n">
        <v>39</v>
      </c>
      <c r="N283" t="n">
        <v>50.11</v>
      </c>
      <c r="O283" t="n">
        <v>27766.43</v>
      </c>
      <c r="P283" t="n">
        <v>390.61</v>
      </c>
      <c r="Q283" t="n">
        <v>2238.34</v>
      </c>
      <c r="R283" t="n">
        <v>121.52</v>
      </c>
      <c r="S283" t="n">
        <v>80.06999999999999</v>
      </c>
      <c r="T283" t="n">
        <v>18515.52</v>
      </c>
      <c r="U283" t="n">
        <v>0.66</v>
      </c>
      <c r="V283" t="n">
        <v>0.86</v>
      </c>
      <c r="W283" t="n">
        <v>6.71</v>
      </c>
      <c r="X283" t="n">
        <v>1.14</v>
      </c>
      <c r="Y283" t="n">
        <v>1</v>
      </c>
      <c r="Z283" t="n">
        <v>10</v>
      </c>
    </row>
    <row r="284">
      <c r="A284" t="n">
        <v>25</v>
      </c>
      <c r="B284" t="n">
        <v>110</v>
      </c>
      <c r="C284" t="inlineStr">
        <is>
          <t xml:space="preserve">CONCLUIDO	</t>
        </is>
      </c>
      <c r="D284" t="n">
        <v>2.9382</v>
      </c>
      <c r="E284" t="n">
        <v>34.03</v>
      </c>
      <c r="F284" t="n">
        <v>29.73</v>
      </c>
      <c r="G284" t="n">
        <v>44.6</v>
      </c>
      <c r="H284" t="n">
        <v>0.58</v>
      </c>
      <c r="I284" t="n">
        <v>40</v>
      </c>
      <c r="J284" t="n">
        <v>223.65</v>
      </c>
      <c r="K284" t="n">
        <v>56.13</v>
      </c>
      <c r="L284" t="n">
        <v>7.25</v>
      </c>
      <c r="M284" t="n">
        <v>38</v>
      </c>
      <c r="N284" t="n">
        <v>50.27</v>
      </c>
      <c r="O284" t="n">
        <v>27817.81</v>
      </c>
      <c r="P284" t="n">
        <v>387.34</v>
      </c>
      <c r="Q284" t="n">
        <v>2238.68</v>
      </c>
      <c r="R284" t="n">
        <v>120.66</v>
      </c>
      <c r="S284" t="n">
        <v>80.06999999999999</v>
      </c>
      <c r="T284" t="n">
        <v>18090.31</v>
      </c>
      <c r="U284" t="n">
        <v>0.66</v>
      </c>
      <c r="V284" t="n">
        <v>0.86</v>
      </c>
      <c r="W284" t="n">
        <v>6.7</v>
      </c>
      <c r="X284" t="n">
        <v>1.1</v>
      </c>
      <c r="Y284" t="n">
        <v>1</v>
      </c>
      <c r="Z284" t="n">
        <v>10</v>
      </c>
    </row>
    <row r="285">
      <c r="A285" t="n">
        <v>26</v>
      </c>
      <c r="B285" t="n">
        <v>110</v>
      </c>
      <c r="C285" t="inlineStr">
        <is>
          <t xml:space="preserve">CONCLUIDO	</t>
        </is>
      </c>
      <c r="D285" t="n">
        <v>2.9479</v>
      </c>
      <c r="E285" t="n">
        <v>33.92</v>
      </c>
      <c r="F285" t="n">
        <v>29.7</v>
      </c>
      <c r="G285" t="n">
        <v>46.9</v>
      </c>
      <c r="H285" t="n">
        <v>0.59</v>
      </c>
      <c r="I285" t="n">
        <v>38</v>
      </c>
      <c r="J285" t="n">
        <v>224.07</v>
      </c>
      <c r="K285" t="n">
        <v>56.13</v>
      </c>
      <c r="L285" t="n">
        <v>7.5</v>
      </c>
      <c r="M285" t="n">
        <v>36</v>
      </c>
      <c r="N285" t="n">
        <v>50.44</v>
      </c>
      <c r="O285" t="n">
        <v>27869.24</v>
      </c>
      <c r="P285" t="n">
        <v>385.97</v>
      </c>
      <c r="Q285" t="n">
        <v>2238.37</v>
      </c>
      <c r="R285" t="n">
        <v>119.59</v>
      </c>
      <c r="S285" t="n">
        <v>80.06999999999999</v>
      </c>
      <c r="T285" t="n">
        <v>17566.21</v>
      </c>
      <c r="U285" t="n">
        <v>0.67</v>
      </c>
      <c r="V285" t="n">
        <v>0.86</v>
      </c>
      <c r="W285" t="n">
        <v>6.71</v>
      </c>
      <c r="X285" t="n">
        <v>1.08</v>
      </c>
      <c r="Y285" t="n">
        <v>1</v>
      </c>
      <c r="Z285" t="n">
        <v>10</v>
      </c>
    </row>
    <row r="286">
      <c r="A286" t="n">
        <v>27</v>
      </c>
      <c r="B286" t="n">
        <v>110</v>
      </c>
      <c r="C286" t="inlineStr">
        <is>
          <t xml:space="preserve">CONCLUIDO	</t>
        </is>
      </c>
      <c r="D286" t="n">
        <v>2.9548</v>
      </c>
      <c r="E286" t="n">
        <v>33.84</v>
      </c>
      <c r="F286" t="n">
        <v>29.67</v>
      </c>
      <c r="G286" t="n">
        <v>48.11</v>
      </c>
      <c r="H286" t="n">
        <v>0.61</v>
      </c>
      <c r="I286" t="n">
        <v>37</v>
      </c>
      <c r="J286" t="n">
        <v>224.49</v>
      </c>
      <c r="K286" t="n">
        <v>56.13</v>
      </c>
      <c r="L286" t="n">
        <v>7.75</v>
      </c>
      <c r="M286" t="n">
        <v>35</v>
      </c>
      <c r="N286" t="n">
        <v>50.61</v>
      </c>
      <c r="O286" t="n">
        <v>27920.73</v>
      </c>
      <c r="P286" t="n">
        <v>383.02</v>
      </c>
      <c r="Q286" t="n">
        <v>2238.39</v>
      </c>
      <c r="R286" t="n">
        <v>118.36</v>
      </c>
      <c r="S286" t="n">
        <v>80.06999999999999</v>
      </c>
      <c r="T286" t="n">
        <v>16957.52</v>
      </c>
      <c r="U286" t="n">
        <v>0.68</v>
      </c>
      <c r="V286" t="n">
        <v>0.86</v>
      </c>
      <c r="W286" t="n">
        <v>6.71</v>
      </c>
      <c r="X286" t="n">
        <v>1.04</v>
      </c>
      <c r="Y286" t="n">
        <v>1</v>
      </c>
      <c r="Z286" t="n">
        <v>10</v>
      </c>
    </row>
    <row r="287">
      <c r="A287" t="n">
        <v>28</v>
      </c>
      <c r="B287" t="n">
        <v>110</v>
      </c>
      <c r="C287" t="inlineStr">
        <is>
          <t xml:space="preserve">CONCLUIDO	</t>
        </is>
      </c>
      <c r="D287" t="n">
        <v>2.9694</v>
      </c>
      <c r="E287" t="n">
        <v>33.68</v>
      </c>
      <c r="F287" t="n">
        <v>29.59</v>
      </c>
      <c r="G287" t="n">
        <v>50.72</v>
      </c>
      <c r="H287" t="n">
        <v>0.63</v>
      </c>
      <c r="I287" t="n">
        <v>35</v>
      </c>
      <c r="J287" t="n">
        <v>224.9</v>
      </c>
      <c r="K287" t="n">
        <v>56.13</v>
      </c>
      <c r="L287" t="n">
        <v>8</v>
      </c>
      <c r="M287" t="n">
        <v>33</v>
      </c>
      <c r="N287" t="n">
        <v>50.78</v>
      </c>
      <c r="O287" t="n">
        <v>27972.28</v>
      </c>
      <c r="P287" t="n">
        <v>379.26</v>
      </c>
      <c r="Q287" t="n">
        <v>2238.35</v>
      </c>
      <c r="R287" t="n">
        <v>116.15</v>
      </c>
      <c r="S287" t="n">
        <v>80.06999999999999</v>
      </c>
      <c r="T287" t="n">
        <v>15861.38</v>
      </c>
      <c r="U287" t="n">
        <v>0.6899999999999999</v>
      </c>
      <c r="V287" t="n">
        <v>0.87</v>
      </c>
      <c r="W287" t="n">
        <v>6.69</v>
      </c>
      <c r="X287" t="n">
        <v>0.96</v>
      </c>
      <c r="Y287" t="n">
        <v>1</v>
      </c>
      <c r="Z287" t="n">
        <v>10</v>
      </c>
    </row>
    <row r="288">
      <c r="A288" t="n">
        <v>29</v>
      </c>
      <c r="B288" t="n">
        <v>110</v>
      </c>
      <c r="C288" t="inlineStr">
        <is>
          <t xml:space="preserve">CONCLUIDO	</t>
        </is>
      </c>
      <c r="D288" t="n">
        <v>2.9733</v>
      </c>
      <c r="E288" t="n">
        <v>33.63</v>
      </c>
      <c r="F288" t="n">
        <v>29.58</v>
      </c>
      <c r="G288" t="n">
        <v>52.21</v>
      </c>
      <c r="H288" t="n">
        <v>0.65</v>
      </c>
      <c r="I288" t="n">
        <v>34</v>
      </c>
      <c r="J288" t="n">
        <v>225.32</v>
      </c>
      <c r="K288" t="n">
        <v>56.13</v>
      </c>
      <c r="L288" t="n">
        <v>8.25</v>
      </c>
      <c r="M288" t="n">
        <v>32</v>
      </c>
      <c r="N288" t="n">
        <v>50.95</v>
      </c>
      <c r="O288" t="n">
        <v>28023.89</v>
      </c>
      <c r="P288" t="n">
        <v>376.83</v>
      </c>
      <c r="Q288" t="n">
        <v>2238.45</v>
      </c>
      <c r="R288" t="n">
        <v>115.85</v>
      </c>
      <c r="S288" t="n">
        <v>80.06999999999999</v>
      </c>
      <c r="T288" t="n">
        <v>15718.25</v>
      </c>
      <c r="U288" t="n">
        <v>0.6899999999999999</v>
      </c>
      <c r="V288" t="n">
        <v>0.87</v>
      </c>
      <c r="W288" t="n">
        <v>6.69</v>
      </c>
      <c r="X288" t="n">
        <v>0.96</v>
      </c>
      <c r="Y288" t="n">
        <v>1</v>
      </c>
      <c r="Z288" t="n">
        <v>10</v>
      </c>
    </row>
    <row r="289">
      <c r="A289" t="n">
        <v>30</v>
      </c>
      <c r="B289" t="n">
        <v>110</v>
      </c>
      <c r="C289" t="inlineStr">
        <is>
          <t xml:space="preserve">CONCLUIDO	</t>
        </is>
      </c>
      <c r="D289" t="n">
        <v>2.9812</v>
      </c>
      <c r="E289" t="n">
        <v>33.54</v>
      </c>
      <c r="F289" t="n">
        <v>29.54</v>
      </c>
      <c r="G289" t="n">
        <v>53.7</v>
      </c>
      <c r="H289" t="n">
        <v>0.67</v>
      </c>
      <c r="I289" t="n">
        <v>33</v>
      </c>
      <c r="J289" t="n">
        <v>225.74</v>
      </c>
      <c r="K289" t="n">
        <v>56.13</v>
      </c>
      <c r="L289" t="n">
        <v>8.5</v>
      </c>
      <c r="M289" t="n">
        <v>31</v>
      </c>
      <c r="N289" t="n">
        <v>51.11</v>
      </c>
      <c r="O289" t="n">
        <v>28075.56</v>
      </c>
      <c r="P289" t="n">
        <v>373.88</v>
      </c>
      <c r="Q289" t="n">
        <v>2238.44</v>
      </c>
      <c r="R289" t="n">
        <v>114.46</v>
      </c>
      <c r="S289" t="n">
        <v>80.06999999999999</v>
      </c>
      <c r="T289" t="n">
        <v>15024.97</v>
      </c>
      <c r="U289" t="n">
        <v>0.7</v>
      </c>
      <c r="V289" t="n">
        <v>0.87</v>
      </c>
      <c r="W289" t="n">
        <v>6.69</v>
      </c>
      <c r="X289" t="n">
        <v>0.91</v>
      </c>
      <c r="Y289" t="n">
        <v>1</v>
      </c>
      <c r="Z289" t="n">
        <v>10</v>
      </c>
    </row>
    <row r="290">
      <c r="A290" t="n">
        <v>31</v>
      </c>
      <c r="B290" t="n">
        <v>110</v>
      </c>
      <c r="C290" t="inlineStr">
        <is>
          <t xml:space="preserve">CONCLUIDO	</t>
        </is>
      </c>
      <c r="D290" t="n">
        <v>2.9879</v>
      </c>
      <c r="E290" t="n">
        <v>33.47</v>
      </c>
      <c r="F290" t="n">
        <v>29.5</v>
      </c>
      <c r="G290" t="n">
        <v>55.32</v>
      </c>
      <c r="H290" t="n">
        <v>0.6899999999999999</v>
      </c>
      <c r="I290" t="n">
        <v>32</v>
      </c>
      <c r="J290" t="n">
        <v>226.16</v>
      </c>
      <c r="K290" t="n">
        <v>56.13</v>
      </c>
      <c r="L290" t="n">
        <v>8.75</v>
      </c>
      <c r="M290" t="n">
        <v>30</v>
      </c>
      <c r="N290" t="n">
        <v>51.28</v>
      </c>
      <c r="O290" t="n">
        <v>28127.29</v>
      </c>
      <c r="P290" t="n">
        <v>371.3</v>
      </c>
      <c r="Q290" t="n">
        <v>2238.36</v>
      </c>
      <c r="R290" t="n">
        <v>113.09</v>
      </c>
      <c r="S290" t="n">
        <v>80.06999999999999</v>
      </c>
      <c r="T290" t="n">
        <v>14344.91</v>
      </c>
      <c r="U290" t="n">
        <v>0.71</v>
      </c>
      <c r="V290" t="n">
        <v>0.87</v>
      </c>
      <c r="W290" t="n">
        <v>6.69</v>
      </c>
      <c r="X290" t="n">
        <v>0.88</v>
      </c>
      <c r="Y290" t="n">
        <v>1</v>
      </c>
      <c r="Z290" t="n">
        <v>10</v>
      </c>
    </row>
    <row r="291">
      <c r="A291" t="n">
        <v>32</v>
      </c>
      <c r="B291" t="n">
        <v>110</v>
      </c>
      <c r="C291" t="inlineStr">
        <is>
          <t xml:space="preserve">CONCLUIDO	</t>
        </is>
      </c>
      <c r="D291" t="n">
        <v>2.9951</v>
      </c>
      <c r="E291" t="n">
        <v>33.39</v>
      </c>
      <c r="F291" t="n">
        <v>29.47</v>
      </c>
      <c r="G291" t="n">
        <v>57.03</v>
      </c>
      <c r="H291" t="n">
        <v>0.71</v>
      </c>
      <c r="I291" t="n">
        <v>31</v>
      </c>
      <c r="J291" t="n">
        <v>226.58</v>
      </c>
      <c r="K291" t="n">
        <v>56.13</v>
      </c>
      <c r="L291" t="n">
        <v>9</v>
      </c>
      <c r="M291" t="n">
        <v>29</v>
      </c>
      <c r="N291" t="n">
        <v>51.45</v>
      </c>
      <c r="O291" t="n">
        <v>28179.08</v>
      </c>
      <c r="P291" t="n">
        <v>367.34</v>
      </c>
      <c r="Q291" t="n">
        <v>2238.35</v>
      </c>
      <c r="R291" t="n">
        <v>112.11</v>
      </c>
      <c r="S291" t="n">
        <v>80.06999999999999</v>
      </c>
      <c r="T291" t="n">
        <v>13861.38</v>
      </c>
      <c r="U291" t="n">
        <v>0.71</v>
      </c>
      <c r="V291" t="n">
        <v>0.87</v>
      </c>
      <c r="W291" t="n">
        <v>6.69</v>
      </c>
      <c r="X291" t="n">
        <v>0.84</v>
      </c>
      <c r="Y291" t="n">
        <v>1</v>
      </c>
      <c r="Z291" t="n">
        <v>10</v>
      </c>
    </row>
    <row r="292">
      <c r="A292" t="n">
        <v>33</v>
      </c>
      <c r="B292" t="n">
        <v>110</v>
      </c>
      <c r="C292" t="inlineStr">
        <is>
          <t xml:space="preserve">CONCLUIDO	</t>
        </is>
      </c>
      <c r="D292" t="n">
        <v>2.9989</v>
      </c>
      <c r="E292" t="n">
        <v>33.35</v>
      </c>
      <c r="F292" t="n">
        <v>29.47</v>
      </c>
      <c r="G292" t="n">
        <v>58.93</v>
      </c>
      <c r="H292" t="n">
        <v>0.72</v>
      </c>
      <c r="I292" t="n">
        <v>30</v>
      </c>
      <c r="J292" t="n">
        <v>227</v>
      </c>
      <c r="K292" t="n">
        <v>56.13</v>
      </c>
      <c r="L292" t="n">
        <v>9.25</v>
      </c>
      <c r="M292" t="n">
        <v>28</v>
      </c>
      <c r="N292" t="n">
        <v>51.62</v>
      </c>
      <c r="O292" t="n">
        <v>28230.92</v>
      </c>
      <c r="P292" t="n">
        <v>364.98</v>
      </c>
      <c r="Q292" t="n">
        <v>2238.32</v>
      </c>
      <c r="R292" t="n">
        <v>111.93</v>
      </c>
      <c r="S292" t="n">
        <v>80.06999999999999</v>
      </c>
      <c r="T292" t="n">
        <v>13774.79</v>
      </c>
      <c r="U292" t="n">
        <v>0.72</v>
      </c>
      <c r="V292" t="n">
        <v>0.87</v>
      </c>
      <c r="W292" t="n">
        <v>6.69</v>
      </c>
      <c r="X292" t="n">
        <v>0.84</v>
      </c>
      <c r="Y292" t="n">
        <v>1</v>
      </c>
      <c r="Z292" t="n">
        <v>10</v>
      </c>
    </row>
    <row r="293">
      <c r="A293" t="n">
        <v>34</v>
      </c>
      <c r="B293" t="n">
        <v>110</v>
      </c>
      <c r="C293" t="inlineStr">
        <is>
          <t xml:space="preserve">CONCLUIDO	</t>
        </is>
      </c>
      <c r="D293" t="n">
        <v>3.0063</v>
      </c>
      <c r="E293" t="n">
        <v>33.26</v>
      </c>
      <c r="F293" t="n">
        <v>29.43</v>
      </c>
      <c r="G293" t="n">
        <v>60.88</v>
      </c>
      <c r="H293" t="n">
        <v>0.74</v>
      </c>
      <c r="I293" t="n">
        <v>29</v>
      </c>
      <c r="J293" t="n">
        <v>227.42</v>
      </c>
      <c r="K293" t="n">
        <v>56.13</v>
      </c>
      <c r="L293" t="n">
        <v>9.5</v>
      </c>
      <c r="M293" t="n">
        <v>27</v>
      </c>
      <c r="N293" t="n">
        <v>51.8</v>
      </c>
      <c r="O293" t="n">
        <v>28282.83</v>
      </c>
      <c r="P293" t="n">
        <v>362.14</v>
      </c>
      <c r="Q293" t="n">
        <v>2238.43</v>
      </c>
      <c r="R293" t="n">
        <v>110.65</v>
      </c>
      <c r="S293" t="n">
        <v>80.06999999999999</v>
      </c>
      <c r="T293" t="n">
        <v>13142.66</v>
      </c>
      <c r="U293" t="n">
        <v>0.72</v>
      </c>
      <c r="V293" t="n">
        <v>0.87</v>
      </c>
      <c r="W293" t="n">
        <v>6.69</v>
      </c>
      <c r="X293" t="n">
        <v>0.8</v>
      </c>
      <c r="Y293" t="n">
        <v>1</v>
      </c>
      <c r="Z293" t="n">
        <v>10</v>
      </c>
    </row>
    <row r="294">
      <c r="A294" t="n">
        <v>35</v>
      </c>
      <c r="B294" t="n">
        <v>110</v>
      </c>
      <c r="C294" t="inlineStr">
        <is>
          <t xml:space="preserve">CONCLUIDO	</t>
        </is>
      </c>
      <c r="D294" t="n">
        <v>3.012</v>
      </c>
      <c r="E294" t="n">
        <v>33.2</v>
      </c>
      <c r="F294" t="n">
        <v>29.41</v>
      </c>
      <c r="G294" t="n">
        <v>63.01</v>
      </c>
      <c r="H294" t="n">
        <v>0.76</v>
      </c>
      <c r="I294" t="n">
        <v>28</v>
      </c>
      <c r="J294" t="n">
        <v>227.84</v>
      </c>
      <c r="K294" t="n">
        <v>56.13</v>
      </c>
      <c r="L294" t="n">
        <v>9.75</v>
      </c>
      <c r="M294" t="n">
        <v>26</v>
      </c>
      <c r="N294" t="n">
        <v>51.97</v>
      </c>
      <c r="O294" t="n">
        <v>28334.8</v>
      </c>
      <c r="P294" t="n">
        <v>359.45</v>
      </c>
      <c r="Q294" t="n">
        <v>2238.42</v>
      </c>
      <c r="R294" t="n">
        <v>110.03</v>
      </c>
      <c r="S294" t="n">
        <v>80.06999999999999</v>
      </c>
      <c r="T294" t="n">
        <v>12835.75</v>
      </c>
      <c r="U294" t="n">
        <v>0.73</v>
      </c>
      <c r="V294" t="n">
        <v>0.87</v>
      </c>
      <c r="W294" t="n">
        <v>6.68</v>
      </c>
      <c r="X294" t="n">
        <v>0.78</v>
      </c>
      <c r="Y294" t="n">
        <v>1</v>
      </c>
      <c r="Z294" t="n">
        <v>10</v>
      </c>
    </row>
    <row r="295">
      <c r="A295" t="n">
        <v>36</v>
      </c>
      <c r="B295" t="n">
        <v>110</v>
      </c>
      <c r="C295" t="inlineStr">
        <is>
          <t xml:space="preserve">CONCLUIDO	</t>
        </is>
      </c>
      <c r="D295" t="n">
        <v>3.0167</v>
      </c>
      <c r="E295" t="n">
        <v>33.15</v>
      </c>
      <c r="F295" t="n">
        <v>29.4</v>
      </c>
      <c r="G295" t="n">
        <v>65.31999999999999</v>
      </c>
      <c r="H295" t="n">
        <v>0.78</v>
      </c>
      <c r="I295" t="n">
        <v>27</v>
      </c>
      <c r="J295" t="n">
        <v>228.27</v>
      </c>
      <c r="K295" t="n">
        <v>56.13</v>
      </c>
      <c r="L295" t="n">
        <v>10</v>
      </c>
      <c r="M295" t="n">
        <v>25</v>
      </c>
      <c r="N295" t="n">
        <v>52.14</v>
      </c>
      <c r="O295" t="n">
        <v>28386.82</v>
      </c>
      <c r="P295" t="n">
        <v>357.3</v>
      </c>
      <c r="Q295" t="n">
        <v>2238.47</v>
      </c>
      <c r="R295" t="n">
        <v>109.44</v>
      </c>
      <c r="S295" t="n">
        <v>80.06999999999999</v>
      </c>
      <c r="T295" t="n">
        <v>12546.14</v>
      </c>
      <c r="U295" t="n">
        <v>0.73</v>
      </c>
      <c r="V295" t="n">
        <v>0.87</v>
      </c>
      <c r="W295" t="n">
        <v>6.69</v>
      </c>
      <c r="X295" t="n">
        <v>0.77</v>
      </c>
      <c r="Y295" t="n">
        <v>1</v>
      </c>
      <c r="Z295" t="n">
        <v>10</v>
      </c>
    </row>
    <row r="296">
      <c r="A296" t="n">
        <v>37</v>
      </c>
      <c r="B296" t="n">
        <v>110</v>
      </c>
      <c r="C296" t="inlineStr">
        <is>
          <t xml:space="preserve">CONCLUIDO	</t>
        </is>
      </c>
      <c r="D296" t="n">
        <v>3.0262</v>
      </c>
      <c r="E296" t="n">
        <v>33.04</v>
      </c>
      <c r="F296" t="n">
        <v>29.33</v>
      </c>
      <c r="G296" t="n">
        <v>67.69</v>
      </c>
      <c r="H296" t="n">
        <v>0.8</v>
      </c>
      <c r="I296" t="n">
        <v>26</v>
      </c>
      <c r="J296" t="n">
        <v>228.69</v>
      </c>
      <c r="K296" t="n">
        <v>56.13</v>
      </c>
      <c r="L296" t="n">
        <v>10.25</v>
      </c>
      <c r="M296" t="n">
        <v>24</v>
      </c>
      <c r="N296" t="n">
        <v>52.31</v>
      </c>
      <c r="O296" t="n">
        <v>28438.91</v>
      </c>
      <c r="P296" t="n">
        <v>354.14</v>
      </c>
      <c r="Q296" t="n">
        <v>2238.39</v>
      </c>
      <c r="R296" t="n">
        <v>107.57</v>
      </c>
      <c r="S296" t="n">
        <v>80.06999999999999</v>
      </c>
      <c r="T296" t="n">
        <v>11616.02</v>
      </c>
      <c r="U296" t="n">
        <v>0.74</v>
      </c>
      <c r="V296" t="n">
        <v>0.87</v>
      </c>
      <c r="W296" t="n">
        <v>6.68</v>
      </c>
      <c r="X296" t="n">
        <v>0.71</v>
      </c>
      <c r="Y296" t="n">
        <v>1</v>
      </c>
      <c r="Z296" t="n">
        <v>10</v>
      </c>
    </row>
    <row r="297">
      <c r="A297" t="n">
        <v>38</v>
      </c>
      <c r="B297" t="n">
        <v>110</v>
      </c>
      <c r="C297" t="inlineStr">
        <is>
          <t xml:space="preserve">CONCLUIDO	</t>
        </is>
      </c>
      <c r="D297" t="n">
        <v>3.0323</v>
      </c>
      <c r="E297" t="n">
        <v>32.98</v>
      </c>
      <c r="F297" t="n">
        <v>29.31</v>
      </c>
      <c r="G297" t="n">
        <v>70.34</v>
      </c>
      <c r="H297" t="n">
        <v>0.8100000000000001</v>
      </c>
      <c r="I297" t="n">
        <v>25</v>
      </c>
      <c r="J297" t="n">
        <v>229.11</v>
      </c>
      <c r="K297" t="n">
        <v>56.13</v>
      </c>
      <c r="L297" t="n">
        <v>10.5</v>
      </c>
      <c r="M297" t="n">
        <v>23</v>
      </c>
      <c r="N297" t="n">
        <v>52.48</v>
      </c>
      <c r="O297" t="n">
        <v>28491.06</v>
      </c>
      <c r="P297" t="n">
        <v>349.23</v>
      </c>
      <c r="Q297" t="n">
        <v>2238.42</v>
      </c>
      <c r="R297" t="n">
        <v>106.82</v>
      </c>
      <c r="S297" t="n">
        <v>80.06999999999999</v>
      </c>
      <c r="T297" t="n">
        <v>11248.48</v>
      </c>
      <c r="U297" t="n">
        <v>0.75</v>
      </c>
      <c r="V297" t="n">
        <v>0.88</v>
      </c>
      <c r="W297" t="n">
        <v>6.68</v>
      </c>
      <c r="X297" t="n">
        <v>0.68</v>
      </c>
      <c r="Y297" t="n">
        <v>1</v>
      </c>
      <c r="Z297" t="n">
        <v>10</v>
      </c>
    </row>
    <row r="298">
      <c r="A298" t="n">
        <v>39</v>
      </c>
      <c r="B298" t="n">
        <v>110</v>
      </c>
      <c r="C298" t="inlineStr">
        <is>
          <t xml:space="preserve">CONCLUIDO	</t>
        </is>
      </c>
      <c r="D298" t="n">
        <v>3.0309</v>
      </c>
      <c r="E298" t="n">
        <v>32.99</v>
      </c>
      <c r="F298" t="n">
        <v>29.32</v>
      </c>
      <c r="G298" t="n">
        <v>70.38</v>
      </c>
      <c r="H298" t="n">
        <v>0.83</v>
      </c>
      <c r="I298" t="n">
        <v>25</v>
      </c>
      <c r="J298" t="n">
        <v>229.53</v>
      </c>
      <c r="K298" t="n">
        <v>56.13</v>
      </c>
      <c r="L298" t="n">
        <v>10.75</v>
      </c>
      <c r="M298" t="n">
        <v>21</v>
      </c>
      <c r="N298" t="n">
        <v>52.66</v>
      </c>
      <c r="O298" t="n">
        <v>28543.27</v>
      </c>
      <c r="P298" t="n">
        <v>347.46</v>
      </c>
      <c r="Q298" t="n">
        <v>2238.33</v>
      </c>
      <c r="R298" t="n">
        <v>107.06</v>
      </c>
      <c r="S298" t="n">
        <v>80.06999999999999</v>
      </c>
      <c r="T298" t="n">
        <v>11366.15</v>
      </c>
      <c r="U298" t="n">
        <v>0.75</v>
      </c>
      <c r="V298" t="n">
        <v>0.87</v>
      </c>
      <c r="W298" t="n">
        <v>6.69</v>
      </c>
      <c r="X298" t="n">
        <v>0.7</v>
      </c>
      <c r="Y298" t="n">
        <v>1</v>
      </c>
      <c r="Z298" t="n">
        <v>10</v>
      </c>
    </row>
    <row r="299">
      <c r="A299" t="n">
        <v>40</v>
      </c>
      <c r="B299" t="n">
        <v>110</v>
      </c>
      <c r="C299" t="inlineStr">
        <is>
          <t xml:space="preserve">CONCLUIDO	</t>
        </is>
      </c>
      <c r="D299" t="n">
        <v>3.0378</v>
      </c>
      <c r="E299" t="n">
        <v>32.92</v>
      </c>
      <c r="F299" t="n">
        <v>29.29</v>
      </c>
      <c r="G299" t="n">
        <v>73.23</v>
      </c>
      <c r="H299" t="n">
        <v>0.85</v>
      </c>
      <c r="I299" t="n">
        <v>24</v>
      </c>
      <c r="J299" t="n">
        <v>229.96</v>
      </c>
      <c r="K299" t="n">
        <v>56.13</v>
      </c>
      <c r="L299" t="n">
        <v>11</v>
      </c>
      <c r="M299" t="n">
        <v>20</v>
      </c>
      <c r="N299" t="n">
        <v>52.83</v>
      </c>
      <c r="O299" t="n">
        <v>28595.54</v>
      </c>
      <c r="P299" t="n">
        <v>344.78</v>
      </c>
      <c r="Q299" t="n">
        <v>2238.42</v>
      </c>
      <c r="R299" t="n">
        <v>106.2</v>
      </c>
      <c r="S299" t="n">
        <v>80.06999999999999</v>
      </c>
      <c r="T299" t="n">
        <v>10943.78</v>
      </c>
      <c r="U299" t="n">
        <v>0.75</v>
      </c>
      <c r="V299" t="n">
        <v>0.88</v>
      </c>
      <c r="W299" t="n">
        <v>6.68</v>
      </c>
      <c r="X299" t="n">
        <v>0.67</v>
      </c>
      <c r="Y299" t="n">
        <v>1</v>
      </c>
      <c r="Z299" t="n">
        <v>10</v>
      </c>
    </row>
    <row r="300">
      <c r="A300" t="n">
        <v>41</v>
      </c>
      <c r="B300" t="n">
        <v>110</v>
      </c>
      <c r="C300" t="inlineStr">
        <is>
          <t xml:space="preserve">CONCLUIDO	</t>
        </is>
      </c>
      <c r="D300" t="n">
        <v>3.0463</v>
      </c>
      <c r="E300" t="n">
        <v>32.83</v>
      </c>
      <c r="F300" t="n">
        <v>29.24</v>
      </c>
      <c r="G300" t="n">
        <v>76.29000000000001</v>
      </c>
      <c r="H300" t="n">
        <v>0.87</v>
      </c>
      <c r="I300" t="n">
        <v>23</v>
      </c>
      <c r="J300" t="n">
        <v>230.38</v>
      </c>
      <c r="K300" t="n">
        <v>56.13</v>
      </c>
      <c r="L300" t="n">
        <v>11.25</v>
      </c>
      <c r="M300" t="n">
        <v>17</v>
      </c>
      <c r="N300" t="n">
        <v>53</v>
      </c>
      <c r="O300" t="n">
        <v>28647.87</v>
      </c>
      <c r="P300" t="n">
        <v>341.36</v>
      </c>
      <c r="Q300" t="n">
        <v>2238.5</v>
      </c>
      <c r="R300" t="n">
        <v>104.51</v>
      </c>
      <c r="S300" t="n">
        <v>80.06999999999999</v>
      </c>
      <c r="T300" t="n">
        <v>10101.74</v>
      </c>
      <c r="U300" t="n">
        <v>0.77</v>
      </c>
      <c r="V300" t="n">
        <v>0.88</v>
      </c>
      <c r="W300" t="n">
        <v>6.68</v>
      </c>
      <c r="X300" t="n">
        <v>0.62</v>
      </c>
      <c r="Y300" t="n">
        <v>1</v>
      </c>
      <c r="Z300" t="n">
        <v>10</v>
      </c>
    </row>
    <row r="301">
      <c r="A301" t="n">
        <v>42</v>
      </c>
      <c r="B301" t="n">
        <v>110</v>
      </c>
      <c r="C301" t="inlineStr">
        <is>
          <t xml:space="preserve">CONCLUIDO	</t>
        </is>
      </c>
      <c r="D301" t="n">
        <v>3.0439</v>
      </c>
      <c r="E301" t="n">
        <v>32.85</v>
      </c>
      <c r="F301" t="n">
        <v>29.27</v>
      </c>
      <c r="G301" t="n">
        <v>76.34999999999999</v>
      </c>
      <c r="H301" t="n">
        <v>0.89</v>
      </c>
      <c r="I301" t="n">
        <v>23</v>
      </c>
      <c r="J301" t="n">
        <v>230.81</v>
      </c>
      <c r="K301" t="n">
        <v>56.13</v>
      </c>
      <c r="L301" t="n">
        <v>11.5</v>
      </c>
      <c r="M301" t="n">
        <v>13</v>
      </c>
      <c r="N301" t="n">
        <v>53.18</v>
      </c>
      <c r="O301" t="n">
        <v>28700.26</v>
      </c>
      <c r="P301" t="n">
        <v>341.18</v>
      </c>
      <c r="Q301" t="n">
        <v>2238.36</v>
      </c>
      <c r="R301" t="n">
        <v>105.22</v>
      </c>
      <c r="S301" t="n">
        <v>80.06999999999999</v>
      </c>
      <c r="T301" t="n">
        <v>10456.37</v>
      </c>
      <c r="U301" t="n">
        <v>0.76</v>
      </c>
      <c r="V301" t="n">
        <v>0.88</v>
      </c>
      <c r="W301" t="n">
        <v>6.69</v>
      </c>
      <c r="X301" t="n">
        <v>0.64</v>
      </c>
      <c r="Y301" t="n">
        <v>1</v>
      </c>
      <c r="Z301" t="n">
        <v>10</v>
      </c>
    </row>
    <row r="302">
      <c r="A302" t="n">
        <v>43</v>
      </c>
      <c r="B302" t="n">
        <v>110</v>
      </c>
      <c r="C302" t="inlineStr">
        <is>
          <t xml:space="preserve">CONCLUIDO	</t>
        </is>
      </c>
      <c r="D302" t="n">
        <v>3.0427</v>
      </c>
      <c r="E302" t="n">
        <v>32.87</v>
      </c>
      <c r="F302" t="n">
        <v>29.28</v>
      </c>
      <c r="G302" t="n">
        <v>76.39</v>
      </c>
      <c r="H302" t="n">
        <v>0.9</v>
      </c>
      <c r="I302" t="n">
        <v>23</v>
      </c>
      <c r="J302" t="n">
        <v>231.23</v>
      </c>
      <c r="K302" t="n">
        <v>56.13</v>
      </c>
      <c r="L302" t="n">
        <v>11.75</v>
      </c>
      <c r="M302" t="n">
        <v>10</v>
      </c>
      <c r="N302" t="n">
        <v>53.36</v>
      </c>
      <c r="O302" t="n">
        <v>28752.71</v>
      </c>
      <c r="P302" t="n">
        <v>340.55</v>
      </c>
      <c r="Q302" t="n">
        <v>2238.45</v>
      </c>
      <c r="R302" t="n">
        <v>105.62</v>
      </c>
      <c r="S302" t="n">
        <v>80.06999999999999</v>
      </c>
      <c r="T302" t="n">
        <v>10654.76</v>
      </c>
      <c r="U302" t="n">
        <v>0.76</v>
      </c>
      <c r="V302" t="n">
        <v>0.88</v>
      </c>
      <c r="W302" t="n">
        <v>6.69</v>
      </c>
      <c r="X302" t="n">
        <v>0.65</v>
      </c>
      <c r="Y302" t="n">
        <v>1</v>
      </c>
      <c r="Z302" t="n">
        <v>10</v>
      </c>
    </row>
    <row r="303">
      <c r="A303" t="n">
        <v>44</v>
      </c>
      <c r="B303" t="n">
        <v>110</v>
      </c>
      <c r="C303" t="inlineStr">
        <is>
          <t xml:space="preserve">CONCLUIDO	</t>
        </is>
      </c>
      <c r="D303" t="n">
        <v>3.0492</v>
      </c>
      <c r="E303" t="n">
        <v>32.8</v>
      </c>
      <c r="F303" t="n">
        <v>29.25</v>
      </c>
      <c r="G303" t="n">
        <v>79.78</v>
      </c>
      <c r="H303" t="n">
        <v>0.92</v>
      </c>
      <c r="I303" t="n">
        <v>22</v>
      </c>
      <c r="J303" t="n">
        <v>231.66</v>
      </c>
      <c r="K303" t="n">
        <v>56.13</v>
      </c>
      <c r="L303" t="n">
        <v>12</v>
      </c>
      <c r="M303" t="n">
        <v>7</v>
      </c>
      <c r="N303" t="n">
        <v>53.53</v>
      </c>
      <c r="O303" t="n">
        <v>28805.23</v>
      </c>
      <c r="P303" t="n">
        <v>337.55</v>
      </c>
      <c r="Q303" t="n">
        <v>2238.5</v>
      </c>
      <c r="R303" t="n">
        <v>104.58</v>
      </c>
      <c r="S303" t="n">
        <v>80.06999999999999</v>
      </c>
      <c r="T303" t="n">
        <v>10141.87</v>
      </c>
      <c r="U303" t="n">
        <v>0.77</v>
      </c>
      <c r="V303" t="n">
        <v>0.88</v>
      </c>
      <c r="W303" t="n">
        <v>6.69</v>
      </c>
      <c r="X303" t="n">
        <v>0.63</v>
      </c>
      <c r="Y303" t="n">
        <v>1</v>
      </c>
      <c r="Z303" t="n">
        <v>10</v>
      </c>
    </row>
    <row r="304">
      <c r="A304" t="n">
        <v>45</v>
      </c>
      <c r="B304" t="n">
        <v>110</v>
      </c>
      <c r="C304" t="inlineStr">
        <is>
          <t xml:space="preserve">CONCLUIDO	</t>
        </is>
      </c>
      <c r="D304" t="n">
        <v>3.05</v>
      </c>
      <c r="E304" t="n">
        <v>32.79</v>
      </c>
      <c r="F304" t="n">
        <v>29.25</v>
      </c>
      <c r="G304" t="n">
        <v>79.76000000000001</v>
      </c>
      <c r="H304" t="n">
        <v>0.9399999999999999</v>
      </c>
      <c r="I304" t="n">
        <v>22</v>
      </c>
      <c r="J304" t="n">
        <v>232.08</v>
      </c>
      <c r="K304" t="n">
        <v>56.13</v>
      </c>
      <c r="L304" t="n">
        <v>12.25</v>
      </c>
      <c r="M304" t="n">
        <v>3</v>
      </c>
      <c r="N304" t="n">
        <v>53.71</v>
      </c>
      <c r="O304" t="n">
        <v>28857.81</v>
      </c>
      <c r="P304" t="n">
        <v>337.26</v>
      </c>
      <c r="Q304" t="n">
        <v>2238.36</v>
      </c>
      <c r="R304" t="n">
        <v>104.22</v>
      </c>
      <c r="S304" t="n">
        <v>80.06999999999999</v>
      </c>
      <c r="T304" t="n">
        <v>9961.6</v>
      </c>
      <c r="U304" t="n">
        <v>0.77</v>
      </c>
      <c r="V304" t="n">
        <v>0.88</v>
      </c>
      <c r="W304" t="n">
        <v>6.69</v>
      </c>
      <c r="X304" t="n">
        <v>0.62</v>
      </c>
      <c r="Y304" t="n">
        <v>1</v>
      </c>
      <c r="Z304" t="n">
        <v>10</v>
      </c>
    </row>
    <row r="305">
      <c r="A305" t="n">
        <v>46</v>
      </c>
      <c r="B305" t="n">
        <v>110</v>
      </c>
      <c r="C305" t="inlineStr">
        <is>
          <t xml:space="preserve">CONCLUIDO	</t>
        </is>
      </c>
      <c r="D305" t="n">
        <v>3.0482</v>
      </c>
      <c r="E305" t="n">
        <v>32.81</v>
      </c>
      <c r="F305" t="n">
        <v>29.27</v>
      </c>
      <c r="G305" t="n">
        <v>79.81</v>
      </c>
      <c r="H305" t="n">
        <v>0.96</v>
      </c>
      <c r="I305" t="n">
        <v>22</v>
      </c>
      <c r="J305" t="n">
        <v>232.51</v>
      </c>
      <c r="K305" t="n">
        <v>56.13</v>
      </c>
      <c r="L305" t="n">
        <v>12.5</v>
      </c>
      <c r="M305" t="n">
        <v>1</v>
      </c>
      <c r="N305" t="n">
        <v>53.88</v>
      </c>
      <c r="O305" t="n">
        <v>28910.45</v>
      </c>
      <c r="P305" t="n">
        <v>337.88</v>
      </c>
      <c r="Q305" t="n">
        <v>2238.45</v>
      </c>
      <c r="R305" t="n">
        <v>104.52</v>
      </c>
      <c r="S305" t="n">
        <v>80.06999999999999</v>
      </c>
      <c r="T305" t="n">
        <v>10112.4</v>
      </c>
      <c r="U305" t="n">
        <v>0.77</v>
      </c>
      <c r="V305" t="n">
        <v>0.88</v>
      </c>
      <c r="W305" t="n">
        <v>6.7</v>
      </c>
      <c r="X305" t="n">
        <v>0.64</v>
      </c>
      <c r="Y305" t="n">
        <v>1</v>
      </c>
      <c r="Z305" t="n">
        <v>10</v>
      </c>
    </row>
    <row r="306">
      <c r="A306" t="n">
        <v>47</v>
      </c>
      <c r="B306" t="n">
        <v>110</v>
      </c>
      <c r="C306" t="inlineStr">
        <is>
          <t xml:space="preserve">CONCLUIDO	</t>
        </is>
      </c>
      <c r="D306" t="n">
        <v>3.048</v>
      </c>
      <c r="E306" t="n">
        <v>32.81</v>
      </c>
      <c r="F306" t="n">
        <v>29.27</v>
      </c>
      <c r="G306" t="n">
        <v>79.81999999999999</v>
      </c>
      <c r="H306" t="n">
        <v>0.97</v>
      </c>
      <c r="I306" t="n">
        <v>22</v>
      </c>
      <c r="J306" t="n">
        <v>232.94</v>
      </c>
      <c r="K306" t="n">
        <v>56.13</v>
      </c>
      <c r="L306" t="n">
        <v>12.75</v>
      </c>
      <c r="M306" t="n">
        <v>0</v>
      </c>
      <c r="N306" t="n">
        <v>54.06</v>
      </c>
      <c r="O306" t="n">
        <v>28963.15</v>
      </c>
      <c r="P306" t="n">
        <v>338.65</v>
      </c>
      <c r="Q306" t="n">
        <v>2238.42</v>
      </c>
      <c r="R306" t="n">
        <v>104.51</v>
      </c>
      <c r="S306" t="n">
        <v>80.06999999999999</v>
      </c>
      <c r="T306" t="n">
        <v>10105.62</v>
      </c>
      <c r="U306" t="n">
        <v>0.77</v>
      </c>
      <c r="V306" t="n">
        <v>0.88</v>
      </c>
      <c r="W306" t="n">
        <v>6.71</v>
      </c>
      <c r="X306" t="n">
        <v>0.64</v>
      </c>
      <c r="Y306" t="n">
        <v>1</v>
      </c>
      <c r="Z306" t="n">
        <v>10</v>
      </c>
    </row>
    <row r="307">
      <c r="A307" t="n">
        <v>0</v>
      </c>
      <c r="B307" t="n">
        <v>150</v>
      </c>
      <c r="C307" t="inlineStr">
        <is>
          <t xml:space="preserve">CONCLUIDO	</t>
        </is>
      </c>
      <c r="D307" t="n">
        <v>1.1571</v>
      </c>
      <c r="E307" t="n">
        <v>86.42</v>
      </c>
      <c r="F307" t="n">
        <v>48.09</v>
      </c>
      <c r="G307" t="n">
        <v>4.54</v>
      </c>
      <c r="H307" t="n">
        <v>0.06</v>
      </c>
      <c r="I307" t="n">
        <v>636</v>
      </c>
      <c r="J307" t="n">
        <v>296.65</v>
      </c>
      <c r="K307" t="n">
        <v>61.82</v>
      </c>
      <c r="L307" t="n">
        <v>1</v>
      </c>
      <c r="M307" t="n">
        <v>634</v>
      </c>
      <c r="N307" t="n">
        <v>83.83</v>
      </c>
      <c r="O307" t="n">
        <v>36821.52</v>
      </c>
      <c r="P307" t="n">
        <v>875.53</v>
      </c>
      <c r="Q307" t="n">
        <v>2241.11</v>
      </c>
      <c r="R307" t="n">
        <v>721.63</v>
      </c>
      <c r="S307" t="n">
        <v>80.06999999999999</v>
      </c>
      <c r="T307" t="n">
        <v>315597.25</v>
      </c>
      <c r="U307" t="n">
        <v>0.11</v>
      </c>
      <c r="V307" t="n">
        <v>0.53</v>
      </c>
      <c r="W307" t="n">
        <v>7.68</v>
      </c>
      <c r="X307" t="n">
        <v>19.44</v>
      </c>
      <c r="Y307" t="n">
        <v>1</v>
      </c>
      <c r="Z307" t="n">
        <v>10</v>
      </c>
    </row>
    <row r="308">
      <c r="A308" t="n">
        <v>1</v>
      </c>
      <c r="B308" t="n">
        <v>150</v>
      </c>
      <c r="C308" t="inlineStr">
        <is>
          <t xml:space="preserve">CONCLUIDO	</t>
        </is>
      </c>
      <c r="D308" t="n">
        <v>1.4419</v>
      </c>
      <c r="E308" t="n">
        <v>69.34999999999999</v>
      </c>
      <c r="F308" t="n">
        <v>41.86</v>
      </c>
      <c r="G308" t="n">
        <v>5.69</v>
      </c>
      <c r="H308" t="n">
        <v>0.07000000000000001</v>
      </c>
      <c r="I308" t="n">
        <v>441</v>
      </c>
      <c r="J308" t="n">
        <v>297.17</v>
      </c>
      <c r="K308" t="n">
        <v>61.82</v>
      </c>
      <c r="L308" t="n">
        <v>1.25</v>
      </c>
      <c r="M308" t="n">
        <v>439</v>
      </c>
      <c r="N308" t="n">
        <v>84.09999999999999</v>
      </c>
      <c r="O308" t="n">
        <v>36885.7</v>
      </c>
      <c r="P308" t="n">
        <v>760.6799999999999</v>
      </c>
      <c r="Q308" t="n">
        <v>2239.6</v>
      </c>
      <c r="R308" t="n">
        <v>516.13</v>
      </c>
      <c r="S308" t="n">
        <v>80.06999999999999</v>
      </c>
      <c r="T308" t="n">
        <v>213821.86</v>
      </c>
      <c r="U308" t="n">
        <v>0.16</v>
      </c>
      <c r="V308" t="n">
        <v>0.61</v>
      </c>
      <c r="W308" t="n">
        <v>7.38</v>
      </c>
      <c r="X308" t="n">
        <v>13.21</v>
      </c>
      <c r="Y308" t="n">
        <v>1</v>
      </c>
      <c r="Z308" t="n">
        <v>10</v>
      </c>
    </row>
    <row r="309">
      <c r="A309" t="n">
        <v>2</v>
      </c>
      <c r="B309" t="n">
        <v>150</v>
      </c>
      <c r="C309" t="inlineStr">
        <is>
          <t xml:space="preserve">CONCLUIDO	</t>
        </is>
      </c>
      <c r="D309" t="n">
        <v>1.6553</v>
      </c>
      <c r="E309" t="n">
        <v>60.41</v>
      </c>
      <c r="F309" t="n">
        <v>38.64</v>
      </c>
      <c r="G309" t="n">
        <v>6.86</v>
      </c>
      <c r="H309" t="n">
        <v>0.09</v>
      </c>
      <c r="I309" t="n">
        <v>338</v>
      </c>
      <c r="J309" t="n">
        <v>297.7</v>
      </c>
      <c r="K309" t="n">
        <v>61.82</v>
      </c>
      <c r="L309" t="n">
        <v>1.5</v>
      </c>
      <c r="M309" t="n">
        <v>336</v>
      </c>
      <c r="N309" t="n">
        <v>84.37</v>
      </c>
      <c r="O309" t="n">
        <v>36949.99</v>
      </c>
      <c r="P309" t="n">
        <v>700.8200000000001</v>
      </c>
      <c r="Q309" t="n">
        <v>2239.76</v>
      </c>
      <c r="R309" t="n">
        <v>410.36</v>
      </c>
      <c r="S309" t="n">
        <v>80.06999999999999</v>
      </c>
      <c r="T309" t="n">
        <v>161450.14</v>
      </c>
      <c r="U309" t="n">
        <v>0.2</v>
      </c>
      <c r="V309" t="n">
        <v>0.66</v>
      </c>
      <c r="W309" t="n">
        <v>7.22</v>
      </c>
      <c r="X309" t="n">
        <v>10</v>
      </c>
      <c r="Y309" t="n">
        <v>1</v>
      </c>
      <c r="Z309" t="n">
        <v>10</v>
      </c>
    </row>
    <row r="310">
      <c r="A310" t="n">
        <v>3</v>
      </c>
      <c r="B310" t="n">
        <v>150</v>
      </c>
      <c r="C310" t="inlineStr">
        <is>
          <t xml:space="preserve">CONCLUIDO	</t>
        </is>
      </c>
      <c r="D310" t="n">
        <v>1.8184</v>
      </c>
      <c r="E310" t="n">
        <v>54.99</v>
      </c>
      <c r="F310" t="n">
        <v>36.72</v>
      </c>
      <c r="G310" t="n">
        <v>8.01</v>
      </c>
      <c r="H310" t="n">
        <v>0.1</v>
      </c>
      <c r="I310" t="n">
        <v>275</v>
      </c>
      <c r="J310" t="n">
        <v>298.22</v>
      </c>
      <c r="K310" t="n">
        <v>61.82</v>
      </c>
      <c r="L310" t="n">
        <v>1.75</v>
      </c>
      <c r="M310" t="n">
        <v>273</v>
      </c>
      <c r="N310" t="n">
        <v>84.65000000000001</v>
      </c>
      <c r="O310" t="n">
        <v>37014.39</v>
      </c>
      <c r="P310" t="n">
        <v>664.72</v>
      </c>
      <c r="Q310" t="n">
        <v>2239.35</v>
      </c>
      <c r="R310" t="n">
        <v>348.62</v>
      </c>
      <c r="S310" t="n">
        <v>80.06999999999999</v>
      </c>
      <c r="T310" t="n">
        <v>130899.33</v>
      </c>
      <c r="U310" t="n">
        <v>0.23</v>
      </c>
      <c r="V310" t="n">
        <v>0.7</v>
      </c>
      <c r="W310" t="n">
        <v>7.09</v>
      </c>
      <c r="X310" t="n">
        <v>8.08</v>
      </c>
      <c r="Y310" t="n">
        <v>1</v>
      </c>
      <c r="Z310" t="n">
        <v>10</v>
      </c>
    </row>
    <row r="311">
      <c r="A311" t="n">
        <v>4</v>
      </c>
      <c r="B311" t="n">
        <v>150</v>
      </c>
      <c r="C311" t="inlineStr">
        <is>
          <t xml:space="preserve">CONCLUIDO	</t>
        </is>
      </c>
      <c r="D311" t="n">
        <v>1.9526</v>
      </c>
      <c r="E311" t="n">
        <v>51.21</v>
      </c>
      <c r="F311" t="n">
        <v>35.38</v>
      </c>
      <c r="G311" t="n">
        <v>9.19</v>
      </c>
      <c r="H311" t="n">
        <v>0.12</v>
      </c>
      <c r="I311" t="n">
        <v>231</v>
      </c>
      <c r="J311" t="n">
        <v>298.74</v>
      </c>
      <c r="K311" t="n">
        <v>61.82</v>
      </c>
      <c r="L311" t="n">
        <v>2</v>
      </c>
      <c r="M311" t="n">
        <v>229</v>
      </c>
      <c r="N311" t="n">
        <v>84.92</v>
      </c>
      <c r="O311" t="n">
        <v>37078.91</v>
      </c>
      <c r="P311" t="n">
        <v>639.22</v>
      </c>
      <c r="Q311" t="n">
        <v>2239.04</v>
      </c>
      <c r="R311" t="n">
        <v>304.84</v>
      </c>
      <c r="S311" t="n">
        <v>80.06999999999999</v>
      </c>
      <c r="T311" t="n">
        <v>109229.36</v>
      </c>
      <c r="U311" t="n">
        <v>0.26</v>
      </c>
      <c r="V311" t="n">
        <v>0.73</v>
      </c>
      <c r="W311" t="n">
        <v>7.02</v>
      </c>
      <c r="X311" t="n">
        <v>6.75</v>
      </c>
      <c r="Y311" t="n">
        <v>1</v>
      </c>
      <c r="Z311" t="n">
        <v>10</v>
      </c>
    </row>
    <row r="312">
      <c r="A312" t="n">
        <v>5</v>
      </c>
      <c r="B312" t="n">
        <v>150</v>
      </c>
      <c r="C312" t="inlineStr">
        <is>
          <t xml:space="preserve">CONCLUIDO	</t>
        </is>
      </c>
      <c r="D312" t="n">
        <v>2.0594</v>
      </c>
      <c r="E312" t="n">
        <v>48.56</v>
      </c>
      <c r="F312" t="n">
        <v>34.45</v>
      </c>
      <c r="G312" t="n">
        <v>10.33</v>
      </c>
      <c r="H312" t="n">
        <v>0.13</v>
      </c>
      <c r="I312" t="n">
        <v>200</v>
      </c>
      <c r="J312" t="n">
        <v>299.26</v>
      </c>
      <c r="K312" t="n">
        <v>61.82</v>
      </c>
      <c r="L312" t="n">
        <v>2.25</v>
      </c>
      <c r="M312" t="n">
        <v>198</v>
      </c>
      <c r="N312" t="n">
        <v>85.19</v>
      </c>
      <c r="O312" t="n">
        <v>37143.54</v>
      </c>
      <c r="P312" t="n">
        <v>621.03</v>
      </c>
      <c r="Q312" t="n">
        <v>2239.03</v>
      </c>
      <c r="R312" t="n">
        <v>273.86</v>
      </c>
      <c r="S312" t="n">
        <v>80.06999999999999</v>
      </c>
      <c r="T312" t="n">
        <v>93893.03999999999</v>
      </c>
      <c r="U312" t="n">
        <v>0.29</v>
      </c>
      <c r="V312" t="n">
        <v>0.75</v>
      </c>
      <c r="W312" t="n">
        <v>6.97</v>
      </c>
      <c r="X312" t="n">
        <v>5.81</v>
      </c>
      <c r="Y312" t="n">
        <v>1</v>
      </c>
      <c r="Z312" t="n">
        <v>10</v>
      </c>
    </row>
    <row r="313">
      <c r="A313" t="n">
        <v>6</v>
      </c>
      <c r="B313" t="n">
        <v>150</v>
      </c>
      <c r="C313" t="inlineStr">
        <is>
          <t xml:space="preserve">CONCLUIDO	</t>
        </is>
      </c>
      <c r="D313" t="n">
        <v>2.1507</v>
      </c>
      <c r="E313" t="n">
        <v>46.5</v>
      </c>
      <c r="F313" t="n">
        <v>33.72</v>
      </c>
      <c r="G313" t="n">
        <v>11.5</v>
      </c>
      <c r="H313" t="n">
        <v>0.15</v>
      </c>
      <c r="I313" t="n">
        <v>176</v>
      </c>
      <c r="J313" t="n">
        <v>299.79</v>
      </c>
      <c r="K313" t="n">
        <v>61.82</v>
      </c>
      <c r="L313" t="n">
        <v>2.5</v>
      </c>
      <c r="M313" t="n">
        <v>174</v>
      </c>
      <c r="N313" t="n">
        <v>85.47</v>
      </c>
      <c r="O313" t="n">
        <v>37208.42</v>
      </c>
      <c r="P313" t="n">
        <v>606.74</v>
      </c>
      <c r="Q313" t="n">
        <v>2238.66</v>
      </c>
      <c r="R313" t="n">
        <v>250.75</v>
      </c>
      <c r="S313" t="n">
        <v>80.06999999999999</v>
      </c>
      <c r="T313" t="n">
        <v>82455.8</v>
      </c>
      <c r="U313" t="n">
        <v>0.32</v>
      </c>
      <c r="V313" t="n">
        <v>0.76</v>
      </c>
      <c r="W313" t="n">
        <v>6.93</v>
      </c>
      <c r="X313" t="n">
        <v>5.09</v>
      </c>
      <c r="Y313" t="n">
        <v>1</v>
      </c>
      <c r="Z313" t="n">
        <v>10</v>
      </c>
    </row>
    <row r="314">
      <c r="A314" t="n">
        <v>7</v>
      </c>
      <c r="B314" t="n">
        <v>150</v>
      </c>
      <c r="C314" t="inlineStr">
        <is>
          <t xml:space="preserve">CONCLUIDO	</t>
        </is>
      </c>
      <c r="D314" t="n">
        <v>2.2286</v>
      </c>
      <c r="E314" t="n">
        <v>44.87</v>
      </c>
      <c r="F314" t="n">
        <v>33.15</v>
      </c>
      <c r="G314" t="n">
        <v>12.67</v>
      </c>
      <c r="H314" t="n">
        <v>0.16</v>
      </c>
      <c r="I314" t="n">
        <v>157</v>
      </c>
      <c r="J314" t="n">
        <v>300.32</v>
      </c>
      <c r="K314" t="n">
        <v>61.82</v>
      </c>
      <c r="L314" t="n">
        <v>2.75</v>
      </c>
      <c r="M314" t="n">
        <v>155</v>
      </c>
      <c r="N314" t="n">
        <v>85.73999999999999</v>
      </c>
      <c r="O314" t="n">
        <v>37273.29</v>
      </c>
      <c r="P314" t="n">
        <v>595.05</v>
      </c>
      <c r="Q314" t="n">
        <v>2238.92</v>
      </c>
      <c r="R314" t="n">
        <v>232.34</v>
      </c>
      <c r="S314" t="n">
        <v>80.06999999999999</v>
      </c>
      <c r="T314" t="n">
        <v>73349.12</v>
      </c>
      <c r="U314" t="n">
        <v>0.34</v>
      </c>
      <c r="V314" t="n">
        <v>0.77</v>
      </c>
      <c r="W314" t="n">
        <v>6.88</v>
      </c>
      <c r="X314" t="n">
        <v>4.52</v>
      </c>
      <c r="Y314" t="n">
        <v>1</v>
      </c>
      <c r="Z314" t="n">
        <v>10</v>
      </c>
    </row>
    <row r="315">
      <c r="A315" t="n">
        <v>8</v>
      </c>
      <c r="B315" t="n">
        <v>150</v>
      </c>
      <c r="C315" t="inlineStr">
        <is>
          <t xml:space="preserve">CONCLUIDO	</t>
        </is>
      </c>
      <c r="D315" t="n">
        <v>2.293</v>
      </c>
      <c r="E315" t="n">
        <v>43.61</v>
      </c>
      <c r="F315" t="n">
        <v>32.73</v>
      </c>
      <c r="G315" t="n">
        <v>13.83</v>
      </c>
      <c r="H315" t="n">
        <v>0.18</v>
      </c>
      <c r="I315" t="n">
        <v>142</v>
      </c>
      <c r="J315" t="n">
        <v>300.84</v>
      </c>
      <c r="K315" t="n">
        <v>61.82</v>
      </c>
      <c r="L315" t="n">
        <v>3</v>
      </c>
      <c r="M315" t="n">
        <v>140</v>
      </c>
      <c r="N315" t="n">
        <v>86.02</v>
      </c>
      <c r="O315" t="n">
        <v>37338.27</v>
      </c>
      <c r="P315" t="n">
        <v>586.17</v>
      </c>
      <c r="Q315" t="n">
        <v>2238.82</v>
      </c>
      <c r="R315" t="n">
        <v>217.84</v>
      </c>
      <c r="S315" t="n">
        <v>80.06999999999999</v>
      </c>
      <c r="T315" t="n">
        <v>66174.57000000001</v>
      </c>
      <c r="U315" t="n">
        <v>0.37</v>
      </c>
      <c r="V315" t="n">
        <v>0.78</v>
      </c>
      <c r="W315" t="n">
        <v>6.88</v>
      </c>
      <c r="X315" t="n">
        <v>4.09</v>
      </c>
      <c r="Y315" t="n">
        <v>1</v>
      </c>
      <c r="Z315" t="n">
        <v>10</v>
      </c>
    </row>
    <row r="316">
      <c r="A316" t="n">
        <v>9</v>
      </c>
      <c r="B316" t="n">
        <v>150</v>
      </c>
      <c r="C316" t="inlineStr">
        <is>
          <t xml:space="preserve">CONCLUIDO	</t>
        </is>
      </c>
      <c r="D316" t="n">
        <v>2.3529</v>
      </c>
      <c r="E316" t="n">
        <v>42.5</v>
      </c>
      <c r="F316" t="n">
        <v>32.34</v>
      </c>
      <c r="G316" t="n">
        <v>15.04</v>
      </c>
      <c r="H316" t="n">
        <v>0.19</v>
      </c>
      <c r="I316" t="n">
        <v>129</v>
      </c>
      <c r="J316" t="n">
        <v>301.37</v>
      </c>
      <c r="K316" t="n">
        <v>61.82</v>
      </c>
      <c r="L316" t="n">
        <v>3.25</v>
      </c>
      <c r="M316" t="n">
        <v>127</v>
      </c>
      <c r="N316" t="n">
        <v>86.3</v>
      </c>
      <c r="O316" t="n">
        <v>37403.38</v>
      </c>
      <c r="P316" t="n">
        <v>578.08</v>
      </c>
      <c r="Q316" t="n">
        <v>2238.66</v>
      </c>
      <c r="R316" t="n">
        <v>205.52</v>
      </c>
      <c r="S316" t="n">
        <v>80.06999999999999</v>
      </c>
      <c r="T316" t="n">
        <v>60078.01</v>
      </c>
      <c r="U316" t="n">
        <v>0.39</v>
      </c>
      <c r="V316" t="n">
        <v>0.79</v>
      </c>
      <c r="W316" t="n">
        <v>6.85</v>
      </c>
      <c r="X316" t="n">
        <v>3.71</v>
      </c>
      <c r="Y316" t="n">
        <v>1</v>
      </c>
      <c r="Z316" t="n">
        <v>10</v>
      </c>
    </row>
    <row r="317">
      <c r="A317" t="n">
        <v>10</v>
      </c>
      <c r="B317" t="n">
        <v>150</v>
      </c>
      <c r="C317" t="inlineStr">
        <is>
          <t xml:space="preserve">CONCLUIDO	</t>
        </is>
      </c>
      <c r="D317" t="n">
        <v>2.4061</v>
      </c>
      <c r="E317" t="n">
        <v>41.56</v>
      </c>
      <c r="F317" t="n">
        <v>32.01</v>
      </c>
      <c r="G317" t="n">
        <v>16.28</v>
      </c>
      <c r="H317" t="n">
        <v>0.21</v>
      </c>
      <c r="I317" t="n">
        <v>118</v>
      </c>
      <c r="J317" t="n">
        <v>301.9</v>
      </c>
      <c r="K317" t="n">
        <v>61.82</v>
      </c>
      <c r="L317" t="n">
        <v>3.5</v>
      </c>
      <c r="M317" t="n">
        <v>116</v>
      </c>
      <c r="N317" t="n">
        <v>86.58</v>
      </c>
      <c r="O317" t="n">
        <v>37468.6</v>
      </c>
      <c r="P317" t="n">
        <v>570.72</v>
      </c>
      <c r="Q317" t="n">
        <v>2238.63</v>
      </c>
      <c r="R317" t="n">
        <v>194.46</v>
      </c>
      <c r="S317" t="n">
        <v>80.06999999999999</v>
      </c>
      <c r="T317" t="n">
        <v>54602.6</v>
      </c>
      <c r="U317" t="n">
        <v>0.41</v>
      </c>
      <c r="V317" t="n">
        <v>0.8</v>
      </c>
      <c r="W317" t="n">
        <v>6.84</v>
      </c>
      <c r="X317" t="n">
        <v>3.38</v>
      </c>
      <c r="Y317" t="n">
        <v>1</v>
      </c>
      <c r="Z317" t="n">
        <v>10</v>
      </c>
    </row>
    <row r="318">
      <c r="A318" t="n">
        <v>11</v>
      </c>
      <c r="B318" t="n">
        <v>150</v>
      </c>
      <c r="C318" t="inlineStr">
        <is>
          <t xml:space="preserve">CONCLUIDO	</t>
        </is>
      </c>
      <c r="D318" t="n">
        <v>2.4455</v>
      </c>
      <c r="E318" t="n">
        <v>40.89</v>
      </c>
      <c r="F318" t="n">
        <v>31.78</v>
      </c>
      <c r="G318" t="n">
        <v>17.34</v>
      </c>
      <c r="H318" t="n">
        <v>0.22</v>
      </c>
      <c r="I318" t="n">
        <v>110</v>
      </c>
      <c r="J318" t="n">
        <v>302.43</v>
      </c>
      <c r="K318" t="n">
        <v>61.82</v>
      </c>
      <c r="L318" t="n">
        <v>3.75</v>
      </c>
      <c r="M318" t="n">
        <v>108</v>
      </c>
      <c r="N318" t="n">
        <v>86.86</v>
      </c>
      <c r="O318" t="n">
        <v>37533.94</v>
      </c>
      <c r="P318" t="n">
        <v>565.45</v>
      </c>
      <c r="Q318" t="n">
        <v>2238.74</v>
      </c>
      <c r="R318" t="n">
        <v>187.26</v>
      </c>
      <c r="S318" t="n">
        <v>80.06999999999999</v>
      </c>
      <c r="T318" t="n">
        <v>51040.69</v>
      </c>
      <c r="U318" t="n">
        <v>0.43</v>
      </c>
      <c r="V318" t="n">
        <v>0.8100000000000001</v>
      </c>
      <c r="W318" t="n">
        <v>6.82</v>
      </c>
      <c r="X318" t="n">
        <v>3.15</v>
      </c>
      <c r="Y318" t="n">
        <v>1</v>
      </c>
      <c r="Z318" t="n">
        <v>10</v>
      </c>
    </row>
    <row r="319">
      <c r="A319" t="n">
        <v>12</v>
      </c>
      <c r="B319" t="n">
        <v>150</v>
      </c>
      <c r="C319" t="inlineStr">
        <is>
          <t xml:space="preserve">CONCLUIDO	</t>
        </is>
      </c>
      <c r="D319" t="n">
        <v>2.487</v>
      </c>
      <c r="E319" t="n">
        <v>40.21</v>
      </c>
      <c r="F319" t="n">
        <v>31.55</v>
      </c>
      <c r="G319" t="n">
        <v>18.56</v>
      </c>
      <c r="H319" t="n">
        <v>0.24</v>
      </c>
      <c r="I319" t="n">
        <v>102</v>
      </c>
      <c r="J319" t="n">
        <v>302.96</v>
      </c>
      <c r="K319" t="n">
        <v>61.82</v>
      </c>
      <c r="L319" t="n">
        <v>4</v>
      </c>
      <c r="M319" t="n">
        <v>100</v>
      </c>
      <c r="N319" t="n">
        <v>87.14</v>
      </c>
      <c r="O319" t="n">
        <v>37599.4</v>
      </c>
      <c r="P319" t="n">
        <v>560.27</v>
      </c>
      <c r="Q319" t="n">
        <v>2238.73</v>
      </c>
      <c r="R319" t="n">
        <v>179.8</v>
      </c>
      <c r="S319" t="n">
        <v>80.06999999999999</v>
      </c>
      <c r="T319" t="n">
        <v>47350.86</v>
      </c>
      <c r="U319" t="n">
        <v>0.45</v>
      </c>
      <c r="V319" t="n">
        <v>0.8100000000000001</v>
      </c>
      <c r="W319" t="n">
        <v>6.8</v>
      </c>
      <c r="X319" t="n">
        <v>2.92</v>
      </c>
      <c r="Y319" t="n">
        <v>1</v>
      </c>
      <c r="Z319" t="n">
        <v>10</v>
      </c>
    </row>
    <row r="320">
      <c r="A320" t="n">
        <v>13</v>
      </c>
      <c r="B320" t="n">
        <v>150</v>
      </c>
      <c r="C320" t="inlineStr">
        <is>
          <t xml:space="preserve">CONCLUIDO	</t>
        </is>
      </c>
      <c r="D320" t="n">
        <v>2.5246</v>
      </c>
      <c r="E320" t="n">
        <v>39.61</v>
      </c>
      <c r="F320" t="n">
        <v>31.34</v>
      </c>
      <c r="G320" t="n">
        <v>19.79</v>
      </c>
      <c r="H320" t="n">
        <v>0.25</v>
      </c>
      <c r="I320" t="n">
        <v>95</v>
      </c>
      <c r="J320" t="n">
        <v>303.49</v>
      </c>
      <c r="K320" t="n">
        <v>61.82</v>
      </c>
      <c r="L320" t="n">
        <v>4.25</v>
      </c>
      <c r="M320" t="n">
        <v>93</v>
      </c>
      <c r="N320" t="n">
        <v>87.42</v>
      </c>
      <c r="O320" t="n">
        <v>37664.98</v>
      </c>
      <c r="P320" t="n">
        <v>555.08</v>
      </c>
      <c r="Q320" t="n">
        <v>2238.49</v>
      </c>
      <c r="R320" t="n">
        <v>172.69</v>
      </c>
      <c r="S320" t="n">
        <v>80.06999999999999</v>
      </c>
      <c r="T320" t="n">
        <v>43831.55</v>
      </c>
      <c r="U320" t="n">
        <v>0.46</v>
      </c>
      <c r="V320" t="n">
        <v>0.82</v>
      </c>
      <c r="W320" t="n">
        <v>6.8</v>
      </c>
      <c r="X320" t="n">
        <v>2.71</v>
      </c>
      <c r="Y320" t="n">
        <v>1</v>
      </c>
      <c r="Z320" t="n">
        <v>10</v>
      </c>
    </row>
    <row r="321">
      <c r="A321" t="n">
        <v>14</v>
      </c>
      <c r="B321" t="n">
        <v>150</v>
      </c>
      <c r="C321" t="inlineStr">
        <is>
          <t xml:space="preserve">CONCLUIDO	</t>
        </is>
      </c>
      <c r="D321" t="n">
        <v>2.5575</v>
      </c>
      <c r="E321" t="n">
        <v>39.1</v>
      </c>
      <c r="F321" t="n">
        <v>31.16</v>
      </c>
      <c r="G321" t="n">
        <v>21.01</v>
      </c>
      <c r="H321" t="n">
        <v>0.26</v>
      </c>
      <c r="I321" t="n">
        <v>89</v>
      </c>
      <c r="J321" t="n">
        <v>304.03</v>
      </c>
      <c r="K321" t="n">
        <v>61.82</v>
      </c>
      <c r="L321" t="n">
        <v>4.5</v>
      </c>
      <c r="M321" t="n">
        <v>87</v>
      </c>
      <c r="N321" t="n">
        <v>87.7</v>
      </c>
      <c r="O321" t="n">
        <v>37730.68</v>
      </c>
      <c r="P321" t="n">
        <v>550.95</v>
      </c>
      <c r="Q321" t="n">
        <v>2238.6</v>
      </c>
      <c r="R321" t="n">
        <v>166.98</v>
      </c>
      <c r="S321" t="n">
        <v>80.06999999999999</v>
      </c>
      <c r="T321" t="n">
        <v>41005.31</v>
      </c>
      <c r="U321" t="n">
        <v>0.48</v>
      </c>
      <c r="V321" t="n">
        <v>0.82</v>
      </c>
      <c r="W321" t="n">
        <v>6.79</v>
      </c>
      <c r="X321" t="n">
        <v>2.53</v>
      </c>
      <c r="Y321" t="n">
        <v>1</v>
      </c>
      <c r="Z321" t="n">
        <v>10</v>
      </c>
    </row>
    <row r="322">
      <c r="A322" t="n">
        <v>15</v>
      </c>
      <c r="B322" t="n">
        <v>150</v>
      </c>
      <c r="C322" t="inlineStr">
        <is>
          <t xml:space="preserve">CONCLUIDO	</t>
        </is>
      </c>
      <c r="D322" t="n">
        <v>2.5844</v>
      </c>
      <c r="E322" t="n">
        <v>38.69</v>
      </c>
      <c r="F322" t="n">
        <v>31.03</v>
      </c>
      <c r="G322" t="n">
        <v>22.16</v>
      </c>
      <c r="H322" t="n">
        <v>0.28</v>
      </c>
      <c r="I322" t="n">
        <v>84</v>
      </c>
      <c r="J322" t="n">
        <v>304.56</v>
      </c>
      <c r="K322" t="n">
        <v>61.82</v>
      </c>
      <c r="L322" t="n">
        <v>4.75</v>
      </c>
      <c r="M322" t="n">
        <v>82</v>
      </c>
      <c r="N322" t="n">
        <v>87.98999999999999</v>
      </c>
      <c r="O322" t="n">
        <v>37796.51</v>
      </c>
      <c r="P322" t="n">
        <v>547.3</v>
      </c>
      <c r="Q322" t="n">
        <v>2238.56</v>
      </c>
      <c r="R322" t="n">
        <v>162.46</v>
      </c>
      <c r="S322" t="n">
        <v>80.06999999999999</v>
      </c>
      <c r="T322" t="n">
        <v>38769.79</v>
      </c>
      <c r="U322" t="n">
        <v>0.49</v>
      </c>
      <c r="V322" t="n">
        <v>0.83</v>
      </c>
      <c r="W322" t="n">
        <v>6.79</v>
      </c>
      <c r="X322" t="n">
        <v>2.4</v>
      </c>
      <c r="Y322" t="n">
        <v>1</v>
      </c>
      <c r="Z322" t="n">
        <v>10</v>
      </c>
    </row>
    <row r="323">
      <c r="A323" t="n">
        <v>16</v>
      </c>
      <c r="B323" t="n">
        <v>150</v>
      </c>
      <c r="C323" t="inlineStr">
        <is>
          <t xml:space="preserve">CONCLUIDO	</t>
        </is>
      </c>
      <c r="D323" t="n">
        <v>2.6142</v>
      </c>
      <c r="E323" t="n">
        <v>38.25</v>
      </c>
      <c r="F323" t="n">
        <v>30.87</v>
      </c>
      <c r="G323" t="n">
        <v>23.44</v>
      </c>
      <c r="H323" t="n">
        <v>0.29</v>
      </c>
      <c r="I323" t="n">
        <v>79</v>
      </c>
      <c r="J323" t="n">
        <v>305.09</v>
      </c>
      <c r="K323" t="n">
        <v>61.82</v>
      </c>
      <c r="L323" t="n">
        <v>5</v>
      </c>
      <c r="M323" t="n">
        <v>77</v>
      </c>
      <c r="N323" t="n">
        <v>88.27</v>
      </c>
      <c r="O323" t="n">
        <v>37862.45</v>
      </c>
      <c r="P323" t="n">
        <v>543.46</v>
      </c>
      <c r="Q323" t="n">
        <v>2238.43</v>
      </c>
      <c r="R323" t="n">
        <v>157.45</v>
      </c>
      <c r="S323" t="n">
        <v>80.06999999999999</v>
      </c>
      <c r="T323" t="n">
        <v>36293.14</v>
      </c>
      <c r="U323" t="n">
        <v>0.51</v>
      </c>
      <c r="V323" t="n">
        <v>0.83</v>
      </c>
      <c r="W323" t="n">
        <v>6.77</v>
      </c>
      <c r="X323" t="n">
        <v>2.24</v>
      </c>
      <c r="Y323" t="n">
        <v>1</v>
      </c>
      <c r="Z323" t="n">
        <v>10</v>
      </c>
    </row>
    <row r="324">
      <c r="A324" t="n">
        <v>17</v>
      </c>
      <c r="B324" t="n">
        <v>150</v>
      </c>
      <c r="C324" t="inlineStr">
        <is>
          <t xml:space="preserve">CONCLUIDO	</t>
        </is>
      </c>
      <c r="D324" t="n">
        <v>2.6355</v>
      </c>
      <c r="E324" t="n">
        <v>37.94</v>
      </c>
      <c r="F324" t="n">
        <v>30.78</v>
      </c>
      <c r="G324" t="n">
        <v>24.62</v>
      </c>
      <c r="H324" t="n">
        <v>0.31</v>
      </c>
      <c r="I324" t="n">
        <v>75</v>
      </c>
      <c r="J324" t="n">
        <v>305.63</v>
      </c>
      <c r="K324" t="n">
        <v>61.82</v>
      </c>
      <c r="L324" t="n">
        <v>5.25</v>
      </c>
      <c r="M324" t="n">
        <v>73</v>
      </c>
      <c r="N324" t="n">
        <v>88.56</v>
      </c>
      <c r="O324" t="n">
        <v>37928.52</v>
      </c>
      <c r="P324" t="n">
        <v>540.4299999999999</v>
      </c>
      <c r="Q324" t="n">
        <v>2238.76</v>
      </c>
      <c r="R324" t="n">
        <v>154.56</v>
      </c>
      <c r="S324" t="n">
        <v>80.06999999999999</v>
      </c>
      <c r="T324" t="n">
        <v>34866.18</v>
      </c>
      <c r="U324" t="n">
        <v>0.52</v>
      </c>
      <c r="V324" t="n">
        <v>0.83</v>
      </c>
      <c r="W324" t="n">
        <v>6.77</v>
      </c>
      <c r="X324" t="n">
        <v>2.15</v>
      </c>
      <c r="Y324" t="n">
        <v>1</v>
      </c>
      <c r="Z324" t="n">
        <v>10</v>
      </c>
    </row>
    <row r="325">
      <c r="A325" t="n">
        <v>18</v>
      </c>
      <c r="B325" t="n">
        <v>150</v>
      </c>
      <c r="C325" t="inlineStr">
        <is>
          <t xml:space="preserve">CONCLUIDO	</t>
        </is>
      </c>
      <c r="D325" t="n">
        <v>2.6607</v>
      </c>
      <c r="E325" t="n">
        <v>37.58</v>
      </c>
      <c r="F325" t="n">
        <v>30.64</v>
      </c>
      <c r="G325" t="n">
        <v>25.9</v>
      </c>
      <c r="H325" t="n">
        <v>0.32</v>
      </c>
      <c r="I325" t="n">
        <v>71</v>
      </c>
      <c r="J325" t="n">
        <v>306.17</v>
      </c>
      <c r="K325" t="n">
        <v>61.82</v>
      </c>
      <c r="L325" t="n">
        <v>5.5</v>
      </c>
      <c r="M325" t="n">
        <v>69</v>
      </c>
      <c r="N325" t="n">
        <v>88.84</v>
      </c>
      <c r="O325" t="n">
        <v>37994.72</v>
      </c>
      <c r="P325" t="n">
        <v>536.85</v>
      </c>
      <c r="Q325" t="n">
        <v>2238.61</v>
      </c>
      <c r="R325" t="n">
        <v>149.8</v>
      </c>
      <c r="S325" t="n">
        <v>80.06999999999999</v>
      </c>
      <c r="T325" t="n">
        <v>32506.06</v>
      </c>
      <c r="U325" t="n">
        <v>0.53</v>
      </c>
      <c r="V325" t="n">
        <v>0.84</v>
      </c>
      <c r="W325" t="n">
        <v>6.77</v>
      </c>
      <c r="X325" t="n">
        <v>2.01</v>
      </c>
      <c r="Y325" t="n">
        <v>1</v>
      </c>
      <c r="Z325" t="n">
        <v>10</v>
      </c>
    </row>
    <row r="326">
      <c r="A326" t="n">
        <v>19</v>
      </c>
      <c r="B326" t="n">
        <v>150</v>
      </c>
      <c r="C326" t="inlineStr">
        <is>
          <t xml:space="preserve">CONCLUIDO	</t>
        </is>
      </c>
      <c r="D326" t="n">
        <v>2.6786</v>
      </c>
      <c r="E326" t="n">
        <v>37.33</v>
      </c>
      <c r="F326" t="n">
        <v>30.56</v>
      </c>
      <c r="G326" t="n">
        <v>26.96</v>
      </c>
      <c r="H326" t="n">
        <v>0.33</v>
      </c>
      <c r="I326" t="n">
        <v>68</v>
      </c>
      <c r="J326" t="n">
        <v>306.7</v>
      </c>
      <c r="K326" t="n">
        <v>61.82</v>
      </c>
      <c r="L326" t="n">
        <v>5.75</v>
      </c>
      <c r="M326" t="n">
        <v>66</v>
      </c>
      <c r="N326" t="n">
        <v>89.13</v>
      </c>
      <c r="O326" t="n">
        <v>38061.04</v>
      </c>
      <c r="P326" t="n">
        <v>534.27</v>
      </c>
      <c r="Q326" t="n">
        <v>2238.53</v>
      </c>
      <c r="R326" t="n">
        <v>147.49</v>
      </c>
      <c r="S326" t="n">
        <v>80.06999999999999</v>
      </c>
      <c r="T326" t="n">
        <v>31366.61</v>
      </c>
      <c r="U326" t="n">
        <v>0.54</v>
      </c>
      <c r="V326" t="n">
        <v>0.84</v>
      </c>
      <c r="W326" t="n">
        <v>6.75</v>
      </c>
      <c r="X326" t="n">
        <v>1.93</v>
      </c>
      <c r="Y326" t="n">
        <v>1</v>
      </c>
      <c r="Z326" t="n">
        <v>10</v>
      </c>
    </row>
    <row r="327">
      <c r="A327" t="n">
        <v>20</v>
      </c>
      <c r="B327" t="n">
        <v>150</v>
      </c>
      <c r="C327" t="inlineStr">
        <is>
          <t xml:space="preserve">CONCLUIDO	</t>
        </is>
      </c>
      <c r="D327" t="n">
        <v>2.6963</v>
      </c>
      <c r="E327" t="n">
        <v>37.09</v>
      </c>
      <c r="F327" t="n">
        <v>30.48</v>
      </c>
      <c r="G327" t="n">
        <v>28.14</v>
      </c>
      <c r="H327" t="n">
        <v>0.35</v>
      </c>
      <c r="I327" t="n">
        <v>65</v>
      </c>
      <c r="J327" t="n">
        <v>307.24</v>
      </c>
      <c r="K327" t="n">
        <v>61.82</v>
      </c>
      <c r="L327" t="n">
        <v>6</v>
      </c>
      <c r="M327" t="n">
        <v>63</v>
      </c>
      <c r="N327" t="n">
        <v>89.42</v>
      </c>
      <c r="O327" t="n">
        <v>38127.48</v>
      </c>
      <c r="P327" t="n">
        <v>531.63</v>
      </c>
      <c r="Q327" t="n">
        <v>2238.61</v>
      </c>
      <c r="R327" t="n">
        <v>145.11</v>
      </c>
      <c r="S327" t="n">
        <v>80.06999999999999</v>
      </c>
      <c r="T327" t="n">
        <v>30191.84</v>
      </c>
      <c r="U327" t="n">
        <v>0.55</v>
      </c>
      <c r="V327" t="n">
        <v>0.84</v>
      </c>
      <c r="W327" t="n">
        <v>6.74</v>
      </c>
      <c r="X327" t="n">
        <v>1.85</v>
      </c>
      <c r="Y327" t="n">
        <v>1</v>
      </c>
      <c r="Z327" t="n">
        <v>10</v>
      </c>
    </row>
    <row r="328">
      <c r="A328" t="n">
        <v>21</v>
      </c>
      <c r="B328" t="n">
        <v>150</v>
      </c>
      <c r="C328" t="inlineStr">
        <is>
          <t xml:space="preserve">CONCLUIDO	</t>
        </is>
      </c>
      <c r="D328" t="n">
        <v>2.7149</v>
      </c>
      <c r="E328" t="n">
        <v>36.83</v>
      </c>
      <c r="F328" t="n">
        <v>30.39</v>
      </c>
      <c r="G328" t="n">
        <v>29.41</v>
      </c>
      <c r="H328" t="n">
        <v>0.36</v>
      </c>
      <c r="I328" t="n">
        <v>62</v>
      </c>
      <c r="J328" t="n">
        <v>307.78</v>
      </c>
      <c r="K328" t="n">
        <v>61.82</v>
      </c>
      <c r="L328" t="n">
        <v>6.25</v>
      </c>
      <c r="M328" t="n">
        <v>60</v>
      </c>
      <c r="N328" t="n">
        <v>89.70999999999999</v>
      </c>
      <c r="O328" t="n">
        <v>38194.05</v>
      </c>
      <c r="P328" t="n">
        <v>528.62</v>
      </c>
      <c r="Q328" t="n">
        <v>2238.46</v>
      </c>
      <c r="R328" t="n">
        <v>141.93</v>
      </c>
      <c r="S328" t="n">
        <v>80.06999999999999</v>
      </c>
      <c r="T328" t="n">
        <v>28619.58</v>
      </c>
      <c r="U328" t="n">
        <v>0.5600000000000001</v>
      </c>
      <c r="V328" t="n">
        <v>0.84</v>
      </c>
      <c r="W328" t="n">
        <v>6.74</v>
      </c>
      <c r="X328" t="n">
        <v>1.76</v>
      </c>
      <c r="Y328" t="n">
        <v>1</v>
      </c>
      <c r="Z328" t="n">
        <v>10</v>
      </c>
    </row>
    <row r="329">
      <c r="A329" t="n">
        <v>22</v>
      </c>
      <c r="B329" t="n">
        <v>150</v>
      </c>
      <c r="C329" t="inlineStr">
        <is>
          <t xml:space="preserve">CONCLUIDO	</t>
        </is>
      </c>
      <c r="D329" t="n">
        <v>2.7339</v>
      </c>
      <c r="E329" t="n">
        <v>36.58</v>
      </c>
      <c r="F329" t="n">
        <v>30.3</v>
      </c>
      <c r="G329" t="n">
        <v>30.82</v>
      </c>
      <c r="H329" t="n">
        <v>0.38</v>
      </c>
      <c r="I329" t="n">
        <v>59</v>
      </c>
      <c r="J329" t="n">
        <v>308.32</v>
      </c>
      <c r="K329" t="n">
        <v>61.82</v>
      </c>
      <c r="L329" t="n">
        <v>6.5</v>
      </c>
      <c r="M329" t="n">
        <v>57</v>
      </c>
      <c r="N329" t="n">
        <v>90</v>
      </c>
      <c r="O329" t="n">
        <v>38260.74</v>
      </c>
      <c r="P329" t="n">
        <v>525.8099999999999</v>
      </c>
      <c r="Q329" t="n">
        <v>2238.4</v>
      </c>
      <c r="R329" t="n">
        <v>139.14</v>
      </c>
      <c r="S329" t="n">
        <v>80.06999999999999</v>
      </c>
      <c r="T329" t="n">
        <v>27239.36</v>
      </c>
      <c r="U329" t="n">
        <v>0.58</v>
      </c>
      <c r="V329" t="n">
        <v>0.85</v>
      </c>
      <c r="W329" t="n">
        <v>6.74</v>
      </c>
      <c r="X329" t="n">
        <v>1.67</v>
      </c>
      <c r="Y329" t="n">
        <v>1</v>
      </c>
      <c r="Z329" t="n">
        <v>10</v>
      </c>
    </row>
    <row r="330">
      <c r="A330" t="n">
        <v>23</v>
      </c>
      <c r="B330" t="n">
        <v>150</v>
      </c>
      <c r="C330" t="inlineStr">
        <is>
          <t xml:space="preserve">CONCLUIDO	</t>
        </is>
      </c>
      <c r="D330" t="n">
        <v>2.7461</v>
      </c>
      <c r="E330" t="n">
        <v>36.42</v>
      </c>
      <c r="F330" t="n">
        <v>30.25</v>
      </c>
      <c r="G330" t="n">
        <v>31.84</v>
      </c>
      <c r="H330" t="n">
        <v>0.39</v>
      </c>
      <c r="I330" t="n">
        <v>57</v>
      </c>
      <c r="J330" t="n">
        <v>308.86</v>
      </c>
      <c r="K330" t="n">
        <v>61.82</v>
      </c>
      <c r="L330" t="n">
        <v>6.75</v>
      </c>
      <c r="M330" t="n">
        <v>55</v>
      </c>
      <c r="N330" t="n">
        <v>90.29000000000001</v>
      </c>
      <c r="O330" t="n">
        <v>38327.57</v>
      </c>
      <c r="P330" t="n">
        <v>523.79</v>
      </c>
      <c r="Q330" t="n">
        <v>2238.38</v>
      </c>
      <c r="R330" t="n">
        <v>137.35</v>
      </c>
      <c r="S330" t="n">
        <v>80.06999999999999</v>
      </c>
      <c r="T330" t="n">
        <v>26349.67</v>
      </c>
      <c r="U330" t="n">
        <v>0.58</v>
      </c>
      <c r="V330" t="n">
        <v>0.85</v>
      </c>
      <c r="W330" t="n">
        <v>6.74</v>
      </c>
      <c r="X330" t="n">
        <v>1.62</v>
      </c>
      <c r="Y330" t="n">
        <v>1</v>
      </c>
      <c r="Z330" t="n">
        <v>10</v>
      </c>
    </row>
    <row r="331">
      <c r="A331" t="n">
        <v>24</v>
      </c>
      <c r="B331" t="n">
        <v>150</v>
      </c>
      <c r="C331" t="inlineStr">
        <is>
          <t xml:space="preserve">CONCLUIDO	</t>
        </is>
      </c>
      <c r="D331" t="n">
        <v>2.7597</v>
      </c>
      <c r="E331" t="n">
        <v>36.24</v>
      </c>
      <c r="F331" t="n">
        <v>30.18</v>
      </c>
      <c r="G331" t="n">
        <v>32.93</v>
      </c>
      <c r="H331" t="n">
        <v>0.4</v>
      </c>
      <c r="I331" t="n">
        <v>55</v>
      </c>
      <c r="J331" t="n">
        <v>309.41</v>
      </c>
      <c r="K331" t="n">
        <v>61.82</v>
      </c>
      <c r="L331" t="n">
        <v>7</v>
      </c>
      <c r="M331" t="n">
        <v>53</v>
      </c>
      <c r="N331" t="n">
        <v>90.59</v>
      </c>
      <c r="O331" t="n">
        <v>38394.52</v>
      </c>
      <c r="P331" t="n">
        <v>521.51</v>
      </c>
      <c r="Q331" t="n">
        <v>2238.52</v>
      </c>
      <c r="R331" t="n">
        <v>135.07</v>
      </c>
      <c r="S331" t="n">
        <v>80.06999999999999</v>
      </c>
      <c r="T331" t="n">
        <v>25223.28</v>
      </c>
      <c r="U331" t="n">
        <v>0.59</v>
      </c>
      <c r="V331" t="n">
        <v>0.85</v>
      </c>
      <c r="W331" t="n">
        <v>6.73</v>
      </c>
      <c r="X331" t="n">
        <v>1.55</v>
      </c>
      <c r="Y331" t="n">
        <v>1</v>
      </c>
      <c r="Z331" t="n">
        <v>10</v>
      </c>
    </row>
    <row r="332">
      <c r="A332" t="n">
        <v>25</v>
      </c>
      <c r="B332" t="n">
        <v>150</v>
      </c>
      <c r="C332" t="inlineStr">
        <is>
          <t xml:space="preserve">CONCLUIDO	</t>
        </is>
      </c>
      <c r="D332" t="n">
        <v>2.7718</v>
      </c>
      <c r="E332" t="n">
        <v>36.08</v>
      </c>
      <c r="F332" t="n">
        <v>30.14</v>
      </c>
      <c r="G332" t="n">
        <v>34.12</v>
      </c>
      <c r="H332" t="n">
        <v>0.42</v>
      </c>
      <c r="I332" t="n">
        <v>53</v>
      </c>
      <c r="J332" t="n">
        <v>309.95</v>
      </c>
      <c r="K332" t="n">
        <v>61.82</v>
      </c>
      <c r="L332" t="n">
        <v>7.25</v>
      </c>
      <c r="M332" t="n">
        <v>51</v>
      </c>
      <c r="N332" t="n">
        <v>90.88</v>
      </c>
      <c r="O332" t="n">
        <v>38461.6</v>
      </c>
      <c r="P332" t="n">
        <v>519.12</v>
      </c>
      <c r="Q332" t="n">
        <v>2238.38</v>
      </c>
      <c r="R332" t="n">
        <v>133.7</v>
      </c>
      <c r="S332" t="n">
        <v>80.06999999999999</v>
      </c>
      <c r="T332" t="n">
        <v>24544.66</v>
      </c>
      <c r="U332" t="n">
        <v>0.6</v>
      </c>
      <c r="V332" t="n">
        <v>0.85</v>
      </c>
      <c r="W332" t="n">
        <v>6.73</v>
      </c>
      <c r="X332" t="n">
        <v>1.51</v>
      </c>
      <c r="Y332" t="n">
        <v>1</v>
      </c>
      <c r="Z332" t="n">
        <v>10</v>
      </c>
    </row>
    <row r="333">
      <c r="A333" t="n">
        <v>26</v>
      </c>
      <c r="B333" t="n">
        <v>150</v>
      </c>
      <c r="C333" t="inlineStr">
        <is>
          <t xml:space="preserve">CONCLUIDO	</t>
        </is>
      </c>
      <c r="D333" t="n">
        <v>2.786</v>
      </c>
      <c r="E333" t="n">
        <v>35.89</v>
      </c>
      <c r="F333" t="n">
        <v>30.06</v>
      </c>
      <c r="G333" t="n">
        <v>35.37</v>
      </c>
      <c r="H333" t="n">
        <v>0.43</v>
      </c>
      <c r="I333" t="n">
        <v>51</v>
      </c>
      <c r="J333" t="n">
        <v>310.5</v>
      </c>
      <c r="K333" t="n">
        <v>61.82</v>
      </c>
      <c r="L333" t="n">
        <v>7.5</v>
      </c>
      <c r="M333" t="n">
        <v>49</v>
      </c>
      <c r="N333" t="n">
        <v>91.18000000000001</v>
      </c>
      <c r="O333" t="n">
        <v>38528.81</v>
      </c>
      <c r="P333" t="n">
        <v>516.8</v>
      </c>
      <c r="Q333" t="n">
        <v>2238.37</v>
      </c>
      <c r="R333" t="n">
        <v>131.46</v>
      </c>
      <c r="S333" t="n">
        <v>80.06999999999999</v>
      </c>
      <c r="T333" t="n">
        <v>23436.72</v>
      </c>
      <c r="U333" t="n">
        <v>0.61</v>
      </c>
      <c r="V333" t="n">
        <v>0.85</v>
      </c>
      <c r="W333" t="n">
        <v>6.72</v>
      </c>
      <c r="X333" t="n">
        <v>1.43</v>
      </c>
      <c r="Y333" t="n">
        <v>1</v>
      </c>
      <c r="Z333" t="n">
        <v>10</v>
      </c>
    </row>
    <row r="334">
      <c r="A334" t="n">
        <v>27</v>
      </c>
      <c r="B334" t="n">
        <v>150</v>
      </c>
      <c r="C334" t="inlineStr">
        <is>
          <t xml:space="preserve">CONCLUIDO	</t>
        </is>
      </c>
      <c r="D334" t="n">
        <v>2.7981</v>
      </c>
      <c r="E334" t="n">
        <v>35.74</v>
      </c>
      <c r="F334" t="n">
        <v>30.02</v>
      </c>
      <c r="G334" t="n">
        <v>36.76</v>
      </c>
      <c r="H334" t="n">
        <v>0.44</v>
      </c>
      <c r="I334" t="n">
        <v>49</v>
      </c>
      <c r="J334" t="n">
        <v>311.04</v>
      </c>
      <c r="K334" t="n">
        <v>61.82</v>
      </c>
      <c r="L334" t="n">
        <v>7.75</v>
      </c>
      <c r="M334" t="n">
        <v>47</v>
      </c>
      <c r="N334" t="n">
        <v>91.47</v>
      </c>
      <c r="O334" t="n">
        <v>38596.15</v>
      </c>
      <c r="P334" t="n">
        <v>514.3</v>
      </c>
      <c r="Q334" t="n">
        <v>2238.47</v>
      </c>
      <c r="R334" t="n">
        <v>129.78</v>
      </c>
      <c r="S334" t="n">
        <v>80.06999999999999</v>
      </c>
      <c r="T334" t="n">
        <v>22609.29</v>
      </c>
      <c r="U334" t="n">
        <v>0.62</v>
      </c>
      <c r="V334" t="n">
        <v>0.85</v>
      </c>
      <c r="W334" t="n">
        <v>6.73</v>
      </c>
      <c r="X334" t="n">
        <v>1.39</v>
      </c>
      <c r="Y334" t="n">
        <v>1</v>
      </c>
      <c r="Z334" t="n">
        <v>10</v>
      </c>
    </row>
    <row r="335">
      <c r="A335" t="n">
        <v>28</v>
      </c>
      <c r="B335" t="n">
        <v>150</v>
      </c>
      <c r="C335" t="inlineStr">
        <is>
          <t xml:space="preserve">CONCLUIDO	</t>
        </is>
      </c>
      <c r="D335" t="n">
        <v>2.8112</v>
      </c>
      <c r="E335" t="n">
        <v>35.57</v>
      </c>
      <c r="F335" t="n">
        <v>29.96</v>
      </c>
      <c r="G335" t="n">
        <v>38.25</v>
      </c>
      <c r="H335" t="n">
        <v>0.46</v>
      </c>
      <c r="I335" t="n">
        <v>47</v>
      </c>
      <c r="J335" t="n">
        <v>311.59</v>
      </c>
      <c r="K335" t="n">
        <v>61.82</v>
      </c>
      <c r="L335" t="n">
        <v>8</v>
      </c>
      <c r="M335" t="n">
        <v>45</v>
      </c>
      <c r="N335" t="n">
        <v>91.77</v>
      </c>
      <c r="O335" t="n">
        <v>38663.62</v>
      </c>
      <c r="P335" t="n">
        <v>513.02</v>
      </c>
      <c r="Q335" t="n">
        <v>2238.44</v>
      </c>
      <c r="R335" t="n">
        <v>128.05</v>
      </c>
      <c r="S335" t="n">
        <v>80.06999999999999</v>
      </c>
      <c r="T335" t="n">
        <v>21750.53</v>
      </c>
      <c r="U335" t="n">
        <v>0.63</v>
      </c>
      <c r="V335" t="n">
        <v>0.86</v>
      </c>
      <c r="W335" t="n">
        <v>6.72</v>
      </c>
      <c r="X335" t="n">
        <v>1.34</v>
      </c>
      <c r="Y335" t="n">
        <v>1</v>
      </c>
      <c r="Z335" t="n">
        <v>10</v>
      </c>
    </row>
    <row r="336">
      <c r="A336" t="n">
        <v>29</v>
      </c>
      <c r="B336" t="n">
        <v>150</v>
      </c>
      <c r="C336" t="inlineStr">
        <is>
          <t xml:space="preserve">CONCLUIDO	</t>
        </is>
      </c>
      <c r="D336" t="n">
        <v>2.8191</v>
      </c>
      <c r="E336" t="n">
        <v>35.47</v>
      </c>
      <c r="F336" t="n">
        <v>29.92</v>
      </c>
      <c r="G336" t="n">
        <v>39.03</v>
      </c>
      <c r="H336" t="n">
        <v>0.47</v>
      </c>
      <c r="I336" t="n">
        <v>46</v>
      </c>
      <c r="J336" t="n">
        <v>312.14</v>
      </c>
      <c r="K336" t="n">
        <v>61.82</v>
      </c>
      <c r="L336" t="n">
        <v>8.25</v>
      </c>
      <c r="M336" t="n">
        <v>44</v>
      </c>
      <c r="N336" t="n">
        <v>92.06999999999999</v>
      </c>
      <c r="O336" t="n">
        <v>38731.35</v>
      </c>
      <c r="P336" t="n">
        <v>510.78</v>
      </c>
      <c r="Q336" t="n">
        <v>2238.42</v>
      </c>
      <c r="R336" t="n">
        <v>126.71</v>
      </c>
      <c r="S336" t="n">
        <v>80.06999999999999</v>
      </c>
      <c r="T336" t="n">
        <v>21086.38</v>
      </c>
      <c r="U336" t="n">
        <v>0.63</v>
      </c>
      <c r="V336" t="n">
        <v>0.86</v>
      </c>
      <c r="W336" t="n">
        <v>6.72</v>
      </c>
      <c r="X336" t="n">
        <v>1.29</v>
      </c>
      <c r="Y336" t="n">
        <v>1</v>
      </c>
      <c r="Z336" t="n">
        <v>10</v>
      </c>
    </row>
    <row r="337">
      <c r="A337" t="n">
        <v>30</v>
      </c>
      <c r="B337" t="n">
        <v>150</v>
      </c>
      <c r="C337" t="inlineStr">
        <is>
          <t xml:space="preserve">CONCLUIDO	</t>
        </is>
      </c>
      <c r="D337" t="n">
        <v>2.8333</v>
      </c>
      <c r="E337" t="n">
        <v>35.29</v>
      </c>
      <c r="F337" t="n">
        <v>29.85</v>
      </c>
      <c r="G337" t="n">
        <v>40.71</v>
      </c>
      <c r="H337" t="n">
        <v>0.48</v>
      </c>
      <c r="I337" t="n">
        <v>44</v>
      </c>
      <c r="J337" t="n">
        <v>312.69</v>
      </c>
      <c r="K337" t="n">
        <v>61.82</v>
      </c>
      <c r="L337" t="n">
        <v>8.5</v>
      </c>
      <c r="M337" t="n">
        <v>42</v>
      </c>
      <c r="N337" t="n">
        <v>92.37</v>
      </c>
      <c r="O337" t="n">
        <v>38799.09</v>
      </c>
      <c r="P337" t="n">
        <v>508.42</v>
      </c>
      <c r="Q337" t="n">
        <v>2238.45</v>
      </c>
      <c r="R337" t="n">
        <v>124.5</v>
      </c>
      <c r="S337" t="n">
        <v>80.06999999999999</v>
      </c>
      <c r="T337" t="n">
        <v>19994.56</v>
      </c>
      <c r="U337" t="n">
        <v>0.64</v>
      </c>
      <c r="V337" t="n">
        <v>0.86</v>
      </c>
      <c r="W337" t="n">
        <v>6.71</v>
      </c>
      <c r="X337" t="n">
        <v>1.23</v>
      </c>
      <c r="Y337" t="n">
        <v>1</v>
      </c>
      <c r="Z337" t="n">
        <v>10</v>
      </c>
    </row>
    <row r="338">
      <c r="A338" t="n">
        <v>31</v>
      </c>
      <c r="B338" t="n">
        <v>150</v>
      </c>
      <c r="C338" t="inlineStr">
        <is>
          <t xml:space="preserve">CONCLUIDO	</t>
        </is>
      </c>
      <c r="D338" t="n">
        <v>2.8383</v>
      </c>
      <c r="E338" t="n">
        <v>35.23</v>
      </c>
      <c r="F338" t="n">
        <v>29.85</v>
      </c>
      <c r="G338" t="n">
        <v>41.65</v>
      </c>
      <c r="H338" t="n">
        <v>0.5</v>
      </c>
      <c r="I338" t="n">
        <v>43</v>
      </c>
      <c r="J338" t="n">
        <v>313.24</v>
      </c>
      <c r="K338" t="n">
        <v>61.82</v>
      </c>
      <c r="L338" t="n">
        <v>8.75</v>
      </c>
      <c r="M338" t="n">
        <v>41</v>
      </c>
      <c r="N338" t="n">
        <v>92.67</v>
      </c>
      <c r="O338" t="n">
        <v>38866.96</v>
      </c>
      <c r="P338" t="n">
        <v>506.9</v>
      </c>
      <c r="Q338" t="n">
        <v>2238.51</v>
      </c>
      <c r="R338" t="n">
        <v>124.22</v>
      </c>
      <c r="S338" t="n">
        <v>80.06999999999999</v>
      </c>
      <c r="T338" t="n">
        <v>19858.71</v>
      </c>
      <c r="U338" t="n">
        <v>0.64</v>
      </c>
      <c r="V338" t="n">
        <v>0.86</v>
      </c>
      <c r="W338" t="n">
        <v>6.71</v>
      </c>
      <c r="X338" t="n">
        <v>1.22</v>
      </c>
      <c r="Y338" t="n">
        <v>1</v>
      </c>
      <c r="Z338" t="n">
        <v>10</v>
      </c>
    </row>
    <row r="339">
      <c r="A339" t="n">
        <v>32</v>
      </c>
      <c r="B339" t="n">
        <v>150</v>
      </c>
      <c r="C339" t="inlineStr">
        <is>
          <t xml:space="preserve">CONCLUIDO	</t>
        </is>
      </c>
      <c r="D339" t="n">
        <v>2.8471</v>
      </c>
      <c r="E339" t="n">
        <v>35.12</v>
      </c>
      <c r="F339" t="n">
        <v>29.79</v>
      </c>
      <c r="G339" t="n">
        <v>42.56</v>
      </c>
      <c r="H339" t="n">
        <v>0.51</v>
      </c>
      <c r="I339" t="n">
        <v>42</v>
      </c>
      <c r="J339" t="n">
        <v>313.79</v>
      </c>
      <c r="K339" t="n">
        <v>61.82</v>
      </c>
      <c r="L339" t="n">
        <v>9</v>
      </c>
      <c r="M339" t="n">
        <v>40</v>
      </c>
      <c r="N339" t="n">
        <v>92.97</v>
      </c>
      <c r="O339" t="n">
        <v>38934.97</v>
      </c>
      <c r="P339" t="n">
        <v>504.55</v>
      </c>
      <c r="Q339" t="n">
        <v>2238.42</v>
      </c>
      <c r="R339" t="n">
        <v>122.55</v>
      </c>
      <c r="S339" t="n">
        <v>80.06999999999999</v>
      </c>
      <c r="T339" t="n">
        <v>19029.3</v>
      </c>
      <c r="U339" t="n">
        <v>0.65</v>
      </c>
      <c r="V339" t="n">
        <v>0.86</v>
      </c>
      <c r="W339" t="n">
        <v>6.71</v>
      </c>
      <c r="X339" t="n">
        <v>1.17</v>
      </c>
      <c r="Y339" t="n">
        <v>1</v>
      </c>
      <c r="Z339" t="n">
        <v>10</v>
      </c>
    </row>
    <row r="340">
      <c r="A340" t="n">
        <v>33</v>
      </c>
      <c r="B340" t="n">
        <v>150</v>
      </c>
      <c r="C340" t="inlineStr">
        <is>
          <t xml:space="preserve">CONCLUIDO	</t>
        </is>
      </c>
      <c r="D340" t="n">
        <v>2.8627</v>
      </c>
      <c r="E340" t="n">
        <v>34.93</v>
      </c>
      <c r="F340" t="n">
        <v>29.71</v>
      </c>
      <c r="G340" t="n">
        <v>44.57</v>
      </c>
      <c r="H340" t="n">
        <v>0.52</v>
      </c>
      <c r="I340" t="n">
        <v>40</v>
      </c>
      <c r="J340" t="n">
        <v>314.34</v>
      </c>
      <c r="K340" t="n">
        <v>61.82</v>
      </c>
      <c r="L340" t="n">
        <v>9.25</v>
      </c>
      <c r="M340" t="n">
        <v>38</v>
      </c>
      <c r="N340" t="n">
        <v>93.27</v>
      </c>
      <c r="O340" t="n">
        <v>39003.11</v>
      </c>
      <c r="P340" t="n">
        <v>502.05</v>
      </c>
      <c r="Q340" t="n">
        <v>2238.48</v>
      </c>
      <c r="R340" t="n">
        <v>120.22</v>
      </c>
      <c r="S340" t="n">
        <v>80.06999999999999</v>
      </c>
      <c r="T340" t="n">
        <v>17870.13</v>
      </c>
      <c r="U340" t="n">
        <v>0.67</v>
      </c>
      <c r="V340" t="n">
        <v>0.86</v>
      </c>
      <c r="W340" t="n">
        <v>6.69</v>
      </c>
      <c r="X340" t="n">
        <v>1.08</v>
      </c>
      <c r="Y340" t="n">
        <v>1</v>
      </c>
      <c r="Z340" t="n">
        <v>10</v>
      </c>
    </row>
    <row r="341">
      <c r="A341" t="n">
        <v>34</v>
      </c>
      <c r="B341" t="n">
        <v>150</v>
      </c>
      <c r="C341" t="inlineStr">
        <is>
          <t xml:space="preserve">CONCLUIDO	</t>
        </is>
      </c>
      <c r="D341" t="n">
        <v>2.8676</v>
      </c>
      <c r="E341" t="n">
        <v>34.87</v>
      </c>
      <c r="F341" t="n">
        <v>29.71</v>
      </c>
      <c r="G341" t="n">
        <v>45.7</v>
      </c>
      <c r="H341" t="n">
        <v>0.54</v>
      </c>
      <c r="I341" t="n">
        <v>39</v>
      </c>
      <c r="J341" t="n">
        <v>314.9</v>
      </c>
      <c r="K341" t="n">
        <v>61.82</v>
      </c>
      <c r="L341" t="n">
        <v>9.5</v>
      </c>
      <c r="M341" t="n">
        <v>37</v>
      </c>
      <c r="N341" t="n">
        <v>93.56999999999999</v>
      </c>
      <c r="O341" t="n">
        <v>39071.38</v>
      </c>
      <c r="P341" t="n">
        <v>501</v>
      </c>
      <c r="Q341" t="n">
        <v>2238.38</v>
      </c>
      <c r="R341" t="n">
        <v>119.88</v>
      </c>
      <c r="S341" t="n">
        <v>80.06999999999999</v>
      </c>
      <c r="T341" t="n">
        <v>17707.61</v>
      </c>
      <c r="U341" t="n">
        <v>0.67</v>
      </c>
      <c r="V341" t="n">
        <v>0.86</v>
      </c>
      <c r="W341" t="n">
        <v>6.7</v>
      </c>
      <c r="X341" t="n">
        <v>1.08</v>
      </c>
      <c r="Y341" t="n">
        <v>1</v>
      </c>
      <c r="Z341" t="n">
        <v>10</v>
      </c>
    </row>
    <row r="342">
      <c r="A342" t="n">
        <v>35</v>
      </c>
      <c r="B342" t="n">
        <v>150</v>
      </c>
      <c r="C342" t="inlineStr">
        <is>
          <t xml:space="preserve">CONCLUIDO	</t>
        </is>
      </c>
      <c r="D342" t="n">
        <v>2.8739</v>
      </c>
      <c r="E342" t="n">
        <v>34.8</v>
      </c>
      <c r="F342" t="n">
        <v>29.69</v>
      </c>
      <c r="G342" t="n">
        <v>46.88</v>
      </c>
      <c r="H342" t="n">
        <v>0.55</v>
      </c>
      <c r="I342" t="n">
        <v>38</v>
      </c>
      <c r="J342" t="n">
        <v>315.45</v>
      </c>
      <c r="K342" t="n">
        <v>61.82</v>
      </c>
      <c r="L342" t="n">
        <v>9.75</v>
      </c>
      <c r="M342" t="n">
        <v>36</v>
      </c>
      <c r="N342" t="n">
        <v>93.88</v>
      </c>
      <c r="O342" t="n">
        <v>39139.8</v>
      </c>
      <c r="P342" t="n">
        <v>499.43</v>
      </c>
      <c r="Q342" t="n">
        <v>2238.36</v>
      </c>
      <c r="R342" t="n">
        <v>119.27</v>
      </c>
      <c r="S342" t="n">
        <v>80.06999999999999</v>
      </c>
      <c r="T342" t="n">
        <v>17406.96</v>
      </c>
      <c r="U342" t="n">
        <v>0.67</v>
      </c>
      <c r="V342" t="n">
        <v>0.86</v>
      </c>
      <c r="W342" t="n">
        <v>6.7</v>
      </c>
      <c r="X342" t="n">
        <v>1.06</v>
      </c>
      <c r="Y342" t="n">
        <v>1</v>
      </c>
      <c r="Z342" t="n">
        <v>10</v>
      </c>
    </row>
    <row r="343">
      <c r="A343" t="n">
        <v>36</v>
      </c>
      <c r="B343" t="n">
        <v>150</v>
      </c>
      <c r="C343" t="inlineStr">
        <is>
          <t xml:space="preserve">CONCLUIDO	</t>
        </is>
      </c>
      <c r="D343" t="n">
        <v>2.8783</v>
      </c>
      <c r="E343" t="n">
        <v>34.74</v>
      </c>
      <c r="F343" t="n">
        <v>29.69</v>
      </c>
      <c r="G343" t="n">
        <v>48.15</v>
      </c>
      <c r="H343" t="n">
        <v>0.5600000000000001</v>
      </c>
      <c r="I343" t="n">
        <v>37</v>
      </c>
      <c r="J343" t="n">
        <v>316.01</v>
      </c>
      <c r="K343" t="n">
        <v>61.82</v>
      </c>
      <c r="L343" t="n">
        <v>10</v>
      </c>
      <c r="M343" t="n">
        <v>35</v>
      </c>
      <c r="N343" t="n">
        <v>94.18000000000001</v>
      </c>
      <c r="O343" t="n">
        <v>39208.35</v>
      </c>
      <c r="P343" t="n">
        <v>497.98</v>
      </c>
      <c r="Q343" t="n">
        <v>2238.36</v>
      </c>
      <c r="R343" t="n">
        <v>119.1</v>
      </c>
      <c r="S343" t="n">
        <v>80.06999999999999</v>
      </c>
      <c r="T343" t="n">
        <v>17325.22</v>
      </c>
      <c r="U343" t="n">
        <v>0.67</v>
      </c>
      <c r="V343" t="n">
        <v>0.86</v>
      </c>
      <c r="W343" t="n">
        <v>6.71</v>
      </c>
      <c r="X343" t="n">
        <v>1.06</v>
      </c>
      <c r="Y343" t="n">
        <v>1</v>
      </c>
      <c r="Z343" t="n">
        <v>10</v>
      </c>
    </row>
    <row r="344">
      <c r="A344" t="n">
        <v>37</v>
      </c>
      <c r="B344" t="n">
        <v>150</v>
      </c>
      <c r="C344" t="inlineStr">
        <is>
          <t xml:space="preserve">CONCLUIDO	</t>
        </is>
      </c>
      <c r="D344" t="n">
        <v>2.887</v>
      </c>
      <c r="E344" t="n">
        <v>34.64</v>
      </c>
      <c r="F344" t="n">
        <v>29.64</v>
      </c>
      <c r="G344" t="n">
        <v>49.4</v>
      </c>
      <c r="H344" t="n">
        <v>0.58</v>
      </c>
      <c r="I344" t="n">
        <v>36</v>
      </c>
      <c r="J344" t="n">
        <v>316.56</v>
      </c>
      <c r="K344" t="n">
        <v>61.82</v>
      </c>
      <c r="L344" t="n">
        <v>10.25</v>
      </c>
      <c r="M344" t="n">
        <v>34</v>
      </c>
      <c r="N344" t="n">
        <v>94.48999999999999</v>
      </c>
      <c r="O344" t="n">
        <v>39277.04</v>
      </c>
      <c r="P344" t="n">
        <v>495.8</v>
      </c>
      <c r="Q344" t="n">
        <v>2238.42</v>
      </c>
      <c r="R344" t="n">
        <v>117.84</v>
      </c>
      <c r="S344" t="n">
        <v>80.06999999999999</v>
      </c>
      <c r="T344" t="n">
        <v>16702.65</v>
      </c>
      <c r="U344" t="n">
        <v>0.68</v>
      </c>
      <c r="V344" t="n">
        <v>0.87</v>
      </c>
      <c r="W344" t="n">
        <v>6.69</v>
      </c>
      <c r="X344" t="n">
        <v>1.01</v>
      </c>
      <c r="Y344" t="n">
        <v>1</v>
      </c>
      <c r="Z344" t="n">
        <v>10</v>
      </c>
    </row>
    <row r="345">
      <c r="A345" t="n">
        <v>38</v>
      </c>
      <c r="B345" t="n">
        <v>150</v>
      </c>
      <c r="C345" t="inlineStr">
        <is>
          <t xml:space="preserve">CONCLUIDO	</t>
        </is>
      </c>
      <c r="D345" t="n">
        <v>2.8939</v>
      </c>
      <c r="E345" t="n">
        <v>34.56</v>
      </c>
      <c r="F345" t="n">
        <v>29.61</v>
      </c>
      <c r="G345" t="n">
        <v>50.77</v>
      </c>
      <c r="H345" t="n">
        <v>0.59</v>
      </c>
      <c r="I345" t="n">
        <v>35</v>
      </c>
      <c r="J345" t="n">
        <v>317.12</v>
      </c>
      <c r="K345" t="n">
        <v>61.82</v>
      </c>
      <c r="L345" t="n">
        <v>10.5</v>
      </c>
      <c r="M345" t="n">
        <v>33</v>
      </c>
      <c r="N345" t="n">
        <v>94.8</v>
      </c>
      <c r="O345" t="n">
        <v>39345.87</v>
      </c>
      <c r="P345" t="n">
        <v>494.02</v>
      </c>
      <c r="Q345" t="n">
        <v>2238.36</v>
      </c>
      <c r="R345" t="n">
        <v>116.87</v>
      </c>
      <c r="S345" t="n">
        <v>80.06999999999999</v>
      </c>
      <c r="T345" t="n">
        <v>16220.71</v>
      </c>
      <c r="U345" t="n">
        <v>0.6899999999999999</v>
      </c>
      <c r="V345" t="n">
        <v>0.87</v>
      </c>
      <c r="W345" t="n">
        <v>6.7</v>
      </c>
      <c r="X345" t="n">
        <v>0.99</v>
      </c>
      <c r="Y345" t="n">
        <v>1</v>
      </c>
      <c r="Z345" t="n">
        <v>10</v>
      </c>
    </row>
    <row r="346">
      <c r="A346" t="n">
        <v>39</v>
      </c>
      <c r="B346" t="n">
        <v>150</v>
      </c>
      <c r="C346" t="inlineStr">
        <is>
          <t xml:space="preserve">CONCLUIDO	</t>
        </is>
      </c>
      <c r="D346" t="n">
        <v>2.9018</v>
      </c>
      <c r="E346" t="n">
        <v>34.46</v>
      </c>
      <c r="F346" t="n">
        <v>29.57</v>
      </c>
      <c r="G346" t="n">
        <v>52.19</v>
      </c>
      <c r="H346" t="n">
        <v>0.6</v>
      </c>
      <c r="I346" t="n">
        <v>34</v>
      </c>
      <c r="J346" t="n">
        <v>317.68</v>
      </c>
      <c r="K346" t="n">
        <v>61.82</v>
      </c>
      <c r="L346" t="n">
        <v>10.75</v>
      </c>
      <c r="M346" t="n">
        <v>32</v>
      </c>
      <c r="N346" t="n">
        <v>95.11</v>
      </c>
      <c r="O346" t="n">
        <v>39414.84</v>
      </c>
      <c r="P346" t="n">
        <v>491.84</v>
      </c>
      <c r="Q346" t="n">
        <v>2238.39</v>
      </c>
      <c r="R346" t="n">
        <v>115.47</v>
      </c>
      <c r="S346" t="n">
        <v>80.06999999999999</v>
      </c>
      <c r="T346" t="n">
        <v>15527.86</v>
      </c>
      <c r="U346" t="n">
        <v>0.6899999999999999</v>
      </c>
      <c r="V346" t="n">
        <v>0.87</v>
      </c>
      <c r="W346" t="n">
        <v>6.7</v>
      </c>
      <c r="X346" t="n">
        <v>0.95</v>
      </c>
      <c r="Y346" t="n">
        <v>1</v>
      </c>
      <c r="Z346" t="n">
        <v>10</v>
      </c>
    </row>
    <row r="347">
      <c r="A347" t="n">
        <v>40</v>
      </c>
      <c r="B347" t="n">
        <v>150</v>
      </c>
      <c r="C347" t="inlineStr">
        <is>
          <t xml:space="preserve">CONCLUIDO	</t>
        </is>
      </c>
      <c r="D347" t="n">
        <v>2.9105</v>
      </c>
      <c r="E347" t="n">
        <v>34.36</v>
      </c>
      <c r="F347" t="n">
        <v>29.53</v>
      </c>
      <c r="G347" t="n">
        <v>53.69</v>
      </c>
      <c r="H347" t="n">
        <v>0.62</v>
      </c>
      <c r="I347" t="n">
        <v>33</v>
      </c>
      <c r="J347" t="n">
        <v>318.24</v>
      </c>
      <c r="K347" t="n">
        <v>61.82</v>
      </c>
      <c r="L347" t="n">
        <v>11</v>
      </c>
      <c r="M347" t="n">
        <v>31</v>
      </c>
      <c r="N347" t="n">
        <v>95.42</v>
      </c>
      <c r="O347" t="n">
        <v>39483.95</v>
      </c>
      <c r="P347" t="n">
        <v>489.71</v>
      </c>
      <c r="Q347" t="n">
        <v>2238.41</v>
      </c>
      <c r="R347" t="n">
        <v>113.88</v>
      </c>
      <c r="S347" t="n">
        <v>80.06999999999999</v>
      </c>
      <c r="T347" t="n">
        <v>14736.87</v>
      </c>
      <c r="U347" t="n">
        <v>0.7</v>
      </c>
      <c r="V347" t="n">
        <v>0.87</v>
      </c>
      <c r="W347" t="n">
        <v>6.69</v>
      </c>
      <c r="X347" t="n">
        <v>0.9</v>
      </c>
      <c r="Y347" t="n">
        <v>1</v>
      </c>
      <c r="Z347" t="n">
        <v>10</v>
      </c>
    </row>
    <row r="348">
      <c r="A348" t="n">
        <v>41</v>
      </c>
      <c r="B348" t="n">
        <v>150</v>
      </c>
      <c r="C348" t="inlineStr">
        <is>
          <t xml:space="preserve">CONCLUIDO	</t>
        </is>
      </c>
      <c r="D348" t="n">
        <v>2.9089</v>
      </c>
      <c r="E348" t="n">
        <v>34.38</v>
      </c>
      <c r="F348" t="n">
        <v>29.55</v>
      </c>
      <c r="G348" t="n">
        <v>53.72</v>
      </c>
      <c r="H348" t="n">
        <v>0.63</v>
      </c>
      <c r="I348" t="n">
        <v>33</v>
      </c>
      <c r="J348" t="n">
        <v>318.8</v>
      </c>
      <c r="K348" t="n">
        <v>61.82</v>
      </c>
      <c r="L348" t="n">
        <v>11.25</v>
      </c>
      <c r="M348" t="n">
        <v>31</v>
      </c>
      <c r="N348" t="n">
        <v>95.73</v>
      </c>
      <c r="O348" t="n">
        <v>39553.2</v>
      </c>
      <c r="P348" t="n">
        <v>488.32</v>
      </c>
      <c r="Q348" t="n">
        <v>2238.31</v>
      </c>
      <c r="R348" t="n">
        <v>114.69</v>
      </c>
      <c r="S348" t="n">
        <v>80.06999999999999</v>
      </c>
      <c r="T348" t="n">
        <v>15144.47</v>
      </c>
      <c r="U348" t="n">
        <v>0.7</v>
      </c>
      <c r="V348" t="n">
        <v>0.87</v>
      </c>
      <c r="W348" t="n">
        <v>6.69</v>
      </c>
      <c r="X348" t="n">
        <v>0.92</v>
      </c>
      <c r="Y348" t="n">
        <v>1</v>
      </c>
      <c r="Z348" t="n">
        <v>10</v>
      </c>
    </row>
    <row r="349">
      <c r="A349" t="n">
        <v>42</v>
      </c>
      <c r="B349" t="n">
        <v>150</v>
      </c>
      <c r="C349" t="inlineStr">
        <is>
          <t xml:space="preserve">CONCLUIDO	</t>
        </is>
      </c>
      <c r="D349" t="n">
        <v>2.9173</v>
      </c>
      <c r="E349" t="n">
        <v>34.28</v>
      </c>
      <c r="F349" t="n">
        <v>29.5</v>
      </c>
      <c r="G349" t="n">
        <v>55.32</v>
      </c>
      <c r="H349" t="n">
        <v>0.64</v>
      </c>
      <c r="I349" t="n">
        <v>32</v>
      </c>
      <c r="J349" t="n">
        <v>319.36</v>
      </c>
      <c r="K349" t="n">
        <v>61.82</v>
      </c>
      <c r="L349" t="n">
        <v>11.5</v>
      </c>
      <c r="M349" t="n">
        <v>30</v>
      </c>
      <c r="N349" t="n">
        <v>96.04000000000001</v>
      </c>
      <c r="O349" t="n">
        <v>39622.59</v>
      </c>
      <c r="P349" t="n">
        <v>487.24</v>
      </c>
      <c r="Q349" t="n">
        <v>2238.44</v>
      </c>
      <c r="R349" t="n">
        <v>113.29</v>
      </c>
      <c r="S349" t="n">
        <v>80.06999999999999</v>
      </c>
      <c r="T349" t="n">
        <v>14449.18</v>
      </c>
      <c r="U349" t="n">
        <v>0.71</v>
      </c>
      <c r="V349" t="n">
        <v>0.87</v>
      </c>
      <c r="W349" t="n">
        <v>6.69</v>
      </c>
      <c r="X349" t="n">
        <v>0.88</v>
      </c>
      <c r="Y349" t="n">
        <v>1</v>
      </c>
      <c r="Z349" t="n">
        <v>10</v>
      </c>
    </row>
    <row r="350">
      <c r="A350" t="n">
        <v>43</v>
      </c>
      <c r="B350" t="n">
        <v>150</v>
      </c>
      <c r="C350" t="inlineStr">
        <is>
          <t xml:space="preserve">CONCLUIDO	</t>
        </is>
      </c>
      <c r="D350" t="n">
        <v>2.9221</v>
      </c>
      <c r="E350" t="n">
        <v>34.22</v>
      </c>
      <c r="F350" t="n">
        <v>29.5</v>
      </c>
      <c r="G350" t="n">
        <v>57.1</v>
      </c>
      <c r="H350" t="n">
        <v>0.65</v>
      </c>
      <c r="I350" t="n">
        <v>31</v>
      </c>
      <c r="J350" t="n">
        <v>319.93</v>
      </c>
      <c r="K350" t="n">
        <v>61.82</v>
      </c>
      <c r="L350" t="n">
        <v>11.75</v>
      </c>
      <c r="M350" t="n">
        <v>29</v>
      </c>
      <c r="N350" t="n">
        <v>96.36</v>
      </c>
      <c r="O350" t="n">
        <v>39692.13</v>
      </c>
      <c r="P350" t="n">
        <v>486.09</v>
      </c>
      <c r="Q350" t="n">
        <v>2238.34</v>
      </c>
      <c r="R350" t="n">
        <v>113.17</v>
      </c>
      <c r="S350" t="n">
        <v>80.06999999999999</v>
      </c>
      <c r="T350" t="n">
        <v>14393.11</v>
      </c>
      <c r="U350" t="n">
        <v>0.71</v>
      </c>
      <c r="V350" t="n">
        <v>0.87</v>
      </c>
      <c r="W350" t="n">
        <v>6.69</v>
      </c>
      <c r="X350" t="n">
        <v>0.88</v>
      </c>
      <c r="Y350" t="n">
        <v>1</v>
      </c>
      <c r="Z350" t="n">
        <v>10</v>
      </c>
    </row>
    <row r="351">
      <c r="A351" t="n">
        <v>44</v>
      </c>
      <c r="B351" t="n">
        <v>150</v>
      </c>
      <c r="C351" t="inlineStr">
        <is>
          <t xml:space="preserve">CONCLUIDO	</t>
        </is>
      </c>
      <c r="D351" t="n">
        <v>2.9309</v>
      </c>
      <c r="E351" t="n">
        <v>34.12</v>
      </c>
      <c r="F351" t="n">
        <v>29.46</v>
      </c>
      <c r="G351" t="n">
        <v>58.91</v>
      </c>
      <c r="H351" t="n">
        <v>0.67</v>
      </c>
      <c r="I351" t="n">
        <v>30</v>
      </c>
      <c r="J351" t="n">
        <v>320.49</v>
      </c>
      <c r="K351" t="n">
        <v>61.82</v>
      </c>
      <c r="L351" t="n">
        <v>12</v>
      </c>
      <c r="M351" t="n">
        <v>28</v>
      </c>
      <c r="N351" t="n">
        <v>96.67</v>
      </c>
      <c r="O351" t="n">
        <v>39761.81</v>
      </c>
      <c r="P351" t="n">
        <v>483.7</v>
      </c>
      <c r="Q351" t="n">
        <v>2238.47</v>
      </c>
      <c r="R351" t="n">
        <v>111.66</v>
      </c>
      <c r="S351" t="n">
        <v>80.06999999999999</v>
      </c>
      <c r="T351" t="n">
        <v>13644.44</v>
      </c>
      <c r="U351" t="n">
        <v>0.72</v>
      </c>
      <c r="V351" t="n">
        <v>0.87</v>
      </c>
      <c r="W351" t="n">
        <v>6.69</v>
      </c>
      <c r="X351" t="n">
        <v>0.83</v>
      </c>
      <c r="Y351" t="n">
        <v>1</v>
      </c>
      <c r="Z351" t="n">
        <v>10</v>
      </c>
    </row>
    <row r="352">
      <c r="A352" t="n">
        <v>45</v>
      </c>
      <c r="B352" t="n">
        <v>150</v>
      </c>
      <c r="C352" t="inlineStr">
        <is>
          <t xml:space="preserve">CONCLUIDO	</t>
        </is>
      </c>
      <c r="D352" t="n">
        <v>2.9309</v>
      </c>
      <c r="E352" t="n">
        <v>34.12</v>
      </c>
      <c r="F352" t="n">
        <v>29.46</v>
      </c>
      <c r="G352" t="n">
        <v>58.91</v>
      </c>
      <c r="H352" t="n">
        <v>0.68</v>
      </c>
      <c r="I352" t="n">
        <v>30</v>
      </c>
      <c r="J352" t="n">
        <v>321.06</v>
      </c>
      <c r="K352" t="n">
        <v>61.82</v>
      </c>
      <c r="L352" t="n">
        <v>12.25</v>
      </c>
      <c r="M352" t="n">
        <v>28</v>
      </c>
      <c r="N352" t="n">
        <v>96.98999999999999</v>
      </c>
      <c r="O352" t="n">
        <v>39831.64</v>
      </c>
      <c r="P352" t="n">
        <v>482.33</v>
      </c>
      <c r="Q352" t="n">
        <v>2238.34</v>
      </c>
      <c r="R352" t="n">
        <v>111.76</v>
      </c>
      <c r="S352" t="n">
        <v>80.06999999999999</v>
      </c>
      <c r="T352" t="n">
        <v>13691.22</v>
      </c>
      <c r="U352" t="n">
        <v>0.72</v>
      </c>
      <c r="V352" t="n">
        <v>0.87</v>
      </c>
      <c r="W352" t="n">
        <v>6.69</v>
      </c>
      <c r="X352" t="n">
        <v>0.83</v>
      </c>
      <c r="Y352" t="n">
        <v>1</v>
      </c>
      <c r="Z352" t="n">
        <v>10</v>
      </c>
    </row>
    <row r="353">
      <c r="A353" t="n">
        <v>46</v>
      </c>
      <c r="B353" t="n">
        <v>150</v>
      </c>
      <c r="C353" t="inlineStr">
        <is>
          <t xml:space="preserve">CONCLUIDO	</t>
        </is>
      </c>
      <c r="D353" t="n">
        <v>2.9392</v>
      </c>
      <c r="E353" t="n">
        <v>34.02</v>
      </c>
      <c r="F353" t="n">
        <v>29.41</v>
      </c>
      <c r="G353" t="n">
        <v>60.86</v>
      </c>
      <c r="H353" t="n">
        <v>0.6899999999999999</v>
      </c>
      <c r="I353" t="n">
        <v>29</v>
      </c>
      <c r="J353" t="n">
        <v>321.63</v>
      </c>
      <c r="K353" t="n">
        <v>61.82</v>
      </c>
      <c r="L353" t="n">
        <v>12.5</v>
      </c>
      <c r="M353" t="n">
        <v>27</v>
      </c>
      <c r="N353" t="n">
        <v>97.31</v>
      </c>
      <c r="O353" t="n">
        <v>39901.61</v>
      </c>
      <c r="P353" t="n">
        <v>480.2</v>
      </c>
      <c r="Q353" t="n">
        <v>2238.39</v>
      </c>
      <c r="R353" t="n">
        <v>110.19</v>
      </c>
      <c r="S353" t="n">
        <v>80.06999999999999</v>
      </c>
      <c r="T353" t="n">
        <v>12910.35</v>
      </c>
      <c r="U353" t="n">
        <v>0.73</v>
      </c>
      <c r="V353" t="n">
        <v>0.87</v>
      </c>
      <c r="W353" t="n">
        <v>6.69</v>
      </c>
      <c r="X353" t="n">
        <v>0.79</v>
      </c>
      <c r="Y353" t="n">
        <v>1</v>
      </c>
      <c r="Z353" t="n">
        <v>10</v>
      </c>
    </row>
    <row r="354">
      <c r="A354" t="n">
        <v>47</v>
      </c>
      <c r="B354" t="n">
        <v>150</v>
      </c>
      <c r="C354" t="inlineStr">
        <is>
          <t xml:space="preserve">CONCLUIDO	</t>
        </is>
      </c>
      <c r="D354" t="n">
        <v>2.9447</v>
      </c>
      <c r="E354" t="n">
        <v>33.96</v>
      </c>
      <c r="F354" t="n">
        <v>29.41</v>
      </c>
      <c r="G354" t="n">
        <v>63.01</v>
      </c>
      <c r="H354" t="n">
        <v>0.71</v>
      </c>
      <c r="I354" t="n">
        <v>28</v>
      </c>
      <c r="J354" t="n">
        <v>322.2</v>
      </c>
      <c r="K354" t="n">
        <v>61.82</v>
      </c>
      <c r="L354" t="n">
        <v>12.75</v>
      </c>
      <c r="M354" t="n">
        <v>26</v>
      </c>
      <c r="N354" t="n">
        <v>97.62</v>
      </c>
      <c r="O354" t="n">
        <v>39971.73</v>
      </c>
      <c r="P354" t="n">
        <v>478.68</v>
      </c>
      <c r="Q354" t="n">
        <v>2238.35</v>
      </c>
      <c r="R354" t="n">
        <v>110.13</v>
      </c>
      <c r="S354" t="n">
        <v>80.06999999999999</v>
      </c>
      <c r="T354" t="n">
        <v>12885</v>
      </c>
      <c r="U354" t="n">
        <v>0.73</v>
      </c>
      <c r="V354" t="n">
        <v>0.87</v>
      </c>
      <c r="W354" t="n">
        <v>6.68</v>
      </c>
      <c r="X354" t="n">
        <v>0.78</v>
      </c>
      <c r="Y354" t="n">
        <v>1</v>
      </c>
      <c r="Z354" t="n">
        <v>10</v>
      </c>
    </row>
    <row r="355">
      <c r="A355" t="n">
        <v>48</v>
      </c>
      <c r="B355" t="n">
        <v>150</v>
      </c>
      <c r="C355" t="inlineStr">
        <is>
          <t xml:space="preserve">CONCLUIDO	</t>
        </is>
      </c>
      <c r="D355" t="n">
        <v>2.9457</v>
      </c>
      <c r="E355" t="n">
        <v>33.95</v>
      </c>
      <c r="F355" t="n">
        <v>29.39</v>
      </c>
      <c r="G355" t="n">
        <v>62.99</v>
      </c>
      <c r="H355" t="n">
        <v>0.72</v>
      </c>
      <c r="I355" t="n">
        <v>28</v>
      </c>
      <c r="J355" t="n">
        <v>322.77</v>
      </c>
      <c r="K355" t="n">
        <v>61.82</v>
      </c>
      <c r="L355" t="n">
        <v>13</v>
      </c>
      <c r="M355" t="n">
        <v>26</v>
      </c>
      <c r="N355" t="n">
        <v>97.94</v>
      </c>
      <c r="O355" t="n">
        <v>40042</v>
      </c>
      <c r="P355" t="n">
        <v>477.77</v>
      </c>
      <c r="Q355" t="n">
        <v>2238.3</v>
      </c>
      <c r="R355" t="n">
        <v>109.61</v>
      </c>
      <c r="S355" t="n">
        <v>80.06999999999999</v>
      </c>
      <c r="T355" t="n">
        <v>12626.27</v>
      </c>
      <c r="U355" t="n">
        <v>0.73</v>
      </c>
      <c r="V355" t="n">
        <v>0.87</v>
      </c>
      <c r="W355" t="n">
        <v>6.69</v>
      </c>
      <c r="X355" t="n">
        <v>0.77</v>
      </c>
      <c r="Y355" t="n">
        <v>1</v>
      </c>
      <c r="Z355" t="n">
        <v>10</v>
      </c>
    </row>
    <row r="356">
      <c r="A356" t="n">
        <v>49</v>
      </c>
      <c r="B356" t="n">
        <v>150</v>
      </c>
      <c r="C356" t="inlineStr">
        <is>
          <t xml:space="preserve">CONCLUIDO	</t>
        </is>
      </c>
      <c r="D356" t="n">
        <v>2.9523</v>
      </c>
      <c r="E356" t="n">
        <v>33.87</v>
      </c>
      <c r="F356" t="n">
        <v>29.37</v>
      </c>
      <c r="G356" t="n">
        <v>65.28</v>
      </c>
      <c r="H356" t="n">
        <v>0.73</v>
      </c>
      <c r="I356" t="n">
        <v>27</v>
      </c>
      <c r="J356" t="n">
        <v>323.34</v>
      </c>
      <c r="K356" t="n">
        <v>61.82</v>
      </c>
      <c r="L356" t="n">
        <v>13.25</v>
      </c>
      <c r="M356" t="n">
        <v>25</v>
      </c>
      <c r="N356" t="n">
        <v>98.27</v>
      </c>
      <c r="O356" t="n">
        <v>40112.54</v>
      </c>
      <c r="P356" t="n">
        <v>475.63</v>
      </c>
      <c r="Q356" t="n">
        <v>2238.36</v>
      </c>
      <c r="R356" t="n">
        <v>108.98</v>
      </c>
      <c r="S356" t="n">
        <v>80.06999999999999</v>
      </c>
      <c r="T356" t="n">
        <v>12318.08</v>
      </c>
      <c r="U356" t="n">
        <v>0.73</v>
      </c>
      <c r="V356" t="n">
        <v>0.87</v>
      </c>
      <c r="W356" t="n">
        <v>6.68</v>
      </c>
      <c r="X356" t="n">
        <v>0.75</v>
      </c>
      <c r="Y356" t="n">
        <v>1</v>
      </c>
      <c r="Z356" t="n">
        <v>10</v>
      </c>
    </row>
    <row r="357">
      <c r="A357" t="n">
        <v>50</v>
      </c>
      <c r="B357" t="n">
        <v>150</v>
      </c>
      <c r="C357" t="inlineStr">
        <is>
          <t xml:space="preserve">CONCLUIDO	</t>
        </is>
      </c>
      <c r="D357" t="n">
        <v>2.9529</v>
      </c>
      <c r="E357" t="n">
        <v>33.86</v>
      </c>
      <c r="F357" t="n">
        <v>29.37</v>
      </c>
      <c r="G357" t="n">
        <v>65.26000000000001</v>
      </c>
      <c r="H357" t="n">
        <v>0.74</v>
      </c>
      <c r="I357" t="n">
        <v>27</v>
      </c>
      <c r="J357" t="n">
        <v>323.91</v>
      </c>
      <c r="K357" t="n">
        <v>61.82</v>
      </c>
      <c r="L357" t="n">
        <v>13.5</v>
      </c>
      <c r="M357" t="n">
        <v>25</v>
      </c>
      <c r="N357" t="n">
        <v>98.59</v>
      </c>
      <c r="O357" t="n">
        <v>40183.11</v>
      </c>
      <c r="P357" t="n">
        <v>473.88</v>
      </c>
      <c r="Q357" t="n">
        <v>2238.34</v>
      </c>
      <c r="R357" t="n">
        <v>108.9</v>
      </c>
      <c r="S357" t="n">
        <v>80.06999999999999</v>
      </c>
      <c r="T357" t="n">
        <v>12278.5</v>
      </c>
      <c r="U357" t="n">
        <v>0.74</v>
      </c>
      <c r="V357" t="n">
        <v>0.87</v>
      </c>
      <c r="W357" t="n">
        <v>6.68</v>
      </c>
      <c r="X357" t="n">
        <v>0.74</v>
      </c>
      <c r="Y357" t="n">
        <v>1</v>
      </c>
      <c r="Z357" t="n">
        <v>10</v>
      </c>
    </row>
    <row r="358">
      <c r="A358" t="n">
        <v>51</v>
      </c>
      <c r="B358" t="n">
        <v>150</v>
      </c>
      <c r="C358" t="inlineStr">
        <is>
          <t xml:space="preserve">CONCLUIDO	</t>
        </is>
      </c>
      <c r="D358" t="n">
        <v>2.96</v>
      </c>
      <c r="E358" t="n">
        <v>33.78</v>
      </c>
      <c r="F358" t="n">
        <v>29.34</v>
      </c>
      <c r="G358" t="n">
        <v>67.70999999999999</v>
      </c>
      <c r="H358" t="n">
        <v>0.76</v>
      </c>
      <c r="I358" t="n">
        <v>26</v>
      </c>
      <c r="J358" t="n">
        <v>324.48</v>
      </c>
      <c r="K358" t="n">
        <v>61.82</v>
      </c>
      <c r="L358" t="n">
        <v>13.75</v>
      </c>
      <c r="M358" t="n">
        <v>24</v>
      </c>
      <c r="N358" t="n">
        <v>98.91</v>
      </c>
      <c r="O358" t="n">
        <v>40253.84</v>
      </c>
      <c r="P358" t="n">
        <v>472.98</v>
      </c>
      <c r="Q358" t="n">
        <v>2238.45</v>
      </c>
      <c r="R358" t="n">
        <v>107.8</v>
      </c>
      <c r="S358" t="n">
        <v>80.06999999999999</v>
      </c>
      <c r="T358" t="n">
        <v>11732.71</v>
      </c>
      <c r="U358" t="n">
        <v>0.74</v>
      </c>
      <c r="V358" t="n">
        <v>0.87</v>
      </c>
      <c r="W358" t="n">
        <v>6.69</v>
      </c>
      <c r="X358" t="n">
        <v>0.71</v>
      </c>
      <c r="Y358" t="n">
        <v>1</v>
      </c>
      <c r="Z358" t="n">
        <v>10</v>
      </c>
    </row>
    <row r="359">
      <c r="A359" t="n">
        <v>52</v>
      </c>
      <c r="B359" t="n">
        <v>150</v>
      </c>
      <c r="C359" t="inlineStr">
        <is>
          <t xml:space="preserve">CONCLUIDO	</t>
        </is>
      </c>
      <c r="D359" t="n">
        <v>2.9685</v>
      </c>
      <c r="E359" t="n">
        <v>33.69</v>
      </c>
      <c r="F359" t="n">
        <v>29.3</v>
      </c>
      <c r="G359" t="n">
        <v>70.31999999999999</v>
      </c>
      <c r="H359" t="n">
        <v>0.77</v>
      </c>
      <c r="I359" t="n">
        <v>25</v>
      </c>
      <c r="J359" t="n">
        <v>325.06</v>
      </c>
      <c r="K359" t="n">
        <v>61.82</v>
      </c>
      <c r="L359" t="n">
        <v>14</v>
      </c>
      <c r="M359" t="n">
        <v>23</v>
      </c>
      <c r="N359" t="n">
        <v>99.23999999999999</v>
      </c>
      <c r="O359" t="n">
        <v>40324.71</v>
      </c>
      <c r="P359" t="n">
        <v>469.67</v>
      </c>
      <c r="Q359" t="n">
        <v>2238.32</v>
      </c>
      <c r="R359" t="n">
        <v>106.37</v>
      </c>
      <c r="S359" t="n">
        <v>80.06999999999999</v>
      </c>
      <c r="T359" t="n">
        <v>11021.6</v>
      </c>
      <c r="U359" t="n">
        <v>0.75</v>
      </c>
      <c r="V359" t="n">
        <v>0.88</v>
      </c>
      <c r="W359" t="n">
        <v>6.68</v>
      </c>
      <c r="X359" t="n">
        <v>0.67</v>
      </c>
      <c r="Y359" t="n">
        <v>1</v>
      </c>
      <c r="Z359" t="n">
        <v>10</v>
      </c>
    </row>
    <row r="360">
      <c r="A360" t="n">
        <v>53</v>
      </c>
      <c r="B360" t="n">
        <v>150</v>
      </c>
      <c r="C360" t="inlineStr">
        <is>
          <t xml:space="preserve">CONCLUIDO	</t>
        </is>
      </c>
      <c r="D360" t="n">
        <v>2.9654</v>
      </c>
      <c r="E360" t="n">
        <v>33.72</v>
      </c>
      <c r="F360" t="n">
        <v>29.34</v>
      </c>
      <c r="G360" t="n">
        <v>70.41</v>
      </c>
      <c r="H360" t="n">
        <v>0.78</v>
      </c>
      <c r="I360" t="n">
        <v>25</v>
      </c>
      <c r="J360" t="n">
        <v>325.63</v>
      </c>
      <c r="K360" t="n">
        <v>61.82</v>
      </c>
      <c r="L360" t="n">
        <v>14.25</v>
      </c>
      <c r="M360" t="n">
        <v>23</v>
      </c>
      <c r="N360" t="n">
        <v>99.56</v>
      </c>
      <c r="O360" t="n">
        <v>40395.74</v>
      </c>
      <c r="P360" t="n">
        <v>469.72</v>
      </c>
      <c r="Q360" t="n">
        <v>2238.34</v>
      </c>
      <c r="R360" t="n">
        <v>107.86</v>
      </c>
      <c r="S360" t="n">
        <v>80.06999999999999</v>
      </c>
      <c r="T360" t="n">
        <v>11766.7</v>
      </c>
      <c r="U360" t="n">
        <v>0.74</v>
      </c>
      <c r="V360" t="n">
        <v>0.87</v>
      </c>
      <c r="W360" t="n">
        <v>6.68</v>
      </c>
      <c r="X360" t="n">
        <v>0.71</v>
      </c>
      <c r="Y360" t="n">
        <v>1</v>
      </c>
      <c r="Z360" t="n">
        <v>10</v>
      </c>
    </row>
    <row r="361">
      <c r="A361" t="n">
        <v>54</v>
      </c>
      <c r="B361" t="n">
        <v>150</v>
      </c>
      <c r="C361" t="inlineStr">
        <is>
          <t xml:space="preserve">CONCLUIDO	</t>
        </is>
      </c>
      <c r="D361" t="n">
        <v>2.9666</v>
      </c>
      <c r="E361" t="n">
        <v>33.71</v>
      </c>
      <c r="F361" t="n">
        <v>29.32</v>
      </c>
      <c r="G361" t="n">
        <v>70.38</v>
      </c>
      <c r="H361" t="n">
        <v>0.79</v>
      </c>
      <c r="I361" t="n">
        <v>25</v>
      </c>
      <c r="J361" t="n">
        <v>326.21</v>
      </c>
      <c r="K361" t="n">
        <v>61.82</v>
      </c>
      <c r="L361" t="n">
        <v>14.5</v>
      </c>
      <c r="M361" t="n">
        <v>23</v>
      </c>
      <c r="N361" t="n">
        <v>99.89</v>
      </c>
      <c r="O361" t="n">
        <v>40466.92</v>
      </c>
      <c r="P361" t="n">
        <v>467.6</v>
      </c>
      <c r="Q361" t="n">
        <v>2238.45</v>
      </c>
      <c r="R361" t="n">
        <v>107.44</v>
      </c>
      <c r="S361" t="n">
        <v>80.06999999999999</v>
      </c>
      <c r="T361" t="n">
        <v>11555.47</v>
      </c>
      <c r="U361" t="n">
        <v>0.75</v>
      </c>
      <c r="V361" t="n">
        <v>0.88</v>
      </c>
      <c r="W361" t="n">
        <v>6.68</v>
      </c>
      <c r="X361" t="n">
        <v>0.7</v>
      </c>
      <c r="Y361" t="n">
        <v>1</v>
      </c>
      <c r="Z361" t="n">
        <v>10</v>
      </c>
    </row>
    <row r="362">
      <c r="A362" t="n">
        <v>55</v>
      </c>
      <c r="B362" t="n">
        <v>150</v>
      </c>
      <c r="C362" t="inlineStr">
        <is>
          <t xml:space="preserve">CONCLUIDO	</t>
        </is>
      </c>
      <c r="D362" t="n">
        <v>2.9759</v>
      </c>
      <c r="E362" t="n">
        <v>33.6</v>
      </c>
      <c r="F362" t="n">
        <v>29.27</v>
      </c>
      <c r="G362" t="n">
        <v>73.18000000000001</v>
      </c>
      <c r="H362" t="n">
        <v>0.8</v>
      </c>
      <c r="I362" t="n">
        <v>24</v>
      </c>
      <c r="J362" t="n">
        <v>326.79</v>
      </c>
      <c r="K362" t="n">
        <v>61.82</v>
      </c>
      <c r="L362" t="n">
        <v>14.75</v>
      </c>
      <c r="M362" t="n">
        <v>22</v>
      </c>
      <c r="N362" t="n">
        <v>100.22</v>
      </c>
      <c r="O362" t="n">
        <v>40538.25</v>
      </c>
      <c r="P362" t="n">
        <v>466.06</v>
      </c>
      <c r="Q362" t="n">
        <v>2238.39</v>
      </c>
      <c r="R362" t="n">
        <v>105.8</v>
      </c>
      <c r="S362" t="n">
        <v>80.06999999999999</v>
      </c>
      <c r="T362" t="n">
        <v>10744.33</v>
      </c>
      <c r="U362" t="n">
        <v>0.76</v>
      </c>
      <c r="V362" t="n">
        <v>0.88</v>
      </c>
      <c r="W362" t="n">
        <v>6.67</v>
      </c>
      <c r="X362" t="n">
        <v>0.64</v>
      </c>
      <c r="Y362" t="n">
        <v>1</v>
      </c>
      <c r="Z362" t="n">
        <v>10</v>
      </c>
    </row>
    <row r="363">
      <c r="A363" t="n">
        <v>56</v>
      </c>
      <c r="B363" t="n">
        <v>150</v>
      </c>
      <c r="C363" t="inlineStr">
        <is>
          <t xml:space="preserve">CONCLUIDO	</t>
        </is>
      </c>
      <c r="D363" t="n">
        <v>2.9739</v>
      </c>
      <c r="E363" t="n">
        <v>33.63</v>
      </c>
      <c r="F363" t="n">
        <v>29.3</v>
      </c>
      <c r="G363" t="n">
        <v>73.23999999999999</v>
      </c>
      <c r="H363" t="n">
        <v>0.82</v>
      </c>
      <c r="I363" t="n">
        <v>24</v>
      </c>
      <c r="J363" t="n">
        <v>327.37</v>
      </c>
      <c r="K363" t="n">
        <v>61.82</v>
      </c>
      <c r="L363" t="n">
        <v>15</v>
      </c>
      <c r="M363" t="n">
        <v>22</v>
      </c>
      <c r="N363" t="n">
        <v>100.55</v>
      </c>
      <c r="O363" t="n">
        <v>40609.74</v>
      </c>
      <c r="P363" t="n">
        <v>463.66</v>
      </c>
      <c r="Q363" t="n">
        <v>2238.33</v>
      </c>
      <c r="R363" t="n">
        <v>106.19</v>
      </c>
      <c r="S363" t="n">
        <v>80.06999999999999</v>
      </c>
      <c r="T363" t="n">
        <v>10939.32</v>
      </c>
      <c r="U363" t="n">
        <v>0.75</v>
      </c>
      <c r="V363" t="n">
        <v>0.88</v>
      </c>
      <c r="W363" t="n">
        <v>6.68</v>
      </c>
      <c r="X363" t="n">
        <v>0.67</v>
      </c>
      <c r="Y363" t="n">
        <v>1</v>
      </c>
      <c r="Z363" t="n">
        <v>10</v>
      </c>
    </row>
    <row r="364">
      <c r="A364" t="n">
        <v>57</v>
      </c>
      <c r="B364" t="n">
        <v>150</v>
      </c>
      <c r="C364" t="inlineStr">
        <is>
          <t xml:space="preserve">CONCLUIDO	</t>
        </is>
      </c>
      <c r="D364" t="n">
        <v>2.9833</v>
      </c>
      <c r="E364" t="n">
        <v>33.52</v>
      </c>
      <c r="F364" t="n">
        <v>29.25</v>
      </c>
      <c r="G364" t="n">
        <v>76.29000000000001</v>
      </c>
      <c r="H364" t="n">
        <v>0.83</v>
      </c>
      <c r="I364" t="n">
        <v>23</v>
      </c>
      <c r="J364" t="n">
        <v>327.95</v>
      </c>
      <c r="K364" t="n">
        <v>61.82</v>
      </c>
      <c r="L364" t="n">
        <v>15.25</v>
      </c>
      <c r="M364" t="n">
        <v>21</v>
      </c>
      <c r="N364" t="n">
        <v>100.88</v>
      </c>
      <c r="O364" t="n">
        <v>40681.39</v>
      </c>
      <c r="P364" t="n">
        <v>462.63</v>
      </c>
      <c r="Q364" t="n">
        <v>2238.35</v>
      </c>
      <c r="R364" t="n">
        <v>104.79</v>
      </c>
      <c r="S364" t="n">
        <v>80.06999999999999</v>
      </c>
      <c r="T364" t="n">
        <v>10241.5</v>
      </c>
      <c r="U364" t="n">
        <v>0.76</v>
      </c>
      <c r="V364" t="n">
        <v>0.88</v>
      </c>
      <c r="W364" t="n">
        <v>6.68</v>
      </c>
      <c r="X364" t="n">
        <v>0.62</v>
      </c>
      <c r="Y364" t="n">
        <v>1</v>
      </c>
      <c r="Z364" t="n">
        <v>10</v>
      </c>
    </row>
    <row r="365">
      <c r="A365" t="n">
        <v>58</v>
      </c>
      <c r="B365" t="n">
        <v>150</v>
      </c>
      <c r="C365" t="inlineStr">
        <is>
          <t xml:space="preserve">CONCLUIDO	</t>
        </is>
      </c>
      <c r="D365" t="n">
        <v>2.9824</v>
      </c>
      <c r="E365" t="n">
        <v>33.53</v>
      </c>
      <c r="F365" t="n">
        <v>29.25</v>
      </c>
      <c r="G365" t="n">
        <v>76.31999999999999</v>
      </c>
      <c r="H365" t="n">
        <v>0.84</v>
      </c>
      <c r="I365" t="n">
        <v>23</v>
      </c>
      <c r="J365" t="n">
        <v>328.53</v>
      </c>
      <c r="K365" t="n">
        <v>61.82</v>
      </c>
      <c r="L365" t="n">
        <v>15.5</v>
      </c>
      <c r="M365" t="n">
        <v>21</v>
      </c>
      <c r="N365" t="n">
        <v>101.21</v>
      </c>
      <c r="O365" t="n">
        <v>40753.2</v>
      </c>
      <c r="P365" t="n">
        <v>462</v>
      </c>
      <c r="Q365" t="n">
        <v>2238.34</v>
      </c>
      <c r="R365" t="n">
        <v>105.02</v>
      </c>
      <c r="S365" t="n">
        <v>80.06999999999999</v>
      </c>
      <c r="T365" t="n">
        <v>10358.88</v>
      </c>
      <c r="U365" t="n">
        <v>0.76</v>
      </c>
      <c r="V365" t="n">
        <v>0.88</v>
      </c>
      <c r="W365" t="n">
        <v>6.68</v>
      </c>
      <c r="X365" t="n">
        <v>0.63</v>
      </c>
      <c r="Y365" t="n">
        <v>1</v>
      </c>
      <c r="Z365" t="n">
        <v>10</v>
      </c>
    </row>
    <row r="366">
      <c r="A366" t="n">
        <v>59</v>
      </c>
      <c r="B366" t="n">
        <v>150</v>
      </c>
      <c r="C366" t="inlineStr">
        <is>
          <t xml:space="preserve">CONCLUIDO	</t>
        </is>
      </c>
      <c r="D366" t="n">
        <v>2.991</v>
      </c>
      <c r="E366" t="n">
        <v>33.43</v>
      </c>
      <c r="F366" t="n">
        <v>29.21</v>
      </c>
      <c r="G366" t="n">
        <v>79.67</v>
      </c>
      <c r="H366" t="n">
        <v>0.85</v>
      </c>
      <c r="I366" t="n">
        <v>22</v>
      </c>
      <c r="J366" t="n">
        <v>329.12</v>
      </c>
      <c r="K366" t="n">
        <v>61.82</v>
      </c>
      <c r="L366" t="n">
        <v>15.75</v>
      </c>
      <c r="M366" t="n">
        <v>20</v>
      </c>
      <c r="N366" t="n">
        <v>101.54</v>
      </c>
      <c r="O366" t="n">
        <v>40825.16</v>
      </c>
      <c r="P366" t="n">
        <v>459.52</v>
      </c>
      <c r="Q366" t="n">
        <v>2238.34</v>
      </c>
      <c r="R366" t="n">
        <v>103.82</v>
      </c>
      <c r="S366" t="n">
        <v>80.06999999999999</v>
      </c>
      <c r="T366" t="n">
        <v>9759.700000000001</v>
      </c>
      <c r="U366" t="n">
        <v>0.77</v>
      </c>
      <c r="V366" t="n">
        <v>0.88</v>
      </c>
      <c r="W366" t="n">
        <v>6.67</v>
      </c>
      <c r="X366" t="n">
        <v>0.59</v>
      </c>
      <c r="Y366" t="n">
        <v>1</v>
      </c>
      <c r="Z366" t="n">
        <v>10</v>
      </c>
    </row>
    <row r="367">
      <c r="A367" t="n">
        <v>60</v>
      </c>
      <c r="B367" t="n">
        <v>150</v>
      </c>
      <c r="C367" t="inlineStr">
        <is>
          <t xml:space="preserve">CONCLUIDO	</t>
        </is>
      </c>
      <c r="D367" t="n">
        <v>2.9895</v>
      </c>
      <c r="E367" t="n">
        <v>33.45</v>
      </c>
      <c r="F367" t="n">
        <v>29.23</v>
      </c>
      <c r="G367" t="n">
        <v>79.72</v>
      </c>
      <c r="H367" t="n">
        <v>0.86</v>
      </c>
      <c r="I367" t="n">
        <v>22</v>
      </c>
      <c r="J367" t="n">
        <v>329.7</v>
      </c>
      <c r="K367" t="n">
        <v>61.82</v>
      </c>
      <c r="L367" t="n">
        <v>16</v>
      </c>
      <c r="M367" t="n">
        <v>20</v>
      </c>
      <c r="N367" t="n">
        <v>101.88</v>
      </c>
      <c r="O367" t="n">
        <v>40897.29</v>
      </c>
      <c r="P367" t="n">
        <v>458.16</v>
      </c>
      <c r="Q367" t="n">
        <v>2238.45</v>
      </c>
      <c r="R367" t="n">
        <v>104.37</v>
      </c>
      <c r="S367" t="n">
        <v>80.06999999999999</v>
      </c>
      <c r="T367" t="n">
        <v>10035.38</v>
      </c>
      <c r="U367" t="n">
        <v>0.77</v>
      </c>
      <c r="V367" t="n">
        <v>0.88</v>
      </c>
      <c r="W367" t="n">
        <v>6.67</v>
      </c>
      <c r="X367" t="n">
        <v>0.6</v>
      </c>
      <c r="Y367" t="n">
        <v>1</v>
      </c>
      <c r="Z367" t="n">
        <v>10</v>
      </c>
    </row>
    <row r="368">
      <c r="A368" t="n">
        <v>61</v>
      </c>
      <c r="B368" t="n">
        <v>150</v>
      </c>
      <c r="C368" t="inlineStr">
        <is>
          <t xml:space="preserve">CONCLUIDO	</t>
        </is>
      </c>
      <c r="D368" t="n">
        <v>2.9892</v>
      </c>
      <c r="E368" t="n">
        <v>33.45</v>
      </c>
      <c r="F368" t="n">
        <v>29.23</v>
      </c>
      <c r="G368" t="n">
        <v>79.73</v>
      </c>
      <c r="H368" t="n">
        <v>0.88</v>
      </c>
      <c r="I368" t="n">
        <v>22</v>
      </c>
      <c r="J368" t="n">
        <v>330.29</v>
      </c>
      <c r="K368" t="n">
        <v>61.82</v>
      </c>
      <c r="L368" t="n">
        <v>16.25</v>
      </c>
      <c r="M368" t="n">
        <v>20</v>
      </c>
      <c r="N368" t="n">
        <v>102.21</v>
      </c>
      <c r="O368" t="n">
        <v>40969.57</v>
      </c>
      <c r="P368" t="n">
        <v>456.12</v>
      </c>
      <c r="Q368" t="n">
        <v>2238.3</v>
      </c>
      <c r="R368" t="n">
        <v>104.44</v>
      </c>
      <c r="S368" t="n">
        <v>80.06999999999999</v>
      </c>
      <c r="T368" t="n">
        <v>10070.9</v>
      </c>
      <c r="U368" t="n">
        <v>0.77</v>
      </c>
      <c r="V368" t="n">
        <v>0.88</v>
      </c>
      <c r="W368" t="n">
        <v>6.68</v>
      </c>
      <c r="X368" t="n">
        <v>0.61</v>
      </c>
      <c r="Y368" t="n">
        <v>1</v>
      </c>
      <c r="Z368" t="n">
        <v>10</v>
      </c>
    </row>
    <row r="369">
      <c r="A369" t="n">
        <v>62</v>
      </c>
      <c r="B369" t="n">
        <v>150</v>
      </c>
      <c r="C369" t="inlineStr">
        <is>
          <t xml:space="preserve">CONCLUIDO	</t>
        </is>
      </c>
      <c r="D369" t="n">
        <v>2.9993</v>
      </c>
      <c r="E369" t="n">
        <v>33.34</v>
      </c>
      <c r="F369" t="n">
        <v>29.18</v>
      </c>
      <c r="G369" t="n">
        <v>83.36</v>
      </c>
      <c r="H369" t="n">
        <v>0.89</v>
      </c>
      <c r="I369" t="n">
        <v>21</v>
      </c>
      <c r="J369" t="n">
        <v>330.87</v>
      </c>
      <c r="K369" t="n">
        <v>61.82</v>
      </c>
      <c r="L369" t="n">
        <v>16.5</v>
      </c>
      <c r="M369" t="n">
        <v>19</v>
      </c>
      <c r="N369" t="n">
        <v>102.55</v>
      </c>
      <c r="O369" t="n">
        <v>41042.02</v>
      </c>
      <c r="P369" t="n">
        <v>454.81</v>
      </c>
      <c r="Q369" t="n">
        <v>2238.58</v>
      </c>
      <c r="R369" t="n">
        <v>102.43</v>
      </c>
      <c r="S369" t="n">
        <v>80.06999999999999</v>
      </c>
      <c r="T369" t="n">
        <v>9070.139999999999</v>
      </c>
      <c r="U369" t="n">
        <v>0.78</v>
      </c>
      <c r="V369" t="n">
        <v>0.88</v>
      </c>
      <c r="W369" t="n">
        <v>6.67</v>
      </c>
      <c r="X369" t="n">
        <v>0.55</v>
      </c>
      <c r="Y369" t="n">
        <v>1</v>
      </c>
      <c r="Z369" t="n">
        <v>10</v>
      </c>
    </row>
    <row r="370">
      <c r="A370" t="n">
        <v>63</v>
      </c>
      <c r="B370" t="n">
        <v>150</v>
      </c>
      <c r="C370" t="inlineStr">
        <is>
          <t xml:space="preserve">CONCLUIDO	</t>
        </is>
      </c>
      <c r="D370" t="n">
        <v>2.9972</v>
      </c>
      <c r="E370" t="n">
        <v>33.36</v>
      </c>
      <c r="F370" t="n">
        <v>29.2</v>
      </c>
      <c r="G370" t="n">
        <v>83.43000000000001</v>
      </c>
      <c r="H370" t="n">
        <v>0.9</v>
      </c>
      <c r="I370" t="n">
        <v>21</v>
      </c>
      <c r="J370" t="n">
        <v>331.46</v>
      </c>
      <c r="K370" t="n">
        <v>61.82</v>
      </c>
      <c r="L370" t="n">
        <v>16.75</v>
      </c>
      <c r="M370" t="n">
        <v>19</v>
      </c>
      <c r="N370" t="n">
        <v>102.89</v>
      </c>
      <c r="O370" t="n">
        <v>41114.63</v>
      </c>
      <c r="P370" t="n">
        <v>451.95</v>
      </c>
      <c r="Q370" t="n">
        <v>2238.43</v>
      </c>
      <c r="R370" t="n">
        <v>103.34</v>
      </c>
      <c r="S370" t="n">
        <v>80.06999999999999</v>
      </c>
      <c r="T370" t="n">
        <v>9527.309999999999</v>
      </c>
      <c r="U370" t="n">
        <v>0.77</v>
      </c>
      <c r="V370" t="n">
        <v>0.88</v>
      </c>
      <c r="W370" t="n">
        <v>6.67</v>
      </c>
      <c r="X370" t="n">
        <v>0.57</v>
      </c>
      <c r="Y370" t="n">
        <v>1</v>
      </c>
      <c r="Z370" t="n">
        <v>10</v>
      </c>
    </row>
    <row r="371">
      <c r="A371" t="n">
        <v>64</v>
      </c>
      <c r="B371" t="n">
        <v>150</v>
      </c>
      <c r="C371" t="inlineStr">
        <is>
          <t xml:space="preserve">CONCLUIDO	</t>
        </is>
      </c>
      <c r="D371" t="n">
        <v>3.005</v>
      </c>
      <c r="E371" t="n">
        <v>33.28</v>
      </c>
      <c r="F371" t="n">
        <v>29.17</v>
      </c>
      <c r="G371" t="n">
        <v>87.51000000000001</v>
      </c>
      <c r="H371" t="n">
        <v>0.91</v>
      </c>
      <c r="I371" t="n">
        <v>20</v>
      </c>
      <c r="J371" t="n">
        <v>332.05</v>
      </c>
      <c r="K371" t="n">
        <v>61.82</v>
      </c>
      <c r="L371" t="n">
        <v>17</v>
      </c>
      <c r="M371" t="n">
        <v>18</v>
      </c>
      <c r="N371" t="n">
        <v>103.23</v>
      </c>
      <c r="O371" t="n">
        <v>41187.41</v>
      </c>
      <c r="P371" t="n">
        <v>450.08</v>
      </c>
      <c r="Q371" t="n">
        <v>2238.3</v>
      </c>
      <c r="R371" t="n">
        <v>102.19</v>
      </c>
      <c r="S371" t="n">
        <v>80.06999999999999</v>
      </c>
      <c r="T371" t="n">
        <v>8959.26</v>
      </c>
      <c r="U371" t="n">
        <v>0.78</v>
      </c>
      <c r="V371" t="n">
        <v>0.88</v>
      </c>
      <c r="W371" t="n">
        <v>6.67</v>
      </c>
      <c r="X371" t="n">
        <v>0.54</v>
      </c>
      <c r="Y371" t="n">
        <v>1</v>
      </c>
      <c r="Z371" t="n">
        <v>10</v>
      </c>
    </row>
    <row r="372">
      <c r="A372" t="n">
        <v>65</v>
      </c>
      <c r="B372" t="n">
        <v>150</v>
      </c>
      <c r="C372" t="inlineStr">
        <is>
          <t xml:space="preserve">CONCLUIDO	</t>
        </is>
      </c>
      <c r="D372" t="n">
        <v>3.0059</v>
      </c>
      <c r="E372" t="n">
        <v>33.27</v>
      </c>
      <c r="F372" t="n">
        <v>29.16</v>
      </c>
      <c r="G372" t="n">
        <v>87.48</v>
      </c>
      <c r="H372" t="n">
        <v>0.92</v>
      </c>
      <c r="I372" t="n">
        <v>20</v>
      </c>
      <c r="J372" t="n">
        <v>332.64</v>
      </c>
      <c r="K372" t="n">
        <v>61.82</v>
      </c>
      <c r="L372" t="n">
        <v>17.25</v>
      </c>
      <c r="M372" t="n">
        <v>18</v>
      </c>
      <c r="N372" t="n">
        <v>103.57</v>
      </c>
      <c r="O372" t="n">
        <v>41260.35</v>
      </c>
      <c r="P372" t="n">
        <v>449.1</v>
      </c>
      <c r="Q372" t="n">
        <v>2238.58</v>
      </c>
      <c r="R372" t="n">
        <v>102.14</v>
      </c>
      <c r="S372" t="n">
        <v>80.06999999999999</v>
      </c>
      <c r="T372" t="n">
        <v>8931.33</v>
      </c>
      <c r="U372" t="n">
        <v>0.78</v>
      </c>
      <c r="V372" t="n">
        <v>0.88</v>
      </c>
      <c r="W372" t="n">
        <v>6.67</v>
      </c>
      <c r="X372" t="n">
        <v>0.53</v>
      </c>
      <c r="Y372" t="n">
        <v>1</v>
      </c>
      <c r="Z372" t="n">
        <v>10</v>
      </c>
    </row>
    <row r="373">
      <c r="A373" t="n">
        <v>66</v>
      </c>
      <c r="B373" t="n">
        <v>150</v>
      </c>
      <c r="C373" t="inlineStr">
        <is>
          <t xml:space="preserve">CONCLUIDO	</t>
        </is>
      </c>
      <c r="D373" t="n">
        <v>3.0051</v>
      </c>
      <c r="E373" t="n">
        <v>33.28</v>
      </c>
      <c r="F373" t="n">
        <v>29.17</v>
      </c>
      <c r="G373" t="n">
        <v>87.51000000000001</v>
      </c>
      <c r="H373" t="n">
        <v>0.9399999999999999</v>
      </c>
      <c r="I373" t="n">
        <v>20</v>
      </c>
      <c r="J373" t="n">
        <v>333.24</v>
      </c>
      <c r="K373" t="n">
        <v>61.82</v>
      </c>
      <c r="L373" t="n">
        <v>17.5</v>
      </c>
      <c r="M373" t="n">
        <v>18</v>
      </c>
      <c r="N373" t="n">
        <v>103.92</v>
      </c>
      <c r="O373" t="n">
        <v>41333.46</v>
      </c>
      <c r="P373" t="n">
        <v>447.9</v>
      </c>
      <c r="Q373" t="n">
        <v>2238.41</v>
      </c>
      <c r="R373" t="n">
        <v>102.17</v>
      </c>
      <c r="S373" t="n">
        <v>80.06999999999999</v>
      </c>
      <c r="T373" t="n">
        <v>8946.450000000001</v>
      </c>
      <c r="U373" t="n">
        <v>0.78</v>
      </c>
      <c r="V373" t="n">
        <v>0.88</v>
      </c>
      <c r="W373" t="n">
        <v>6.67</v>
      </c>
      <c r="X373" t="n">
        <v>0.54</v>
      </c>
      <c r="Y373" t="n">
        <v>1</v>
      </c>
      <c r="Z373" t="n">
        <v>10</v>
      </c>
    </row>
    <row r="374">
      <c r="A374" t="n">
        <v>67</v>
      </c>
      <c r="B374" t="n">
        <v>150</v>
      </c>
      <c r="C374" t="inlineStr">
        <is>
          <t xml:space="preserve">CONCLUIDO	</t>
        </is>
      </c>
      <c r="D374" t="n">
        <v>3.0125</v>
      </c>
      <c r="E374" t="n">
        <v>33.19</v>
      </c>
      <c r="F374" t="n">
        <v>29.14</v>
      </c>
      <c r="G374" t="n">
        <v>92.03</v>
      </c>
      <c r="H374" t="n">
        <v>0.95</v>
      </c>
      <c r="I374" t="n">
        <v>19</v>
      </c>
      <c r="J374" t="n">
        <v>333.83</v>
      </c>
      <c r="K374" t="n">
        <v>61.82</v>
      </c>
      <c r="L374" t="n">
        <v>17.75</v>
      </c>
      <c r="M374" t="n">
        <v>17</v>
      </c>
      <c r="N374" t="n">
        <v>104.26</v>
      </c>
      <c r="O374" t="n">
        <v>41406.86</v>
      </c>
      <c r="P374" t="n">
        <v>445.19</v>
      </c>
      <c r="Q374" t="n">
        <v>2238.41</v>
      </c>
      <c r="R374" t="n">
        <v>101.5</v>
      </c>
      <c r="S374" t="n">
        <v>80.06999999999999</v>
      </c>
      <c r="T374" t="n">
        <v>8619.040000000001</v>
      </c>
      <c r="U374" t="n">
        <v>0.79</v>
      </c>
      <c r="V374" t="n">
        <v>0.88</v>
      </c>
      <c r="W374" t="n">
        <v>6.67</v>
      </c>
      <c r="X374" t="n">
        <v>0.51</v>
      </c>
      <c r="Y374" t="n">
        <v>1</v>
      </c>
      <c r="Z374" t="n">
        <v>10</v>
      </c>
    </row>
    <row r="375">
      <c r="A375" t="n">
        <v>68</v>
      </c>
      <c r="B375" t="n">
        <v>150</v>
      </c>
      <c r="C375" t="inlineStr">
        <is>
          <t xml:space="preserve">CONCLUIDO	</t>
        </is>
      </c>
      <c r="D375" t="n">
        <v>3.012</v>
      </c>
      <c r="E375" t="n">
        <v>33.2</v>
      </c>
      <c r="F375" t="n">
        <v>29.15</v>
      </c>
      <c r="G375" t="n">
        <v>92.04000000000001</v>
      </c>
      <c r="H375" t="n">
        <v>0.96</v>
      </c>
      <c r="I375" t="n">
        <v>19</v>
      </c>
      <c r="J375" t="n">
        <v>334.43</v>
      </c>
      <c r="K375" t="n">
        <v>61.82</v>
      </c>
      <c r="L375" t="n">
        <v>18</v>
      </c>
      <c r="M375" t="n">
        <v>17</v>
      </c>
      <c r="N375" t="n">
        <v>104.61</v>
      </c>
      <c r="O375" t="n">
        <v>41480.31</v>
      </c>
      <c r="P375" t="n">
        <v>447.19</v>
      </c>
      <c r="Q375" t="n">
        <v>2238.34</v>
      </c>
      <c r="R375" t="n">
        <v>101.71</v>
      </c>
      <c r="S375" t="n">
        <v>80.06999999999999</v>
      </c>
      <c r="T375" t="n">
        <v>8724.25</v>
      </c>
      <c r="U375" t="n">
        <v>0.79</v>
      </c>
      <c r="V375" t="n">
        <v>0.88</v>
      </c>
      <c r="W375" t="n">
        <v>6.67</v>
      </c>
      <c r="X375" t="n">
        <v>0.52</v>
      </c>
      <c r="Y375" t="n">
        <v>1</v>
      </c>
      <c r="Z375" t="n">
        <v>10</v>
      </c>
    </row>
    <row r="376">
      <c r="A376" t="n">
        <v>69</v>
      </c>
      <c r="B376" t="n">
        <v>150</v>
      </c>
      <c r="C376" t="inlineStr">
        <is>
          <t xml:space="preserve">CONCLUIDO	</t>
        </is>
      </c>
      <c r="D376" t="n">
        <v>3.0122</v>
      </c>
      <c r="E376" t="n">
        <v>33.2</v>
      </c>
      <c r="F376" t="n">
        <v>29.15</v>
      </c>
      <c r="G376" t="n">
        <v>92.04000000000001</v>
      </c>
      <c r="H376" t="n">
        <v>0.97</v>
      </c>
      <c r="I376" t="n">
        <v>19</v>
      </c>
      <c r="J376" t="n">
        <v>335.02</v>
      </c>
      <c r="K376" t="n">
        <v>61.82</v>
      </c>
      <c r="L376" t="n">
        <v>18.25</v>
      </c>
      <c r="M376" t="n">
        <v>17</v>
      </c>
      <c r="N376" t="n">
        <v>104.95</v>
      </c>
      <c r="O376" t="n">
        <v>41553.93</v>
      </c>
      <c r="P376" t="n">
        <v>445.52</v>
      </c>
      <c r="Q376" t="n">
        <v>2238.3</v>
      </c>
      <c r="R376" t="n">
        <v>101.52</v>
      </c>
      <c r="S376" t="n">
        <v>80.06999999999999</v>
      </c>
      <c r="T376" t="n">
        <v>8629.23</v>
      </c>
      <c r="U376" t="n">
        <v>0.79</v>
      </c>
      <c r="V376" t="n">
        <v>0.88</v>
      </c>
      <c r="W376" t="n">
        <v>6.67</v>
      </c>
      <c r="X376" t="n">
        <v>0.52</v>
      </c>
      <c r="Y376" t="n">
        <v>1</v>
      </c>
      <c r="Z376" t="n">
        <v>10</v>
      </c>
    </row>
    <row r="377">
      <c r="A377" t="n">
        <v>70</v>
      </c>
      <c r="B377" t="n">
        <v>150</v>
      </c>
      <c r="C377" t="inlineStr">
        <is>
          <t xml:space="preserve">CONCLUIDO	</t>
        </is>
      </c>
      <c r="D377" t="n">
        <v>3.0127</v>
      </c>
      <c r="E377" t="n">
        <v>33.19</v>
      </c>
      <c r="F377" t="n">
        <v>29.14</v>
      </c>
      <c r="G377" t="n">
        <v>92.02</v>
      </c>
      <c r="H377" t="n">
        <v>0.98</v>
      </c>
      <c r="I377" t="n">
        <v>19</v>
      </c>
      <c r="J377" t="n">
        <v>335.62</v>
      </c>
      <c r="K377" t="n">
        <v>61.82</v>
      </c>
      <c r="L377" t="n">
        <v>18.5</v>
      </c>
      <c r="M377" t="n">
        <v>17</v>
      </c>
      <c r="N377" t="n">
        <v>105.3</v>
      </c>
      <c r="O377" t="n">
        <v>41627.72</v>
      </c>
      <c r="P377" t="n">
        <v>442.08</v>
      </c>
      <c r="Q377" t="n">
        <v>2238.45</v>
      </c>
      <c r="R377" t="n">
        <v>101.24</v>
      </c>
      <c r="S377" t="n">
        <v>80.06999999999999</v>
      </c>
      <c r="T377" t="n">
        <v>8485</v>
      </c>
      <c r="U377" t="n">
        <v>0.79</v>
      </c>
      <c r="V377" t="n">
        <v>0.88</v>
      </c>
      <c r="W377" t="n">
        <v>6.67</v>
      </c>
      <c r="X377" t="n">
        <v>0.51</v>
      </c>
      <c r="Y377" t="n">
        <v>1</v>
      </c>
      <c r="Z377" t="n">
        <v>10</v>
      </c>
    </row>
    <row r="378">
      <c r="A378" t="n">
        <v>71</v>
      </c>
      <c r="B378" t="n">
        <v>150</v>
      </c>
      <c r="C378" t="inlineStr">
        <is>
          <t xml:space="preserve">CONCLUIDO	</t>
        </is>
      </c>
      <c r="D378" t="n">
        <v>3.0199</v>
      </c>
      <c r="E378" t="n">
        <v>33.11</v>
      </c>
      <c r="F378" t="n">
        <v>29.12</v>
      </c>
      <c r="G378" t="n">
        <v>97.06</v>
      </c>
      <c r="H378" t="n">
        <v>0.99</v>
      </c>
      <c r="I378" t="n">
        <v>18</v>
      </c>
      <c r="J378" t="n">
        <v>336.22</v>
      </c>
      <c r="K378" t="n">
        <v>61.82</v>
      </c>
      <c r="L378" t="n">
        <v>18.75</v>
      </c>
      <c r="M378" t="n">
        <v>15</v>
      </c>
      <c r="N378" t="n">
        <v>105.65</v>
      </c>
      <c r="O378" t="n">
        <v>41701.68</v>
      </c>
      <c r="P378" t="n">
        <v>441.01</v>
      </c>
      <c r="Q378" t="n">
        <v>2238.31</v>
      </c>
      <c r="R378" t="n">
        <v>100.62</v>
      </c>
      <c r="S378" t="n">
        <v>80.06999999999999</v>
      </c>
      <c r="T378" t="n">
        <v>8182.75</v>
      </c>
      <c r="U378" t="n">
        <v>0.8</v>
      </c>
      <c r="V378" t="n">
        <v>0.88</v>
      </c>
      <c r="W378" t="n">
        <v>6.67</v>
      </c>
      <c r="X378" t="n">
        <v>0.49</v>
      </c>
      <c r="Y378" t="n">
        <v>1</v>
      </c>
      <c r="Z378" t="n">
        <v>10</v>
      </c>
    </row>
    <row r="379">
      <c r="A379" t="n">
        <v>72</v>
      </c>
      <c r="B379" t="n">
        <v>150</v>
      </c>
      <c r="C379" t="inlineStr">
        <is>
          <t xml:space="preserve">CONCLUIDO	</t>
        </is>
      </c>
      <c r="D379" t="n">
        <v>3.0195</v>
      </c>
      <c r="E379" t="n">
        <v>33.12</v>
      </c>
      <c r="F379" t="n">
        <v>29.12</v>
      </c>
      <c r="G379" t="n">
        <v>97.06999999999999</v>
      </c>
      <c r="H379" t="n">
        <v>1.01</v>
      </c>
      <c r="I379" t="n">
        <v>18</v>
      </c>
      <c r="J379" t="n">
        <v>336.82</v>
      </c>
      <c r="K379" t="n">
        <v>61.82</v>
      </c>
      <c r="L379" t="n">
        <v>19</v>
      </c>
      <c r="M379" t="n">
        <v>15</v>
      </c>
      <c r="N379" t="n">
        <v>106</v>
      </c>
      <c r="O379" t="n">
        <v>41775.82</v>
      </c>
      <c r="P379" t="n">
        <v>439.91</v>
      </c>
      <c r="Q379" t="n">
        <v>2238.3</v>
      </c>
      <c r="R379" t="n">
        <v>100.82</v>
      </c>
      <c r="S379" t="n">
        <v>80.06999999999999</v>
      </c>
      <c r="T379" t="n">
        <v>8280.559999999999</v>
      </c>
      <c r="U379" t="n">
        <v>0.79</v>
      </c>
      <c r="V379" t="n">
        <v>0.88</v>
      </c>
      <c r="W379" t="n">
        <v>6.67</v>
      </c>
      <c r="X379" t="n">
        <v>0.49</v>
      </c>
      <c r="Y379" t="n">
        <v>1</v>
      </c>
      <c r="Z379" t="n">
        <v>10</v>
      </c>
    </row>
    <row r="380">
      <c r="A380" t="n">
        <v>73</v>
      </c>
      <c r="B380" t="n">
        <v>150</v>
      </c>
      <c r="C380" t="inlineStr">
        <is>
          <t xml:space="preserve">CONCLUIDO	</t>
        </is>
      </c>
      <c r="D380" t="n">
        <v>3.0186</v>
      </c>
      <c r="E380" t="n">
        <v>33.13</v>
      </c>
      <c r="F380" t="n">
        <v>29.13</v>
      </c>
      <c r="G380" t="n">
        <v>97.09999999999999</v>
      </c>
      <c r="H380" t="n">
        <v>1.02</v>
      </c>
      <c r="I380" t="n">
        <v>18</v>
      </c>
      <c r="J380" t="n">
        <v>337.43</v>
      </c>
      <c r="K380" t="n">
        <v>61.82</v>
      </c>
      <c r="L380" t="n">
        <v>19.25</v>
      </c>
      <c r="M380" t="n">
        <v>14</v>
      </c>
      <c r="N380" t="n">
        <v>106.35</v>
      </c>
      <c r="O380" t="n">
        <v>41850.13</v>
      </c>
      <c r="P380" t="n">
        <v>435.74</v>
      </c>
      <c r="Q380" t="n">
        <v>2238.39</v>
      </c>
      <c r="R380" t="n">
        <v>100.84</v>
      </c>
      <c r="S380" t="n">
        <v>80.06999999999999</v>
      </c>
      <c r="T380" t="n">
        <v>8290.41</v>
      </c>
      <c r="U380" t="n">
        <v>0.79</v>
      </c>
      <c r="V380" t="n">
        <v>0.88</v>
      </c>
      <c r="W380" t="n">
        <v>6.68</v>
      </c>
      <c r="X380" t="n">
        <v>0.5</v>
      </c>
      <c r="Y380" t="n">
        <v>1</v>
      </c>
      <c r="Z380" t="n">
        <v>10</v>
      </c>
    </row>
    <row r="381">
      <c r="A381" t="n">
        <v>74</v>
      </c>
      <c r="B381" t="n">
        <v>150</v>
      </c>
      <c r="C381" t="inlineStr">
        <is>
          <t xml:space="preserve">CONCLUIDO	</t>
        </is>
      </c>
      <c r="D381" t="n">
        <v>3.0284</v>
      </c>
      <c r="E381" t="n">
        <v>33.02</v>
      </c>
      <c r="F381" t="n">
        <v>29.08</v>
      </c>
      <c r="G381" t="n">
        <v>102.63</v>
      </c>
      <c r="H381" t="n">
        <v>1.03</v>
      </c>
      <c r="I381" t="n">
        <v>17</v>
      </c>
      <c r="J381" t="n">
        <v>338.03</v>
      </c>
      <c r="K381" t="n">
        <v>61.82</v>
      </c>
      <c r="L381" t="n">
        <v>19.5</v>
      </c>
      <c r="M381" t="n">
        <v>12</v>
      </c>
      <c r="N381" t="n">
        <v>106.71</v>
      </c>
      <c r="O381" t="n">
        <v>41924.62</v>
      </c>
      <c r="P381" t="n">
        <v>433.56</v>
      </c>
      <c r="Q381" t="n">
        <v>2238.3</v>
      </c>
      <c r="R381" t="n">
        <v>99.29000000000001</v>
      </c>
      <c r="S381" t="n">
        <v>80.06999999999999</v>
      </c>
      <c r="T381" t="n">
        <v>7524.2</v>
      </c>
      <c r="U381" t="n">
        <v>0.8100000000000001</v>
      </c>
      <c r="V381" t="n">
        <v>0.88</v>
      </c>
      <c r="W381" t="n">
        <v>6.67</v>
      </c>
      <c r="X381" t="n">
        <v>0.45</v>
      </c>
      <c r="Y381" t="n">
        <v>1</v>
      </c>
      <c r="Z381" t="n">
        <v>10</v>
      </c>
    </row>
    <row r="382">
      <c r="A382" t="n">
        <v>75</v>
      </c>
      <c r="B382" t="n">
        <v>150</v>
      </c>
      <c r="C382" t="inlineStr">
        <is>
          <t xml:space="preserve">CONCLUIDO	</t>
        </is>
      </c>
      <c r="D382" t="n">
        <v>3.0274</v>
      </c>
      <c r="E382" t="n">
        <v>33.03</v>
      </c>
      <c r="F382" t="n">
        <v>29.09</v>
      </c>
      <c r="G382" t="n">
        <v>102.67</v>
      </c>
      <c r="H382" t="n">
        <v>1.04</v>
      </c>
      <c r="I382" t="n">
        <v>17</v>
      </c>
      <c r="J382" t="n">
        <v>338.63</v>
      </c>
      <c r="K382" t="n">
        <v>61.82</v>
      </c>
      <c r="L382" t="n">
        <v>19.75</v>
      </c>
      <c r="M382" t="n">
        <v>10</v>
      </c>
      <c r="N382" t="n">
        <v>107.06</v>
      </c>
      <c r="O382" t="n">
        <v>41999.28</v>
      </c>
      <c r="P382" t="n">
        <v>434.87</v>
      </c>
      <c r="Q382" t="n">
        <v>2238.36</v>
      </c>
      <c r="R382" t="n">
        <v>99.48</v>
      </c>
      <c r="S382" t="n">
        <v>80.06999999999999</v>
      </c>
      <c r="T382" t="n">
        <v>7619.31</v>
      </c>
      <c r="U382" t="n">
        <v>0.8</v>
      </c>
      <c r="V382" t="n">
        <v>0.88</v>
      </c>
      <c r="W382" t="n">
        <v>6.67</v>
      </c>
      <c r="X382" t="n">
        <v>0.46</v>
      </c>
      <c r="Y382" t="n">
        <v>1</v>
      </c>
      <c r="Z382" t="n">
        <v>10</v>
      </c>
    </row>
    <row r="383">
      <c r="A383" t="n">
        <v>76</v>
      </c>
      <c r="B383" t="n">
        <v>150</v>
      </c>
      <c r="C383" t="inlineStr">
        <is>
          <t xml:space="preserve">CONCLUIDO	</t>
        </is>
      </c>
      <c r="D383" t="n">
        <v>3.0284</v>
      </c>
      <c r="E383" t="n">
        <v>33.02</v>
      </c>
      <c r="F383" t="n">
        <v>29.08</v>
      </c>
      <c r="G383" t="n">
        <v>102.63</v>
      </c>
      <c r="H383" t="n">
        <v>1.05</v>
      </c>
      <c r="I383" t="n">
        <v>17</v>
      </c>
      <c r="J383" t="n">
        <v>339.24</v>
      </c>
      <c r="K383" t="n">
        <v>61.82</v>
      </c>
      <c r="L383" t="n">
        <v>20</v>
      </c>
      <c r="M383" t="n">
        <v>9</v>
      </c>
      <c r="N383" t="n">
        <v>107.42</v>
      </c>
      <c r="O383" t="n">
        <v>42074.12</v>
      </c>
      <c r="P383" t="n">
        <v>435.42</v>
      </c>
      <c r="Q383" t="n">
        <v>2238.41</v>
      </c>
      <c r="R383" t="n">
        <v>99.27</v>
      </c>
      <c r="S383" t="n">
        <v>80.06999999999999</v>
      </c>
      <c r="T383" t="n">
        <v>7511.58</v>
      </c>
      <c r="U383" t="n">
        <v>0.8100000000000001</v>
      </c>
      <c r="V383" t="n">
        <v>0.88</v>
      </c>
      <c r="W383" t="n">
        <v>6.67</v>
      </c>
      <c r="X383" t="n">
        <v>0.45</v>
      </c>
      <c r="Y383" t="n">
        <v>1</v>
      </c>
      <c r="Z383" t="n">
        <v>10</v>
      </c>
    </row>
    <row r="384">
      <c r="A384" t="n">
        <v>77</v>
      </c>
      <c r="B384" t="n">
        <v>150</v>
      </c>
      <c r="C384" t="inlineStr">
        <is>
          <t xml:space="preserve">CONCLUIDO	</t>
        </is>
      </c>
      <c r="D384" t="n">
        <v>3.0273</v>
      </c>
      <c r="E384" t="n">
        <v>33.03</v>
      </c>
      <c r="F384" t="n">
        <v>29.09</v>
      </c>
      <c r="G384" t="n">
        <v>102.67</v>
      </c>
      <c r="H384" t="n">
        <v>1.06</v>
      </c>
      <c r="I384" t="n">
        <v>17</v>
      </c>
      <c r="J384" t="n">
        <v>339.85</v>
      </c>
      <c r="K384" t="n">
        <v>61.82</v>
      </c>
      <c r="L384" t="n">
        <v>20.25</v>
      </c>
      <c r="M384" t="n">
        <v>8</v>
      </c>
      <c r="N384" t="n">
        <v>107.78</v>
      </c>
      <c r="O384" t="n">
        <v>42149.15</v>
      </c>
      <c r="P384" t="n">
        <v>434.46</v>
      </c>
      <c r="Q384" t="n">
        <v>2238.3</v>
      </c>
      <c r="R384" t="n">
        <v>99.52</v>
      </c>
      <c r="S384" t="n">
        <v>80.06999999999999</v>
      </c>
      <c r="T384" t="n">
        <v>7637.87</v>
      </c>
      <c r="U384" t="n">
        <v>0.8</v>
      </c>
      <c r="V384" t="n">
        <v>0.88</v>
      </c>
      <c r="W384" t="n">
        <v>6.67</v>
      </c>
      <c r="X384" t="n">
        <v>0.46</v>
      </c>
      <c r="Y384" t="n">
        <v>1</v>
      </c>
      <c r="Z384" t="n">
        <v>10</v>
      </c>
    </row>
    <row r="385">
      <c r="A385" t="n">
        <v>78</v>
      </c>
      <c r="B385" t="n">
        <v>150</v>
      </c>
      <c r="C385" t="inlineStr">
        <is>
          <t xml:space="preserve">CONCLUIDO	</t>
        </is>
      </c>
      <c r="D385" t="n">
        <v>3.0276</v>
      </c>
      <c r="E385" t="n">
        <v>33.03</v>
      </c>
      <c r="F385" t="n">
        <v>29.09</v>
      </c>
      <c r="G385" t="n">
        <v>102.66</v>
      </c>
      <c r="H385" t="n">
        <v>1.07</v>
      </c>
      <c r="I385" t="n">
        <v>17</v>
      </c>
      <c r="J385" t="n">
        <v>340.46</v>
      </c>
      <c r="K385" t="n">
        <v>61.82</v>
      </c>
      <c r="L385" t="n">
        <v>20.5</v>
      </c>
      <c r="M385" t="n">
        <v>8</v>
      </c>
      <c r="N385" t="n">
        <v>108.14</v>
      </c>
      <c r="O385" t="n">
        <v>42224.35</v>
      </c>
      <c r="P385" t="n">
        <v>434.05</v>
      </c>
      <c r="Q385" t="n">
        <v>2238.4</v>
      </c>
      <c r="R385" t="n">
        <v>99.27</v>
      </c>
      <c r="S385" t="n">
        <v>80.06999999999999</v>
      </c>
      <c r="T385" t="n">
        <v>7511.13</v>
      </c>
      <c r="U385" t="n">
        <v>0.8100000000000001</v>
      </c>
      <c r="V385" t="n">
        <v>0.88</v>
      </c>
      <c r="W385" t="n">
        <v>6.68</v>
      </c>
      <c r="X385" t="n">
        <v>0.46</v>
      </c>
      <c r="Y385" t="n">
        <v>1</v>
      </c>
      <c r="Z385" t="n">
        <v>10</v>
      </c>
    </row>
    <row r="386">
      <c r="A386" t="n">
        <v>79</v>
      </c>
      <c r="B386" t="n">
        <v>150</v>
      </c>
      <c r="C386" t="inlineStr">
        <is>
          <t xml:space="preserve">CONCLUIDO	</t>
        </is>
      </c>
      <c r="D386" t="n">
        <v>3.0282</v>
      </c>
      <c r="E386" t="n">
        <v>33.02</v>
      </c>
      <c r="F386" t="n">
        <v>29.08</v>
      </c>
      <c r="G386" t="n">
        <v>102.64</v>
      </c>
      <c r="H386" t="n">
        <v>1.08</v>
      </c>
      <c r="I386" t="n">
        <v>17</v>
      </c>
      <c r="J386" t="n">
        <v>341.07</v>
      </c>
      <c r="K386" t="n">
        <v>61.82</v>
      </c>
      <c r="L386" t="n">
        <v>20.75</v>
      </c>
      <c r="M386" t="n">
        <v>7</v>
      </c>
      <c r="N386" t="n">
        <v>108.5</v>
      </c>
      <c r="O386" t="n">
        <v>42299.74</v>
      </c>
      <c r="P386" t="n">
        <v>431.11</v>
      </c>
      <c r="Q386" t="n">
        <v>2238.3</v>
      </c>
      <c r="R386" t="n">
        <v>99.2</v>
      </c>
      <c r="S386" t="n">
        <v>80.06999999999999</v>
      </c>
      <c r="T386" t="n">
        <v>7478.54</v>
      </c>
      <c r="U386" t="n">
        <v>0.8100000000000001</v>
      </c>
      <c r="V386" t="n">
        <v>0.88</v>
      </c>
      <c r="W386" t="n">
        <v>6.67</v>
      </c>
      <c r="X386" t="n">
        <v>0.46</v>
      </c>
      <c r="Y386" t="n">
        <v>1</v>
      </c>
      <c r="Z386" t="n">
        <v>10</v>
      </c>
    </row>
    <row r="387">
      <c r="A387" t="n">
        <v>80</v>
      </c>
      <c r="B387" t="n">
        <v>150</v>
      </c>
      <c r="C387" t="inlineStr">
        <is>
          <t xml:space="preserve">CONCLUIDO	</t>
        </is>
      </c>
      <c r="D387" t="n">
        <v>3.0272</v>
      </c>
      <c r="E387" t="n">
        <v>33.03</v>
      </c>
      <c r="F387" t="n">
        <v>29.09</v>
      </c>
      <c r="G387" t="n">
        <v>102.68</v>
      </c>
      <c r="H387" t="n">
        <v>1.1</v>
      </c>
      <c r="I387" t="n">
        <v>17</v>
      </c>
      <c r="J387" t="n">
        <v>341.68</v>
      </c>
      <c r="K387" t="n">
        <v>61.82</v>
      </c>
      <c r="L387" t="n">
        <v>21</v>
      </c>
      <c r="M387" t="n">
        <v>5</v>
      </c>
      <c r="N387" t="n">
        <v>108.86</v>
      </c>
      <c r="O387" t="n">
        <v>42375.31</v>
      </c>
      <c r="P387" t="n">
        <v>429.87</v>
      </c>
      <c r="Q387" t="n">
        <v>2238.34</v>
      </c>
      <c r="R387" t="n">
        <v>99.43000000000001</v>
      </c>
      <c r="S387" t="n">
        <v>80.06999999999999</v>
      </c>
      <c r="T387" t="n">
        <v>7592.06</v>
      </c>
      <c r="U387" t="n">
        <v>0.8100000000000001</v>
      </c>
      <c r="V387" t="n">
        <v>0.88</v>
      </c>
      <c r="W387" t="n">
        <v>6.68</v>
      </c>
      <c r="X387" t="n">
        <v>0.47</v>
      </c>
      <c r="Y387" t="n">
        <v>1</v>
      </c>
      <c r="Z387" t="n">
        <v>10</v>
      </c>
    </row>
    <row r="388">
      <c r="A388" t="n">
        <v>81</v>
      </c>
      <c r="B388" t="n">
        <v>150</v>
      </c>
      <c r="C388" t="inlineStr">
        <is>
          <t xml:space="preserve">CONCLUIDO	</t>
        </is>
      </c>
      <c r="D388" t="n">
        <v>3.0256</v>
      </c>
      <c r="E388" t="n">
        <v>33.05</v>
      </c>
      <c r="F388" t="n">
        <v>29.11</v>
      </c>
      <c r="G388" t="n">
        <v>102.74</v>
      </c>
      <c r="H388" t="n">
        <v>1.11</v>
      </c>
      <c r="I388" t="n">
        <v>17</v>
      </c>
      <c r="J388" t="n">
        <v>342.3</v>
      </c>
      <c r="K388" t="n">
        <v>61.82</v>
      </c>
      <c r="L388" t="n">
        <v>21.25</v>
      </c>
      <c r="M388" t="n">
        <v>2</v>
      </c>
      <c r="N388" t="n">
        <v>109.23</v>
      </c>
      <c r="O388" t="n">
        <v>42451.07</v>
      </c>
      <c r="P388" t="n">
        <v>429.98</v>
      </c>
      <c r="Q388" t="n">
        <v>2238.46</v>
      </c>
      <c r="R388" t="n">
        <v>99.76000000000001</v>
      </c>
      <c r="S388" t="n">
        <v>80.06999999999999</v>
      </c>
      <c r="T388" t="n">
        <v>7755.42</v>
      </c>
      <c r="U388" t="n">
        <v>0.8</v>
      </c>
      <c r="V388" t="n">
        <v>0.88</v>
      </c>
      <c r="W388" t="n">
        <v>6.69</v>
      </c>
      <c r="X388" t="n">
        <v>0.48</v>
      </c>
      <c r="Y388" t="n">
        <v>1</v>
      </c>
      <c r="Z388" t="n">
        <v>10</v>
      </c>
    </row>
    <row r="389">
      <c r="A389" t="n">
        <v>82</v>
      </c>
      <c r="B389" t="n">
        <v>150</v>
      </c>
      <c r="C389" t="inlineStr">
        <is>
          <t xml:space="preserve">CONCLUIDO	</t>
        </is>
      </c>
      <c r="D389" t="n">
        <v>3.034</v>
      </c>
      <c r="E389" t="n">
        <v>32.96</v>
      </c>
      <c r="F389" t="n">
        <v>29.07</v>
      </c>
      <c r="G389" t="n">
        <v>109.03</v>
      </c>
      <c r="H389" t="n">
        <v>1.12</v>
      </c>
      <c r="I389" t="n">
        <v>16</v>
      </c>
      <c r="J389" t="n">
        <v>342.91</v>
      </c>
      <c r="K389" t="n">
        <v>61.82</v>
      </c>
      <c r="L389" t="n">
        <v>21.5</v>
      </c>
      <c r="M389" t="n">
        <v>2</v>
      </c>
      <c r="N389" t="n">
        <v>109.59</v>
      </c>
      <c r="O389" t="n">
        <v>42527.02</v>
      </c>
      <c r="P389" t="n">
        <v>429.45</v>
      </c>
      <c r="Q389" t="n">
        <v>2238.59</v>
      </c>
      <c r="R389" t="n">
        <v>98.62</v>
      </c>
      <c r="S389" t="n">
        <v>80.06999999999999</v>
      </c>
      <c r="T389" t="n">
        <v>7189.74</v>
      </c>
      <c r="U389" t="n">
        <v>0.8100000000000001</v>
      </c>
      <c r="V389" t="n">
        <v>0.88</v>
      </c>
      <c r="W389" t="n">
        <v>6.68</v>
      </c>
      <c r="X389" t="n">
        <v>0.45</v>
      </c>
      <c r="Y389" t="n">
        <v>1</v>
      </c>
      <c r="Z389" t="n">
        <v>10</v>
      </c>
    </row>
    <row r="390">
      <c r="A390" t="n">
        <v>83</v>
      </c>
      <c r="B390" t="n">
        <v>150</v>
      </c>
      <c r="C390" t="inlineStr">
        <is>
          <t xml:space="preserve">CONCLUIDO	</t>
        </is>
      </c>
      <c r="D390" t="n">
        <v>3.034</v>
      </c>
      <c r="E390" t="n">
        <v>32.96</v>
      </c>
      <c r="F390" t="n">
        <v>29.07</v>
      </c>
      <c r="G390" t="n">
        <v>109.03</v>
      </c>
      <c r="H390" t="n">
        <v>1.13</v>
      </c>
      <c r="I390" t="n">
        <v>16</v>
      </c>
      <c r="J390" t="n">
        <v>343.53</v>
      </c>
      <c r="K390" t="n">
        <v>61.82</v>
      </c>
      <c r="L390" t="n">
        <v>21.75</v>
      </c>
      <c r="M390" t="n">
        <v>2</v>
      </c>
      <c r="N390" t="n">
        <v>109.96</v>
      </c>
      <c r="O390" t="n">
        <v>42603.15</v>
      </c>
      <c r="P390" t="n">
        <v>430.45</v>
      </c>
      <c r="Q390" t="n">
        <v>2238.4</v>
      </c>
      <c r="R390" t="n">
        <v>98.83</v>
      </c>
      <c r="S390" t="n">
        <v>80.06999999999999</v>
      </c>
      <c r="T390" t="n">
        <v>7295.54</v>
      </c>
      <c r="U390" t="n">
        <v>0.8100000000000001</v>
      </c>
      <c r="V390" t="n">
        <v>0.88</v>
      </c>
      <c r="W390" t="n">
        <v>6.68</v>
      </c>
      <c r="X390" t="n">
        <v>0.45</v>
      </c>
      <c r="Y390" t="n">
        <v>1</v>
      </c>
      <c r="Z390" t="n">
        <v>10</v>
      </c>
    </row>
    <row r="391">
      <c r="A391" t="n">
        <v>84</v>
      </c>
      <c r="B391" t="n">
        <v>150</v>
      </c>
      <c r="C391" t="inlineStr">
        <is>
          <t xml:space="preserve">CONCLUIDO	</t>
        </is>
      </c>
      <c r="D391" t="n">
        <v>3.0334</v>
      </c>
      <c r="E391" t="n">
        <v>32.97</v>
      </c>
      <c r="F391" t="n">
        <v>29.08</v>
      </c>
      <c r="G391" t="n">
        <v>109.05</v>
      </c>
      <c r="H391" t="n">
        <v>1.14</v>
      </c>
      <c r="I391" t="n">
        <v>16</v>
      </c>
      <c r="J391" t="n">
        <v>344.15</v>
      </c>
      <c r="K391" t="n">
        <v>61.82</v>
      </c>
      <c r="L391" t="n">
        <v>22</v>
      </c>
      <c r="M391" t="n">
        <v>1</v>
      </c>
      <c r="N391" t="n">
        <v>110.33</v>
      </c>
      <c r="O391" t="n">
        <v>42679.6</v>
      </c>
      <c r="P391" t="n">
        <v>431.35</v>
      </c>
      <c r="Q391" t="n">
        <v>2238.31</v>
      </c>
      <c r="R391" t="n">
        <v>99.02</v>
      </c>
      <c r="S391" t="n">
        <v>80.06999999999999</v>
      </c>
      <c r="T391" t="n">
        <v>7391.4</v>
      </c>
      <c r="U391" t="n">
        <v>0.8100000000000001</v>
      </c>
      <c r="V391" t="n">
        <v>0.88</v>
      </c>
      <c r="W391" t="n">
        <v>6.68</v>
      </c>
      <c r="X391" t="n">
        <v>0.45</v>
      </c>
      <c r="Y391" t="n">
        <v>1</v>
      </c>
      <c r="Z391" t="n">
        <v>10</v>
      </c>
    </row>
    <row r="392">
      <c r="A392" t="n">
        <v>85</v>
      </c>
      <c r="B392" t="n">
        <v>150</v>
      </c>
      <c r="C392" t="inlineStr">
        <is>
          <t xml:space="preserve">CONCLUIDO	</t>
        </is>
      </c>
      <c r="D392" t="n">
        <v>3.0332</v>
      </c>
      <c r="E392" t="n">
        <v>32.97</v>
      </c>
      <c r="F392" t="n">
        <v>29.08</v>
      </c>
      <c r="G392" t="n">
        <v>109.06</v>
      </c>
      <c r="H392" t="n">
        <v>1.15</v>
      </c>
      <c r="I392" t="n">
        <v>16</v>
      </c>
      <c r="J392" t="n">
        <v>344.77</v>
      </c>
      <c r="K392" t="n">
        <v>61.82</v>
      </c>
      <c r="L392" t="n">
        <v>22.25</v>
      </c>
      <c r="M392" t="n">
        <v>0</v>
      </c>
      <c r="N392" t="n">
        <v>110.7</v>
      </c>
      <c r="O392" t="n">
        <v>42756.12</v>
      </c>
      <c r="P392" t="n">
        <v>432.1</v>
      </c>
      <c r="Q392" t="n">
        <v>2238.3</v>
      </c>
      <c r="R392" t="n">
        <v>99.11</v>
      </c>
      <c r="S392" t="n">
        <v>80.06999999999999</v>
      </c>
      <c r="T392" t="n">
        <v>7437.45</v>
      </c>
      <c r="U392" t="n">
        <v>0.8100000000000001</v>
      </c>
      <c r="V392" t="n">
        <v>0.88</v>
      </c>
      <c r="W392" t="n">
        <v>6.68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</v>
      </c>
      <c r="C393" t="inlineStr">
        <is>
          <t xml:space="preserve">CONCLUIDO	</t>
        </is>
      </c>
      <c r="D393" t="n">
        <v>2.5311</v>
      </c>
      <c r="E393" t="n">
        <v>39.51</v>
      </c>
      <c r="F393" t="n">
        <v>35.36</v>
      </c>
      <c r="G393" t="n">
        <v>9.43</v>
      </c>
      <c r="H393" t="n">
        <v>0.64</v>
      </c>
      <c r="I393" t="n">
        <v>225</v>
      </c>
      <c r="J393" t="n">
        <v>26.11</v>
      </c>
      <c r="K393" t="n">
        <v>12.1</v>
      </c>
      <c r="L393" t="n">
        <v>1</v>
      </c>
      <c r="M393" t="n">
        <v>0</v>
      </c>
      <c r="N393" t="n">
        <v>3.01</v>
      </c>
      <c r="O393" t="n">
        <v>3454.41</v>
      </c>
      <c r="P393" t="n">
        <v>103.18</v>
      </c>
      <c r="Q393" t="n">
        <v>2240.55</v>
      </c>
      <c r="R393" t="n">
        <v>294.16</v>
      </c>
      <c r="S393" t="n">
        <v>80.06999999999999</v>
      </c>
      <c r="T393" t="n">
        <v>103917.92</v>
      </c>
      <c r="U393" t="n">
        <v>0.27</v>
      </c>
      <c r="V393" t="n">
        <v>0.73</v>
      </c>
      <c r="W393" t="n">
        <v>7.29</v>
      </c>
      <c r="X393" t="n">
        <v>6.72</v>
      </c>
      <c r="Y393" t="n">
        <v>1</v>
      </c>
      <c r="Z393" t="n">
        <v>10</v>
      </c>
    </row>
    <row r="394">
      <c r="A394" t="n">
        <v>0</v>
      </c>
      <c r="B394" t="n">
        <v>45</v>
      </c>
      <c r="C394" t="inlineStr">
        <is>
          <t xml:space="preserve">CONCLUIDO	</t>
        </is>
      </c>
      <c r="D394" t="n">
        <v>2.4127</v>
      </c>
      <c r="E394" t="n">
        <v>41.45</v>
      </c>
      <c r="F394" t="n">
        <v>34.98</v>
      </c>
      <c r="G394" t="n">
        <v>9.630000000000001</v>
      </c>
      <c r="H394" t="n">
        <v>0.18</v>
      </c>
      <c r="I394" t="n">
        <v>218</v>
      </c>
      <c r="J394" t="n">
        <v>98.70999999999999</v>
      </c>
      <c r="K394" t="n">
        <v>39.72</v>
      </c>
      <c r="L394" t="n">
        <v>1</v>
      </c>
      <c r="M394" t="n">
        <v>216</v>
      </c>
      <c r="N394" t="n">
        <v>12.99</v>
      </c>
      <c r="O394" t="n">
        <v>12407.75</v>
      </c>
      <c r="P394" t="n">
        <v>301.26</v>
      </c>
      <c r="Q394" t="n">
        <v>2238.91</v>
      </c>
      <c r="R394" t="n">
        <v>291.4</v>
      </c>
      <c r="S394" t="n">
        <v>80.06999999999999</v>
      </c>
      <c r="T394" t="n">
        <v>102570.91</v>
      </c>
      <c r="U394" t="n">
        <v>0.27</v>
      </c>
      <c r="V394" t="n">
        <v>0.73</v>
      </c>
      <c r="W394" t="n">
        <v>7</v>
      </c>
      <c r="X394" t="n">
        <v>6.34</v>
      </c>
      <c r="Y394" t="n">
        <v>1</v>
      </c>
      <c r="Z394" t="n">
        <v>10</v>
      </c>
    </row>
    <row r="395">
      <c r="A395" t="n">
        <v>1</v>
      </c>
      <c r="B395" t="n">
        <v>45</v>
      </c>
      <c r="C395" t="inlineStr">
        <is>
          <t xml:space="preserve">CONCLUIDO	</t>
        </is>
      </c>
      <c r="D395" t="n">
        <v>2.5863</v>
      </c>
      <c r="E395" t="n">
        <v>38.66</v>
      </c>
      <c r="F395" t="n">
        <v>33.33</v>
      </c>
      <c r="G395" t="n">
        <v>12.27</v>
      </c>
      <c r="H395" t="n">
        <v>0.22</v>
      </c>
      <c r="I395" t="n">
        <v>163</v>
      </c>
      <c r="J395" t="n">
        <v>99.02</v>
      </c>
      <c r="K395" t="n">
        <v>39.72</v>
      </c>
      <c r="L395" t="n">
        <v>1.25</v>
      </c>
      <c r="M395" t="n">
        <v>161</v>
      </c>
      <c r="N395" t="n">
        <v>13.05</v>
      </c>
      <c r="O395" t="n">
        <v>12446.14</v>
      </c>
      <c r="P395" t="n">
        <v>281.85</v>
      </c>
      <c r="Q395" t="n">
        <v>2238.83</v>
      </c>
      <c r="R395" t="n">
        <v>237.98</v>
      </c>
      <c r="S395" t="n">
        <v>80.06999999999999</v>
      </c>
      <c r="T395" t="n">
        <v>76137.98</v>
      </c>
      <c r="U395" t="n">
        <v>0.34</v>
      </c>
      <c r="V395" t="n">
        <v>0.77</v>
      </c>
      <c r="W395" t="n">
        <v>6.89</v>
      </c>
      <c r="X395" t="n">
        <v>4.69</v>
      </c>
      <c r="Y395" t="n">
        <v>1</v>
      </c>
      <c r="Z395" t="n">
        <v>10</v>
      </c>
    </row>
    <row r="396">
      <c r="A396" t="n">
        <v>2</v>
      </c>
      <c r="B396" t="n">
        <v>45</v>
      </c>
      <c r="C396" t="inlineStr">
        <is>
          <t xml:space="preserve">CONCLUIDO	</t>
        </is>
      </c>
      <c r="D396" t="n">
        <v>2.6995</v>
      </c>
      <c r="E396" t="n">
        <v>37.04</v>
      </c>
      <c r="F396" t="n">
        <v>32.38</v>
      </c>
      <c r="G396" t="n">
        <v>14.95</v>
      </c>
      <c r="H396" t="n">
        <v>0.27</v>
      </c>
      <c r="I396" t="n">
        <v>130</v>
      </c>
      <c r="J396" t="n">
        <v>99.33</v>
      </c>
      <c r="K396" t="n">
        <v>39.72</v>
      </c>
      <c r="L396" t="n">
        <v>1.5</v>
      </c>
      <c r="M396" t="n">
        <v>128</v>
      </c>
      <c r="N396" t="n">
        <v>13.11</v>
      </c>
      <c r="O396" t="n">
        <v>12484.55</v>
      </c>
      <c r="P396" t="n">
        <v>268.73</v>
      </c>
      <c r="Q396" t="n">
        <v>2238.81</v>
      </c>
      <c r="R396" t="n">
        <v>206.3</v>
      </c>
      <c r="S396" t="n">
        <v>80.06999999999999</v>
      </c>
      <c r="T396" t="n">
        <v>60464.07</v>
      </c>
      <c r="U396" t="n">
        <v>0.39</v>
      </c>
      <c r="V396" t="n">
        <v>0.79</v>
      </c>
      <c r="W396" t="n">
        <v>6.87</v>
      </c>
      <c r="X396" t="n">
        <v>3.75</v>
      </c>
      <c r="Y396" t="n">
        <v>1</v>
      </c>
      <c r="Z396" t="n">
        <v>10</v>
      </c>
    </row>
    <row r="397">
      <c r="A397" t="n">
        <v>3</v>
      </c>
      <c r="B397" t="n">
        <v>45</v>
      </c>
      <c r="C397" t="inlineStr">
        <is>
          <t xml:space="preserve">CONCLUIDO	</t>
        </is>
      </c>
      <c r="D397" t="n">
        <v>2.7868</v>
      </c>
      <c r="E397" t="n">
        <v>35.88</v>
      </c>
      <c r="F397" t="n">
        <v>31.7</v>
      </c>
      <c r="G397" t="n">
        <v>17.77</v>
      </c>
      <c r="H397" t="n">
        <v>0.31</v>
      </c>
      <c r="I397" t="n">
        <v>107</v>
      </c>
      <c r="J397" t="n">
        <v>99.64</v>
      </c>
      <c r="K397" t="n">
        <v>39.72</v>
      </c>
      <c r="L397" t="n">
        <v>1.75</v>
      </c>
      <c r="M397" t="n">
        <v>105</v>
      </c>
      <c r="N397" t="n">
        <v>13.18</v>
      </c>
      <c r="O397" t="n">
        <v>12522.99</v>
      </c>
      <c r="P397" t="n">
        <v>257.46</v>
      </c>
      <c r="Q397" t="n">
        <v>2238.73</v>
      </c>
      <c r="R397" t="n">
        <v>184.32</v>
      </c>
      <c r="S397" t="n">
        <v>80.06999999999999</v>
      </c>
      <c r="T397" t="n">
        <v>49586.8</v>
      </c>
      <c r="U397" t="n">
        <v>0.43</v>
      </c>
      <c r="V397" t="n">
        <v>0.8100000000000001</v>
      </c>
      <c r="W397" t="n">
        <v>6.82</v>
      </c>
      <c r="X397" t="n">
        <v>3.06</v>
      </c>
      <c r="Y397" t="n">
        <v>1</v>
      </c>
      <c r="Z397" t="n">
        <v>10</v>
      </c>
    </row>
    <row r="398">
      <c r="A398" t="n">
        <v>4</v>
      </c>
      <c r="B398" t="n">
        <v>45</v>
      </c>
      <c r="C398" t="inlineStr">
        <is>
          <t xml:space="preserve">CONCLUIDO	</t>
        </is>
      </c>
      <c r="D398" t="n">
        <v>2.8544</v>
      </c>
      <c r="E398" t="n">
        <v>35.03</v>
      </c>
      <c r="F398" t="n">
        <v>31.2</v>
      </c>
      <c r="G398" t="n">
        <v>20.8</v>
      </c>
      <c r="H398" t="n">
        <v>0.35</v>
      </c>
      <c r="I398" t="n">
        <v>90</v>
      </c>
      <c r="J398" t="n">
        <v>99.95</v>
      </c>
      <c r="K398" t="n">
        <v>39.72</v>
      </c>
      <c r="L398" t="n">
        <v>2</v>
      </c>
      <c r="M398" t="n">
        <v>88</v>
      </c>
      <c r="N398" t="n">
        <v>13.24</v>
      </c>
      <c r="O398" t="n">
        <v>12561.45</v>
      </c>
      <c r="P398" t="n">
        <v>247.96</v>
      </c>
      <c r="Q398" t="n">
        <v>2238.35</v>
      </c>
      <c r="R398" t="n">
        <v>168.1</v>
      </c>
      <c r="S398" t="n">
        <v>80.06999999999999</v>
      </c>
      <c r="T398" t="n">
        <v>41560.78</v>
      </c>
      <c r="U398" t="n">
        <v>0.48</v>
      </c>
      <c r="V398" t="n">
        <v>0.82</v>
      </c>
      <c r="W398" t="n">
        <v>6.79</v>
      </c>
      <c r="X398" t="n">
        <v>2.57</v>
      </c>
      <c r="Y398" t="n">
        <v>1</v>
      </c>
      <c r="Z398" t="n">
        <v>10</v>
      </c>
    </row>
    <row r="399">
      <c r="A399" t="n">
        <v>5</v>
      </c>
      <c r="B399" t="n">
        <v>45</v>
      </c>
      <c r="C399" t="inlineStr">
        <is>
          <t xml:space="preserve">CONCLUIDO	</t>
        </is>
      </c>
      <c r="D399" t="n">
        <v>2.9072</v>
      </c>
      <c r="E399" t="n">
        <v>34.4</v>
      </c>
      <c r="F399" t="n">
        <v>30.83</v>
      </c>
      <c r="G399" t="n">
        <v>24.02</v>
      </c>
      <c r="H399" t="n">
        <v>0.39</v>
      </c>
      <c r="I399" t="n">
        <v>77</v>
      </c>
      <c r="J399" t="n">
        <v>100.27</v>
      </c>
      <c r="K399" t="n">
        <v>39.72</v>
      </c>
      <c r="L399" t="n">
        <v>2.25</v>
      </c>
      <c r="M399" t="n">
        <v>75</v>
      </c>
      <c r="N399" t="n">
        <v>13.3</v>
      </c>
      <c r="O399" t="n">
        <v>12599.94</v>
      </c>
      <c r="P399" t="n">
        <v>238.76</v>
      </c>
      <c r="Q399" t="n">
        <v>2238.45</v>
      </c>
      <c r="R399" t="n">
        <v>156.08</v>
      </c>
      <c r="S399" t="n">
        <v>80.06999999999999</v>
      </c>
      <c r="T399" t="n">
        <v>35616.32</v>
      </c>
      <c r="U399" t="n">
        <v>0.51</v>
      </c>
      <c r="V399" t="n">
        <v>0.83</v>
      </c>
      <c r="W399" t="n">
        <v>6.77</v>
      </c>
      <c r="X399" t="n">
        <v>2.2</v>
      </c>
      <c r="Y399" t="n">
        <v>1</v>
      </c>
      <c r="Z399" t="n">
        <v>10</v>
      </c>
    </row>
    <row r="400">
      <c r="A400" t="n">
        <v>6</v>
      </c>
      <c r="B400" t="n">
        <v>45</v>
      </c>
      <c r="C400" t="inlineStr">
        <is>
          <t xml:space="preserve">CONCLUIDO	</t>
        </is>
      </c>
      <c r="D400" t="n">
        <v>2.9446</v>
      </c>
      <c r="E400" t="n">
        <v>33.96</v>
      </c>
      <c r="F400" t="n">
        <v>30.57</v>
      </c>
      <c r="G400" t="n">
        <v>26.98</v>
      </c>
      <c r="H400" t="n">
        <v>0.44</v>
      </c>
      <c r="I400" t="n">
        <v>68</v>
      </c>
      <c r="J400" t="n">
        <v>100.58</v>
      </c>
      <c r="K400" t="n">
        <v>39.72</v>
      </c>
      <c r="L400" t="n">
        <v>2.5</v>
      </c>
      <c r="M400" t="n">
        <v>66</v>
      </c>
      <c r="N400" t="n">
        <v>13.36</v>
      </c>
      <c r="O400" t="n">
        <v>12638.45</v>
      </c>
      <c r="P400" t="n">
        <v>231.31</v>
      </c>
      <c r="Q400" t="n">
        <v>2238.42</v>
      </c>
      <c r="R400" t="n">
        <v>148.28</v>
      </c>
      <c r="S400" t="n">
        <v>80.06999999999999</v>
      </c>
      <c r="T400" t="n">
        <v>31760.28</v>
      </c>
      <c r="U400" t="n">
        <v>0.54</v>
      </c>
      <c r="V400" t="n">
        <v>0.84</v>
      </c>
      <c r="W400" t="n">
        <v>6.74</v>
      </c>
      <c r="X400" t="n">
        <v>1.95</v>
      </c>
      <c r="Y400" t="n">
        <v>1</v>
      </c>
      <c r="Z400" t="n">
        <v>10</v>
      </c>
    </row>
    <row r="401">
      <c r="A401" t="n">
        <v>7</v>
      </c>
      <c r="B401" t="n">
        <v>45</v>
      </c>
      <c r="C401" t="inlineStr">
        <is>
          <t xml:space="preserve">CONCLUIDO	</t>
        </is>
      </c>
      <c r="D401" t="n">
        <v>2.985</v>
      </c>
      <c r="E401" t="n">
        <v>33.5</v>
      </c>
      <c r="F401" t="n">
        <v>30.3</v>
      </c>
      <c r="G401" t="n">
        <v>30.81</v>
      </c>
      <c r="H401" t="n">
        <v>0.48</v>
      </c>
      <c r="I401" t="n">
        <v>59</v>
      </c>
      <c r="J401" t="n">
        <v>100.89</v>
      </c>
      <c r="K401" t="n">
        <v>39.72</v>
      </c>
      <c r="L401" t="n">
        <v>2.75</v>
      </c>
      <c r="M401" t="n">
        <v>54</v>
      </c>
      <c r="N401" t="n">
        <v>13.42</v>
      </c>
      <c r="O401" t="n">
        <v>12676.98</v>
      </c>
      <c r="P401" t="n">
        <v>222.36</v>
      </c>
      <c r="Q401" t="n">
        <v>2238.6</v>
      </c>
      <c r="R401" t="n">
        <v>139.12</v>
      </c>
      <c r="S401" t="n">
        <v>80.06999999999999</v>
      </c>
      <c r="T401" t="n">
        <v>27225.97</v>
      </c>
      <c r="U401" t="n">
        <v>0.58</v>
      </c>
      <c r="V401" t="n">
        <v>0.85</v>
      </c>
      <c r="W401" t="n">
        <v>6.73</v>
      </c>
      <c r="X401" t="n">
        <v>1.67</v>
      </c>
      <c r="Y401" t="n">
        <v>1</v>
      </c>
      <c r="Z401" t="n">
        <v>10</v>
      </c>
    </row>
    <row r="402">
      <c r="A402" t="n">
        <v>8</v>
      </c>
      <c r="B402" t="n">
        <v>45</v>
      </c>
      <c r="C402" t="inlineStr">
        <is>
          <t xml:space="preserve">CONCLUIDO	</t>
        </is>
      </c>
      <c r="D402" t="n">
        <v>3.0028</v>
      </c>
      <c r="E402" t="n">
        <v>33.3</v>
      </c>
      <c r="F402" t="n">
        <v>30.2</v>
      </c>
      <c r="G402" t="n">
        <v>33.56</v>
      </c>
      <c r="H402" t="n">
        <v>0.52</v>
      </c>
      <c r="I402" t="n">
        <v>54</v>
      </c>
      <c r="J402" t="n">
        <v>101.2</v>
      </c>
      <c r="K402" t="n">
        <v>39.72</v>
      </c>
      <c r="L402" t="n">
        <v>3</v>
      </c>
      <c r="M402" t="n">
        <v>29</v>
      </c>
      <c r="N402" t="n">
        <v>13.49</v>
      </c>
      <c r="O402" t="n">
        <v>12715.54</v>
      </c>
      <c r="P402" t="n">
        <v>217.44</v>
      </c>
      <c r="Q402" t="n">
        <v>2238.53</v>
      </c>
      <c r="R402" t="n">
        <v>134.74</v>
      </c>
      <c r="S402" t="n">
        <v>80.06999999999999</v>
      </c>
      <c r="T402" t="n">
        <v>25063.8</v>
      </c>
      <c r="U402" t="n">
        <v>0.59</v>
      </c>
      <c r="V402" t="n">
        <v>0.85</v>
      </c>
      <c r="W402" t="n">
        <v>6.77</v>
      </c>
      <c r="X402" t="n">
        <v>1.58</v>
      </c>
      <c r="Y402" t="n">
        <v>1</v>
      </c>
      <c r="Z402" t="n">
        <v>10</v>
      </c>
    </row>
    <row r="403">
      <c r="A403" t="n">
        <v>9</v>
      </c>
      <c r="B403" t="n">
        <v>45</v>
      </c>
      <c r="C403" t="inlineStr">
        <is>
          <t xml:space="preserve">CONCLUIDO	</t>
        </is>
      </c>
      <c r="D403" t="n">
        <v>3.0123</v>
      </c>
      <c r="E403" t="n">
        <v>33.2</v>
      </c>
      <c r="F403" t="n">
        <v>30.14</v>
      </c>
      <c r="G403" t="n">
        <v>34.78</v>
      </c>
      <c r="H403" t="n">
        <v>0.5600000000000001</v>
      </c>
      <c r="I403" t="n">
        <v>52</v>
      </c>
      <c r="J403" t="n">
        <v>101.52</v>
      </c>
      <c r="K403" t="n">
        <v>39.72</v>
      </c>
      <c r="L403" t="n">
        <v>3.25</v>
      </c>
      <c r="M403" t="n">
        <v>7</v>
      </c>
      <c r="N403" t="n">
        <v>13.55</v>
      </c>
      <c r="O403" t="n">
        <v>12754.13</v>
      </c>
      <c r="P403" t="n">
        <v>215.59</v>
      </c>
      <c r="Q403" t="n">
        <v>2238.67</v>
      </c>
      <c r="R403" t="n">
        <v>131.94</v>
      </c>
      <c r="S403" t="n">
        <v>80.06999999999999</v>
      </c>
      <c r="T403" t="n">
        <v>23672.54</v>
      </c>
      <c r="U403" t="n">
        <v>0.61</v>
      </c>
      <c r="V403" t="n">
        <v>0.85</v>
      </c>
      <c r="W403" t="n">
        <v>6.78</v>
      </c>
      <c r="X403" t="n">
        <v>1.51</v>
      </c>
      <c r="Y403" t="n">
        <v>1</v>
      </c>
      <c r="Z403" t="n">
        <v>10</v>
      </c>
    </row>
    <row r="404">
      <c r="A404" t="n">
        <v>10</v>
      </c>
      <c r="B404" t="n">
        <v>45</v>
      </c>
      <c r="C404" t="inlineStr">
        <is>
          <t xml:space="preserve">CONCLUIDO	</t>
        </is>
      </c>
      <c r="D404" t="n">
        <v>3.0169</v>
      </c>
      <c r="E404" t="n">
        <v>33.15</v>
      </c>
      <c r="F404" t="n">
        <v>30.11</v>
      </c>
      <c r="G404" t="n">
        <v>35.42</v>
      </c>
      <c r="H404" t="n">
        <v>0.6</v>
      </c>
      <c r="I404" t="n">
        <v>51</v>
      </c>
      <c r="J404" t="n">
        <v>101.83</v>
      </c>
      <c r="K404" t="n">
        <v>39.72</v>
      </c>
      <c r="L404" t="n">
        <v>3.5</v>
      </c>
      <c r="M404" t="n">
        <v>3</v>
      </c>
      <c r="N404" t="n">
        <v>13.61</v>
      </c>
      <c r="O404" t="n">
        <v>12792.74</v>
      </c>
      <c r="P404" t="n">
        <v>214.86</v>
      </c>
      <c r="Q404" t="n">
        <v>2238.65</v>
      </c>
      <c r="R404" t="n">
        <v>130.89</v>
      </c>
      <c r="S404" t="n">
        <v>80.06999999999999</v>
      </c>
      <c r="T404" t="n">
        <v>23150.03</v>
      </c>
      <c r="U404" t="n">
        <v>0.61</v>
      </c>
      <c r="V404" t="n">
        <v>0.85</v>
      </c>
      <c r="W404" t="n">
        <v>6.78</v>
      </c>
      <c r="X404" t="n">
        <v>1.48</v>
      </c>
      <c r="Y404" t="n">
        <v>1</v>
      </c>
      <c r="Z404" t="n">
        <v>10</v>
      </c>
    </row>
    <row r="405">
      <c r="A405" t="n">
        <v>11</v>
      </c>
      <c r="B405" t="n">
        <v>45</v>
      </c>
      <c r="C405" t="inlineStr">
        <is>
          <t xml:space="preserve">CONCLUIDO	</t>
        </is>
      </c>
      <c r="D405" t="n">
        <v>3.0156</v>
      </c>
      <c r="E405" t="n">
        <v>33.16</v>
      </c>
      <c r="F405" t="n">
        <v>30.12</v>
      </c>
      <c r="G405" t="n">
        <v>35.44</v>
      </c>
      <c r="H405" t="n">
        <v>0.65</v>
      </c>
      <c r="I405" t="n">
        <v>51</v>
      </c>
      <c r="J405" t="n">
        <v>102.14</v>
      </c>
      <c r="K405" t="n">
        <v>39.72</v>
      </c>
      <c r="L405" t="n">
        <v>3.75</v>
      </c>
      <c r="M405" t="n">
        <v>0</v>
      </c>
      <c r="N405" t="n">
        <v>13.68</v>
      </c>
      <c r="O405" t="n">
        <v>12831.37</v>
      </c>
      <c r="P405" t="n">
        <v>215.71</v>
      </c>
      <c r="Q405" t="n">
        <v>2238.64</v>
      </c>
      <c r="R405" t="n">
        <v>131.25</v>
      </c>
      <c r="S405" t="n">
        <v>80.06999999999999</v>
      </c>
      <c r="T405" t="n">
        <v>23331.32</v>
      </c>
      <c r="U405" t="n">
        <v>0.61</v>
      </c>
      <c r="V405" t="n">
        <v>0.85</v>
      </c>
      <c r="W405" t="n">
        <v>6.79</v>
      </c>
      <c r="X405" t="n">
        <v>1.5</v>
      </c>
      <c r="Y405" t="n">
        <v>1</v>
      </c>
      <c r="Z405" t="n">
        <v>10</v>
      </c>
    </row>
    <row r="406">
      <c r="A406" t="n">
        <v>0</v>
      </c>
      <c r="B406" t="n">
        <v>105</v>
      </c>
      <c r="C406" t="inlineStr">
        <is>
          <t xml:space="preserve">CONCLUIDO	</t>
        </is>
      </c>
      <c r="D406" t="n">
        <v>1.6241</v>
      </c>
      <c r="E406" t="n">
        <v>61.57</v>
      </c>
      <c r="F406" t="n">
        <v>41.53</v>
      </c>
      <c r="G406" t="n">
        <v>5.78</v>
      </c>
      <c r="H406" t="n">
        <v>0.09</v>
      </c>
      <c r="I406" t="n">
        <v>431</v>
      </c>
      <c r="J406" t="n">
        <v>204</v>
      </c>
      <c r="K406" t="n">
        <v>55.27</v>
      </c>
      <c r="L406" t="n">
        <v>1</v>
      </c>
      <c r="M406" t="n">
        <v>429</v>
      </c>
      <c r="N406" t="n">
        <v>42.72</v>
      </c>
      <c r="O406" t="n">
        <v>25393.6</v>
      </c>
      <c r="P406" t="n">
        <v>594.8099999999999</v>
      </c>
      <c r="Q406" t="n">
        <v>2239.72</v>
      </c>
      <c r="R406" t="n">
        <v>506</v>
      </c>
      <c r="S406" t="n">
        <v>80.06999999999999</v>
      </c>
      <c r="T406" t="n">
        <v>208806.68</v>
      </c>
      <c r="U406" t="n">
        <v>0.16</v>
      </c>
      <c r="V406" t="n">
        <v>0.62</v>
      </c>
      <c r="W406" t="n">
        <v>7.35</v>
      </c>
      <c r="X406" t="n">
        <v>12.89</v>
      </c>
      <c r="Y406" t="n">
        <v>1</v>
      </c>
      <c r="Z406" t="n">
        <v>10</v>
      </c>
    </row>
    <row r="407">
      <c r="A407" t="n">
        <v>1</v>
      </c>
      <c r="B407" t="n">
        <v>105</v>
      </c>
      <c r="C407" t="inlineStr">
        <is>
          <t xml:space="preserve">CONCLUIDO	</t>
        </is>
      </c>
      <c r="D407" t="n">
        <v>1.8819</v>
      </c>
      <c r="E407" t="n">
        <v>53.14</v>
      </c>
      <c r="F407" t="n">
        <v>37.88</v>
      </c>
      <c r="G407" t="n">
        <v>7.26</v>
      </c>
      <c r="H407" t="n">
        <v>0.11</v>
      </c>
      <c r="I407" t="n">
        <v>313</v>
      </c>
      <c r="J407" t="n">
        <v>204.39</v>
      </c>
      <c r="K407" t="n">
        <v>55.27</v>
      </c>
      <c r="L407" t="n">
        <v>1.25</v>
      </c>
      <c r="M407" t="n">
        <v>311</v>
      </c>
      <c r="N407" t="n">
        <v>42.87</v>
      </c>
      <c r="O407" t="n">
        <v>25442.42</v>
      </c>
      <c r="P407" t="n">
        <v>540.21</v>
      </c>
      <c r="Q407" t="n">
        <v>2239.56</v>
      </c>
      <c r="R407" t="n">
        <v>386.28</v>
      </c>
      <c r="S407" t="n">
        <v>80.06999999999999</v>
      </c>
      <c r="T407" t="n">
        <v>149537.19</v>
      </c>
      <c r="U407" t="n">
        <v>0.21</v>
      </c>
      <c r="V407" t="n">
        <v>0.68</v>
      </c>
      <c r="W407" t="n">
        <v>7.15</v>
      </c>
      <c r="X407" t="n">
        <v>9.24</v>
      </c>
      <c r="Y407" t="n">
        <v>1</v>
      </c>
      <c r="Z407" t="n">
        <v>10</v>
      </c>
    </row>
    <row r="408">
      <c r="A408" t="n">
        <v>2</v>
      </c>
      <c r="B408" t="n">
        <v>105</v>
      </c>
      <c r="C408" t="inlineStr">
        <is>
          <t xml:space="preserve">CONCLUIDO	</t>
        </is>
      </c>
      <c r="D408" t="n">
        <v>2.0702</v>
      </c>
      <c r="E408" t="n">
        <v>48.3</v>
      </c>
      <c r="F408" t="n">
        <v>35.8</v>
      </c>
      <c r="G408" t="n">
        <v>8.77</v>
      </c>
      <c r="H408" t="n">
        <v>0.13</v>
      </c>
      <c r="I408" t="n">
        <v>245</v>
      </c>
      <c r="J408" t="n">
        <v>204.79</v>
      </c>
      <c r="K408" t="n">
        <v>55.27</v>
      </c>
      <c r="L408" t="n">
        <v>1.5</v>
      </c>
      <c r="M408" t="n">
        <v>243</v>
      </c>
      <c r="N408" t="n">
        <v>43.02</v>
      </c>
      <c r="O408" t="n">
        <v>25491.3</v>
      </c>
      <c r="P408" t="n">
        <v>508.39</v>
      </c>
      <c r="Q408" t="n">
        <v>2239.2</v>
      </c>
      <c r="R408" t="n">
        <v>318.34</v>
      </c>
      <c r="S408" t="n">
        <v>80.06999999999999</v>
      </c>
      <c r="T408" t="n">
        <v>115904.78</v>
      </c>
      <c r="U408" t="n">
        <v>0.25</v>
      </c>
      <c r="V408" t="n">
        <v>0.72</v>
      </c>
      <c r="W408" t="n">
        <v>7.05</v>
      </c>
      <c r="X408" t="n">
        <v>7.17</v>
      </c>
      <c r="Y408" t="n">
        <v>1</v>
      </c>
      <c r="Z408" t="n">
        <v>10</v>
      </c>
    </row>
    <row r="409">
      <c r="A409" t="n">
        <v>3</v>
      </c>
      <c r="B409" t="n">
        <v>105</v>
      </c>
      <c r="C409" t="inlineStr">
        <is>
          <t xml:space="preserve">CONCLUIDO	</t>
        </is>
      </c>
      <c r="D409" t="n">
        <v>2.213</v>
      </c>
      <c r="E409" t="n">
        <v>45.19</v>
      </c>
      <c r="F409" t="n">
        <v>34.47</v>
      </c>
      <c r="G409" t="n">
        <v>10.29</v>
      </c>
      <c r="H409" t="n">
        <v>0.15</v>
      </c>
      <c r="I409" t="n">
        <v>201</v>
      </c>
      <c r="J409" t="n">
        <v>205.18</v>
      </c>
      <c r="K409" t="n">
        <v>55.27</v>
      </c>
      <c r="L409" t="n">
        <v>1.75</v>
      </c>
      <c r="M409" t="n">
        <v>199</v>
      </c>
      <c r="N409" t="n">
        <v>43.16</v>
      </c>
      <c r="O409" t="n">
        <v>25540.22</v>
      </c>
      <c r="P409" t="n">
        <v>487.13</v>
      </c>
      <c r="Q409" t="n">
        <v>2238.66</v>
      </c>
      <c r="R409" t="n">
        <v>274.58</v>
      </c>
      <c r="S409" t="n">
        <v>80.06999999999999</v>
      </c>
      <c r="T409" t="n">
        <v>94247.62</v>
      </c>
      <c r="U409" t="n">
        <v>0.29</v>
      </c>
      <c r="V409" t="n">
        <v>0.74</v>
      </c>
      <c r="W409" t="n">
        <v>6.98</v>
      </c>
      <c r="X409" t="n">
        <v>5.84</v>
      </c>
      <c r="Y409" t="n">
        <v>1</v>
      </c>
      <c r="Z409" t="n">
        <v>10</v>
      </c>
    </row>
    <row r="410">
      <c r="A410" t="n">
        <v>4</v>
      </c>
      <c r="B410" t="n">
        <v>105</v>
      </c>
      <c r="C410" t="inlineStr">
        <is>
          <t xml:space="preserve">CONCLUIDO	</t>
        </is>
      </c>
      <c r="D410" t="n">
        <v>2.3204</v>
      </c>
      <c r="E410" t="n">
        <v>43.1</v>
      </c>
      <c r="F410" t="n">
        <v>33.6</v>
      </c>
      <c r="G410" t="n">
        <v>11.79</v>
      </c>
      <c r="H410" t="n">
        <v>0.17</v>
      </c>
      <c r="I410" t="n">
        <v>171</v>
      </c>
      <c r="J410" t="n">
        <v>205.58</v>
      </c>
      <c r="K410" t="n">
        <v>55.27</v>
      </c>
      <c r="L410" t="n">
        <v>2</v>
      </c>
      <c r="M410" t="n">
        <v>169</v>
      </c>
      <c r="N410" t="n">
        <v>43.31</v>
      </c>
      <c r="O410" t="n">
        <v>25589.2</v>
      </c>
      <c r="P410" t="n">
        <v>472.69</v>
      </c>
      <c r="Q410" t="n">
        <v>2238.66</v>
      </c>
      <c r="R410" t="n">
        <v>246.17</v>
      </c>
      <c r="S410" t="n">
        <v>80.06999999999999</v>
      </c>
      <c r="T410" t="n">
        <v>80191.12</v>
      </c>
      <c r="U410" t="n">
        <v>0.33</v>
      </c>
      <c r="V410" t="n">
        <v>0.76</v>
      </c>
      <c r="W410" t="n">
        <v>6.93</v>
      </c>
      <c r="X410" t="n">
        <v>4.96</v>
      </c>
      <c r="Y410" t="n">
        <v>1</v>
      </c>
      <c r="Z410" t="n">
        <v>10</v>
      </c>
    </row>
    <row r="411">
      <c r="A411" t="n">
        <v>5</v>
      </c>
      <c r="B411" t="n">
        <v>105</v>
      </c>
      <c r="C411" t="inlineStr">
        <is>
          <t xml:space="preserve">CONCLUIDO	</t>
        </is>
      </c>
      <c r="D411" t="n">
        <v>2.4116</v>
      </c>
      <c r="E411" t="n">
        <v>41.47</v>
      </c>
      <c r="F411" t="n">
        <v>32.9</v>
      </c>
      <c r="G411" t="n">
        <v>13.34</v>
      </c>
      <c r="H411" t="n">
        <v>0.19</v>
      </c>
      <c r="I411" t="n">
        <v>148</v>
      </c>
      <c r="J411" t="n">
        <v>205.98</v>
      </c>
      <c r="K411" t="n">
        <v>55.27</v>
      </c>
      <c r="L411" t="n">
        <v>2.25</v>
      </c>
      <c r="M411" t="n">
        <v>146</v>
      </c>
      <c r="N411" t="n">
        <v>43.46</v>
      </c>
      <c r="O411" t="n">
        <v>25638.22</v>
      </c>
      <c r="P411" t="n">
        <v>460.63</v>
      </c>
      <c r="Q411" t="n">
        <v>2238.68</v>
      </c>
      <c r="R411" t="n">
        <v>223.53</v>
      </c>
      <c r="S411" t="n">
        <v>80.06999999999999</v>
      </c>
      <c r="T411" t="n">
        <v>68988.52</v>
      </c>
      <c r="U411" t="n">
        <v>0.36</v>
      </c>
      <c r="V411" t="n">
        <v>0.78</v>
      </c>
      <c r="W411" t="n">
        <v>6.89</v>
      </c>
      <c r="X411" t="n">
        <v>4.27</v>
      </c>
      <c r="Y411" t="n">
        <v>1</v>
      </c>
      <c r="Z411" t="n">
        <v>10</v>
      </c>
    </row>
    <row r="412">
      <c r="A412" t="n">
        <v>6</v>
      </c>
      <c r="B412" t="n">
        <v>105</v>
      </c>
      <c r="C412" t="inlineStr">
        <is>
          <t xml:space="preserve">CONCLUIDO	</t>
        </is>
      </c>
      <c r="D412" t="n">
        <v>2.4821</v>
      </c>
      <c r="E412" t="n">
        <v>40.29</v>
      </c>
      <c r="F412" t="n">
        <v>32.41</v>
      </c>
      <c r="G412" t="n">
        <v>14.84</v>
      </c>
      <c r="H412" t="n">
        <v>0.22</v>
      </c>
      <c r="I412" t="n">
        <v>131</v>
      </c>
      <c r="J412" t="n">
        <v>206.38</v>
      </c>
      <c r="K412" t="n">
        <v>55.27</v>
      </c>
      <c r="L412" t="n">
        <v>2.5</v>
      </c>
      <c r="M412" t="n">
        <v>129</v>
      </c>
      <c r="N412" t="n">
        <v>43.6</v>
      </c>
      <c r="O412" t="n">
        <v>25687.3</v>
      </c>
      <c r="P412" t="n">
        <v>451.69</v>
      </c>
      <c r="Q412" t="n">
        <v>2238.63</v>
      </c>
      <c r="R412" t="n">
        <v>207.89</v>
      </c>
      <c r="S412" t="n">
        <v>80.06999999999999</v>
      </c>
      <c r="T412" t="n">
        <v>61250.73</v>
      </c>
      <c r="U412" t="n">
        <v>0.39</v>
      </c>
      <c r="V412" t="n">
        <v>0.79</v>
      </c>
      <c r="W412" t="n">
        <v>6.86</v>
      </c>
      <c r="X412" t="n">
        <v>3.78</v>
      </c>
      <c r="Y412" t="n">
        <v>1</v>
      </c>
      <c r="Z412" t="n">
        <v>10</v>
      </c>
    </row>
    <row r="413">
      <c r="A413" t="n">
        <v>7</v>
      </c>
      <c r="B413" t="n">
        <v>105</v>
      </c>
      <c r="C413" t="inlineStr">
        <is>
          <t xml:space="preserve">CONCLUIDO	</t>
        </is>
      </c>
      <c r="D413" t="n">
        <v>2.5451</v>
      </c>
      <c r="E413" t="n">
        <v>39.29</v>
      </c>
      <c r="F413" t="n">
        <v>31.98</v>
      </c>
      <c r="G413" t="n">
        <v>16.4</v>
      </c>
      <c r="H413" t="n">
        <v>0.24</v>
      </c>
      <c r="I413" t="n">
        <v>117</v>
      </c>
      <c r="J413" t="n">
        <v>206.78</v>
      </c>
      <c r="K413" t="n">
        <v>55.27</v>
      </c>
      <c r="L413" t="n">
        <v>2.75</v>
      </c>
      <c r="M413" t="n">
        <v>115</v>
      </c>
      <c r="N413" t="n">
        <v>43.75</v>
      </c>
      <c r="O413" t="n">
        <v>25736.42</v>
      </c>
      <c r="P413" t="n">
        <v>443.57</v>
      </c>
      <c r="Q413" t="n">
        <v>2238.47</v>
      </c>
      <c r="R413" t="n">
        <v>194.22</v>
      </c>
      <c r="S413" t="n">
        <v>80.06999999999999</v>
      </c>
      <c r="T413" t="n">
        <v>54487.11</v>
      </c>
      <c r="U413" t="n">
        <v>0.41</v>
      </c>
      <c r="V413" t="n">
        <v>0.8</v>
      </c>
      <c r="W413" t="n">
        <v>6.82</v>
      </c>
      <c r="X413" t="n">
        <v>3.35</v>
      </c>
      <c r="Y413" t="n">
        <v>1</v>
      </c>
      <c r="Z413" t="n">
        <v>10</v>
      </c>
    </row>
    <row r="414">
      <c r="A414" t="n">
        <v>8</v>
      </c>
      <c r="B414" t="n">
        <v>105</v>
      </c>
      <c r="C414" t="inlineStr">
        <is>
          <t xml:space="preserve">CONCLUIDO	</t>
        </is>
      </c>
      <c r="D414" t="n">
        <v>2.5959</v>
      </c>
      <c r="E414" t="n">
        <v>38.52</v>
      </c>
      <c r="F414" t="n">
        <v>31.66</v>
      </c>
      <c r="G414" t="n">
        <v>17.92</v>
      </c>
      <c r="H414" t="n">
        <v>0.26</v>
      </c>
      <c r="I414" t="n">
        <v>106</v>
      </c>
      <c r="J414" t="n">
        <v>207.17</v>
      </c>
      <c r="K414" t="n">
        <v>55.27</v>
      </c>
      <c r="L414" t="n">
        <v>3</v>
      </c>
      <c r="M414" t="n">
        <v>104</v>
      </c>
      <c r="N414" t="n">
        <v>43.9</v>
      </c>
      <c r="O414" t="n">
        <v>25785.6</v>
      </c>
      <c r="P414" t="n">
        <v>436.83</v>
      </c>
      <c r="Q414" t="n">
        <v>2238.69</v>
      </c>
      <c r="R414" t="n">
        <v>183.5</v>
      </c>
      <c r="S414" t="n">
        <v>80.06999999999999</v>
      </c>
      <c r="T414" t="n">
        <v>49183.76</v>
      </c>
      <c r="U414" t="n">
        <v>0.44</v>
      </c>
      <c r="V414" t="n">
        <v>0.8100000000000001</v>
      </c>
      <c r="W414" t="n">
        <v>6.81</v>
      </c>
      <c r="X414" t="n">
        <v>3.03</v>
      </c>
      <c r="Y414" t="n">
        <v>1</v>
      </c>
      <c r="Z414" t="n">
        <v>10</v>
      </c>
    </row>
    <row r="415">
      <c r="A415" t="n">
        <v>9</v>
      </c>
      <c r="B415" t="n">
        <v>105</v>
      </c>
      <c r="C415" t="inlineStr">
        <is>
          <t xml:space="preserve">CONCLUIDO	</t>
        </is>
      </c>
      <c r="D415" t="n">
        <v>2.6392</v>
      </c>
      <c r="E415" t="n">
        <v>37.89</v>
      </c>
      <c r="F415" t="n">
        <v>31.39</v>
      </c>
      <c r="G415" t="n">
        <v>19.42</v>
      </c>
      <c r="H415" t="n">
        <v>0.28</v>
      </c>
      <c r="I415" t="n">
        <v>97</v>
      </c>
      <c r="J415" t="n">
        <v>207.57</v>
      </c>
      <c r="K415" t="n">
        <v>55.27</v>
      </c>
      <c r="L415" t="n">
        <v>3.25</v>
      </c>
      <c r="M415" t="n">
        <v>95</v>
      </c>
      <c r="N415" t="n">
        <v>44.05</v>
      </c>
      <c r="O415" t="n">
        <v>25834.83</v>
      </c>
      <c r="P415" t="n">
        <v>431.22</v>
      </c>
      <c r="Q415" t="n">
        <v>2238.8</v>
      </c>
      <c r="R415" t="n">
        <v>174.78</v>
      </c>
      <c r="S415" t="n">
        <v>80.06999999999999</v>
      </c>
      <c r="T415" t="n">
        <v>44866.3</v>
      </c>
      <c r="U415" t="n">
        <v>0.46</v>
      </c>
      <c r="V415" t="n">
        <v>0.82</v>
      </c>
      <c r="W415" t="n">
        <v>6.79</v>
      </c>
      <c r="X415" t="n">
        <v>2.76</v>
      </c>
      <c r="Y415" t="n">
        <v>1</v>
      </c>
      <c r="Z415" t="n">
        <v>10</v>
      </c>
    </row>
    <row r="416">
      <c r="A416" t="n">
        <v>10</v>
      </c>
      <c r="B416" t="n">
        <v>105</v>
      </c>
      <c r="C416" t="inlineStr">
        <is>
          <t xml:space="preserve">CONCLUIDO	</t>
        </is>
      </c>
      <c r="D416" t="n">
        <v>2.6789</v>
      </c>
      <c r="E416" t="n">
        <v>37.33</v>
      </c>
      <c r="F416" t="n">
        <v>31.16</v>
      </c>
      <c r="G416" t="n">
        <v>21</v>
      </c>
      <c r="H416" t="n">
        <v>0.3</v>
      </c>
      <c r="I416" t="n">
        <v>89</v>
      </c>
      <c r="J416" t="n">
        <v>207.97</v>
      </c>
      <c r="K416" t="n">
        <v>55.27</v>
      </c>
      <c r="L416" t="n">
        <v>3.5</v>
      </c>
      <c r="M416" t="n">
        <v>87</v>
      </c>
      <c r="N416" t="n">
        <v>44.2</v>
      </c>
      <c r="O416" t="n">
        <v>25884.1</v>
      </c>
      <c r="P416" t="n">
        <v>425.37</v>
      </c>
      <c r="Q416" t="n">
        <v>2238.56</v>
      </c>
      <c r="R416" t="n">
        <v>167.1</v>
      </c>
      <c r="S416" t="n">
        <v>80.06999999999999</v>
      </c>
      <c r="T416" t="n">
        <v>41069.32</v>
      </c>
      <c r="U416" t="n">
        <v>0.48</v>
      </c>
      <c r="V416" t="n">
        <v>0.82</v>
      </c>
      <c r="W416" t="n">
        <v>6.78</v>
      </c>
      <c r="X416" t="n">
        <v>2.52</v>
      </c>
      <c r="Y416" t="n">
        <v>1</v>
      </c>
      <c r="Z416" t="n">
        <v>10</v>
      </c>
    </row>
    <row r="417">
      <c r="A417" t="n">
        <v>11</v>
      </c>
      <c r="B417" t="n">
        <v>105</v>
      </c>
      <c r="C417" t="inlineStr">
        <is>
          <t xml:space="preserve">CONCLUIDO	</t>
        </is>
      </c>
      <c r="D417" t="n">
        <v>2.7153</v>
      </c>
      <c r="E417" t="n">
        <v>36.83</v>
      </c>
      <c r="F417" t="n">
        <v>30.94</v>
      </c>
      <c r="G417" t="n">
        <v>22.64</v>
      </c>
      <c r="H417" t="n">
        <v>0.32</v>
      </c>
      <c r="I417" t="n">
        <v>82</v>
      </c>
      <c r="J417" t="n">
        <v>208.37</v>
      </c>
      <c r="K417" t="n">
        <v>55.27</v>
      </c>
      <c r="L417" t="n">
        <v>3.75</v>
      </c>
      <c r="M417" t="n">
        <v>80</v>
      </c>
      <c r="N417" t="n">
        <v>44.35</v>
      </c>
      <c r="O417" t="n">
        <v>25933.43</v>
      </c>
      <c r="P417" t="n">
        <v>420.33</v>
      </c>
      <c r="Q417" t="n">
        <v>2238.53</v>
      </c>
      <c r="R417" t="n">
        <v>159.93</v>
      </c>
      <c r="S417" t="n">
        <v>80.06999999999999</v>
      </c>
      <c r="T417" t="n">
        <v>37518.2</v>
      </c>
      <c r="U417" t="n">
        <v>0.5</v>
      </c>
      <c r="V417" t="n">
        <v>0.83</v>
      </c>
      <c r="W417" t="n">
        <v>6.77</v>
      </c>
      <c r="X417" t="n">
        <v>2.31</v>
      </c>
      <c r="Y417" t="n">
        <v>1</v>
      </c>
      <c r="Z417" t="n">
        <v>10</v>
      </c>
    </row>
    <row r="418">
      <c r="A418" t="n">
        <v>12</v>
      </c>
      <c r="B418" t="n">
        <v>105</v>
      </c>
      <c r="C418" t="inlineStr">
        <is>
          <t xml:space="preserve">CONCLUIDO	</t>
        </is>
      </c>
      <c r="D418" t="n">
        <v>2.7442</v>
      </c>
      <c r="E418" t="n">
        <v>36.44</v>
      </c>
      <c r="F418" t="n">
        <v>30.79</v>
      </c>
      <c r="G418" t="n">
        <v>24.31</v>
      </c>
      <c r="H418" t="n">
        <v>0.34</v>
      </c>
      <c r="I418" t="n">
        <v>76</v>
      </c>
      <c r="J418" t="n">
        <v>208.77</v>
      </c>
      <c r="K418" t="n">
        <v>55.27</v>
      </c>
      <c r="L418" t="n">
        <v>4</v>
      </c>
      <c r="M418" t="n">
        <v>74</v>
      </c>
      <c r="N418" t="n">
        <v>44.5</v>
      </c>
      <c r="O418" t="n">
        <v>25982.82</v>
      </c>
      <c r="P418" t="n">
        <v>416.19</v>
      </c>
      <c r="Q418" t="n">
        <v>2238.66</v>
      </c>
      <c r="R418" t="n">
        <v>155.12</v>
      </c>
      <c r="S418" t="n">
        <v>80.06999999999999</v>
      </c>
      <c r="T418" t="n">
        <v>35143.84</v>
      </c>
      <c r="U418" t="n">
        <v>0.52</v>
      </c>
      <c r="V418" t="n">
        <v>0.83</v>
      </c>
      <c r="W418" t="n">
        <v>6.76</v>
      </c>
      <c r="X418" t="n">
        <v>2.16</v>
      </c>
      <c r="Y418" t="n">
        <v>1</v>
      </c>
      <c r="Z418" t="n">
        <v>10</v>
      </c>
    </row>
    <row r="419">
      <c r="A419" t="n">
        <v>13</v>
      </c>
      <c r="B419" t="n">
        <v>105</v>
      </c>
      <c r="C419" t="inlineStr">
        <is>
          <t xml:space="preserve">CONCLUIDO	</t>
        </is>
      </c>
      <c r="D419" t="n">
        <v>2.7697</v>
      </c>
      <c r="E419" t="n">
        <v>36.11</v>
      </c>
      <c r="F419" t="n">
        <v>30.66</v>
      </c>
      <c r="G419" t="n">
        <v>25.91</v>
      </c>
      <c r="H419" t="n">
        <v>0.36</v>
      </c>
      <c r="I419" t="n">
        <v>71</v>
      </c>
      <c r="J419" t="n">
        <v>209.17</v>
      </c>
      <c r="K419" t="n">
        <v>55.27</v>
      </c>
      <c r="L419" t="n">
        <v>4.25</v>
      </c>
      <c r="M419" t="n">
        <v>69</v>
      </c>
      <c r="N419" t="n">
        <v>44.65</v>
      </c>
      <c r="O419" t="n">
        <v>26032.25</v>
      </c>
      <c r="P419" t="n">
        <v>412.42</v>
      </c>
      <c r="Q419" t="n">
        <v>2238.57</v>
      </c>
      <c r="R419" t="n">
        <v>150.9</v>
      </c>
      <c r="S419" t="n">
        <v>80.06999999999999</v>
      </c>
      <c r="T419" t="n">
        <v>33058.93</v>
      </c>
      <c r="U419" t="n">
        <v>0.53</v>
      </c>
      <c r="V419" t="n">
        <v>0.84</v>
      </c>
      <c r="W419" t="n">
        <v>6.75</v>
      </c>
      <c r="X419" t="n">
        <v>2.03</v>
      </c>
      <c r="Y419" t="n">
        <v>1</v>
      </c>
      <c r="Z419" t="n">
        <v>10</v>
      </c>
    </row>
    <row r="420">
      <c r="A420" t="n">
        <v>14</v>
      </c>
      <c r="B420" t="n">
        <v>105</v>
      </c>
      <c r="C420" t="inlineStr">
        <is>
          <t xml:space="preserve">CONCLUIDO	</t>
        </is>
      </c>
      <c r="D420" t="n">
        <v>2.7984</v>
      </c>
      <c r="E420" t="n">
        <v>35.73</v>
      </c>
      <c r="F420" t="n">
        <v>30.49</v>
      </c>
      <c r="G420" t="n">
        <v>27.72</v>
      </c>
      <c r="H420" t="n">
        <v>0.38</v>
      </c>
      <c r="I420" t="n">
        <v>66</v>
      </c>
      <c r="J420" t="n">
        <v>209.58</v>
      </c>
      <c r="K420" t="n">
        <v>55.27</v>
      </c>
      <c r="L420" t="n">
        <v>4.5</v>
      </c>
      <c r="M420" t="n">
        <v>64</v>
      </c>
      <c r="N420" t="n">
        <v>44.8</v>
      </c>
      <c r="O420" t="n">
        <v>26081.73</v>
      </c>
      <c r="P420" t="n">
        <v>407.59</v>
      </c>
      <c r="Q420" t="n">
        <v>2238.47</v>
      </c>
      <c r="R420" t="n">
        <v>145.36</v>
      </c>
      <c r="S420" t="n">
        <v>80.06999999999999</v>
      </c>
      <c r="T420" t="n">
        <v>30310.82</v>
      </c>
      <c r="U420" t="n">
        <v>0.55</v>
      </c>
      <c r="V420" t="n">
        <v>0.84</v>
      </c>
      <c r="W420" t="n">
        <v>6.74</v>
      </c>
      <c r="X420" t="n">
        <v>1.86</v>
      </c>
      <c r="Y420" t="n">
        <v>1</v>
      </c>
      <c r="Z420" t="n">
        <v>10</v>
      </c>
    </row>
    <row r="421">
      <c r="A421" t="n">
        <v>15</v>
      </c>
      <c r="B421" t="n">
        <v>105</v>
      </c>
      <c r="C421" t="inlineStr">
        <is>
          <t xml:space="preserve">CONCLUIDO	</t>
        </is>
      </c>
      <c r="D421" t="n">
        <v>2.8182</v>
      </c>
      <c r="E421" t="n">
        <v>35.48</v>
      </c>
      <c r="F421" t="n">
        <v>30.4</v>
      </c>
      <c r="G421" t="n">
        <v>29.42</v>
      </c>
      <c r="H421" t="n">
        <v>0.4</v>
      </c>
      <c r="I421" t="n">
        <v>62</v>
      </c>
      <c r="J421" t="n">
        <v>209.98</v>
      </c>
      <c r="K421" t="n">
        <v>55.27</v>
      </c>
      <c r="L421" t="n">
        <v>4.75</v>
      </c>
      <c r="M421" t="n">
        <v>60</v>
      </c>
      <c r="N421" t="n">
        <v>44.95</v>
      </c>
      <c r="O421" t="n">
        <v>26131.27</v>
      </c>
      <c r="P421" t="n">
        <v>404.05</v>
      </c>
      <c r="Q421" t="n">
        <v>2238.4</v>
      </c>
      <c r="R421" t="n">
        <v>142.52</v>
      </c>
      <c r="S421" t="n">
        <v>80.06999999999999</v>
      </c>
      <c r="T421" t="n">
        <v>28911.99</v>
      </c>
      <c r="U421" t="n">
        <v>0.5600000000000001</v>
      </c>
      <c r="V421" t="n">
        <v>0.84</v>
      </c>
      <c r="W421" t="n">
        <v>6.74</v>
      </c>
      <c r="X421" t="n">
        <v>1.78</v>
      </c>
      <c r="Y421" t="n">
        <v>1</v>
      </c>
      <c r="Z421" t="n">
        <v>10</v>
      </c>
    </row>
    <row r="422">
      <c r="A422" t="n">
        <v>16</v>
      </c>
      <c r="B422" t="n">
        <v>105</v>
      </c>
      <c r="C422" t="inlineStr">
        <is>
          <t xml:space="preserve">CONCLUIDO	</t>
        </is>
      </c>
      <c r="D422" t="n">
        <v>2.836</v>
      </c>
      <c r="E422" t="n">
        <v>35.26</v>
      </c>
      <c r="F422" t="n">
        <v>30.3</v>
      </c>
      <c r="G422" t="n">
        <v>30.82</v>
      </c>
      <c r="H422" t="n">
        <v>0.42</v>
      </c>
      <c r="I422" t="n">
        <v>59</v>
      </c>
      <c r="J422" t="n">
        <v>210.38</v>
      </c>
      <c r="K422" t="n">
        <v>55.27</v>
      </c>
      <c r="L422" t="n">
        <v>5</v>
      </c>
      <c r="M422" t="n">
        <v>57</v>
      </c>
      <c r="N422" t="n">
        <v>45.11</v>
      </c>
      <c r="O422" t="n">
        <v>26180.86</v>
      </c>
      <c r="P422" t="n">
        <v>400.23</v>
      </c>
      <c r="Q422" t="n">
        <v>2238.41</v>
      </c>
      <c r="R422" t="n">
        <v>139.35</v>
      </c>
      <c r="S422" t="n">
        <v>80.06999999999999</v>
      </c>
      <c r="T422" t="n">
        <v>27343.33</v>
      </c>
      <c r="U422" t="n">
        <v>0.57</v>
      </c>
      <c r="V422" t="n">
        <v>0.85</v>
      </c>
      <c r="W422" t="n">
        <v>6.73</v>
      </c>
      <c r="X422" t="n">
        <v>1.68</v>
      </c>
      <c r="Y422" t="n">
        <v>1</v>
      </c>
      <c r="Z422" t="n">
        <v>10</v>
      </c>
    </row>
    <row r="423">
      <c r="A423" t="n">
        <v>17</v>
      </c>
      <c r="B423" t="n">
        <v>105</v>
      </c>
      <c r="C423" t="inlineStr">
        <is>
          <t xml:space="preserve">CONCLUIDO	</t>
        </is>
      </c>
      <c r="D423" t="n">
        <v>2.8535</v>
      </c>
      <c r="E423" t="n">
        <v>35.04</v>
      </c>
      <c r="F423" t="n">
        <v>30.21</v>
      </c>
      <c r="G423" t="n">
        <v>32.37</v>
      </c>
      <c r="H423" t="n">
        <v>0.44</v>
      </c>
      <c r="I423" t="n">
        <v>56</v>
      </c>
      <c r="J423" t="n">
        <v>210.78</v>
      </c>
      <c r="K423" t="n">
        <v>55.27</v>
      </c>
      <c r="L423" t="n">
        <v>5.25</v>
      </c>
      <c r="M423" t="n">
        <v>54</v>
      </c>
      <c r="N423" t="n">
        <v>45.26</v>
      </c>
      <c r="O423" t="n">
        <v>26230.5</v>
      </c>
      <c r="P423" t="n">
        <v>397.18</v>
      </c>
      <c r="Q423" t="n">
        <v>2238.54</v>
      </c>
      <c r="R423" t="n">
        <v>136.19</v>
      </c>
      <c r="S423" t="n">
        <v>80.06999999999999</v>
      </c>
      <c r="T423" t="n">
        <v>25778.86</v>
      </c>
      <c r="U423" t="n">
        <v>0.59</v>
      </c>
      <c r="V423" t="n">
        <v>0.85</v>
      </c>
      <c r="W423" t="n">
        <v>6.73</v>
      </c>
      <c r="X423" t="n">
        <v>1.58</v>
      </c>
      <c r="Y423" t="n">
        <v>1</v>
      </c>
      <c r="Z423" t="n">
        <v>10</v>
      </c>
    </row>
    <row r="424">
      <c r="A424" t="n">
        <v>18</v>
      </c>
      <c r="B424" t="n">
        <v>105</v>
      </c>
      <c r="C424" t="inlineStr">
        <is>
          <t xml:space="preserve">CONCLUIDO	</t>
        </is>
      </c>
      <c r="D424" t="n">
        <v>2.8691</v>
      </c>
      <c r="E424" t="n">
        <v>34.85</v>
      </c>
      <c r="F424" t="n">
        <v>30.14</v>
      </c>
      <c r="G424" t="n">
        <v>34.12</v>
      </c>
      <c r="H424" t="n">
        <v>0.46</v>
      </c>
      <c r="I424" t="n">
        <v>53</v>
      </c>
      <c r="J424" t="n">
        <v>211.18</v>
      </c>
      <c r="K424" t="n">
        <v>55.27</v>
      </c>
      <c r="L424" t="n">
        <v>5.5</v>
      </c>
      <c r="M424" t="n">
        <v>51</v>
      </c>
      <c r="N424" t="n">
        <v>45.41</v>
      </c>
      <c r="O424" t="n">
        <v>26280.2</v>
      </c>
      <c r="P424" t="n">
        <v>393.76</v>
      </c>
      <c r="Q424" t="n">
        <v>2238.48</v>
      </c>
      <c r="R424" t="n">
        <v>134.06</v>
      </c>
      <c r="S424" t="n">
        <v>80.06999999999999</v>
      </c>
      <c r="T424" t="n">
        <v>24725.87</v>
      </c>
      <c r="U424" t="n">
        <v>0.6</v>
      </c>
      <c r="V424" t="n">
        <v>0.85</v>
      </c>
      <c r="W424" t="n">
        <v>6.72</v>
      </c>
      <c r="X424" t="n">
        <v>1.51</v>
      </c>
      <c r="Y424" t="n">
        <v>1</v>
      </c>
      <c r="Z424" t="n">
        <v>10</v>
      </c>
    </row>
    <row r="425">
      <c r="A425" t="n">
        <v>19</v>
      </c>
      <c r="B425" t="n">
        <v>105</v>
      </c>
      <c r="C425" t="inlineStr">
        <is>
          <t xml:space="preserve">CONCLUIDO	</t>
        </is>
      </c>
      <c r="D425" t="n">
        <v>2.8883</v>
      </c>
      <c r="E425" t="n">
        <v>34.62</v>
      </c>
      <c r="F425" t="n">
        <v>30.03</v>
      </c>
      <c r="G425" t="n">
        <v>36.04</v>
      </c>
      <c r="H425" t="n">
        <v>0.48</v>
      </c>
      <c r="I425" t="n">
        <v>50</v>
      </c>
      <c r="J425" t="n">
        <v>211.59</v>
      </c>
      <c r="K425" t="n">
        <v>55.27</v>
      </c>
      <c r="L425" t="n">
        <v>5.75</v>
      </c>
      <c r="M425" t="n">
        <v>48</v>
      </c>
      <c r="N425" t="n">
        <v>45.57</v>
      </c>
      <c r="O425" t="n">
        <v>26329.94</v>
      </c>
      <c r="P425" t="n">
        <v>390.29</v>
      </c>
      <c r="Q425" t="n">
        <v>2238.33</v>
      </c>
      <c r="R425" t="n">
        <v>130.62</v>
      </c>
      <c r="S425" t="n">
        <v>80.06999999999999</v>
      </c>
      <c r="T425" t="n">
        <v>23020.71</v>
      </c>
      <c r="U425" t="n">
        <v>0.61</v>
      </c>
      <c r="V425" t="n">
        <v>0.85</v>
      </c>
      <c r="W425" t="n">
        <v>6.71</v>
      </c>
      <c r="X425" t="n">
        <v>1.4</v>
      </c>
      <c r="Y425" t="n">
        <v>1</v>
      </c>
      <c r="Z425" t="n">
        <v>10</v>
      </c>
    </row>
    <row r="426">
      <c r="A426" t="n">
        <v>20</v>
      </c>
      <c r="B426" t="n">
        <v>105</v>
      </c>
      <c r="C426" t="inlineStr">
        <is>
          <t xml:space="preserve">CONCLUIDO	</t>
        </is>
      </c>
      <c r="D426" t="n">
        <v>2.8985</v>
      </c>
      <c r="E426" t="n">
        <v>34.5</v>
      </c>
      <c r="F426" t="n">
        <v>29.99</v>
      </c>
      <c r="G426" t="n">
        <v>37.49</v>
      </c>
      <c r="H426" t="n">
        <v>0.5</v>
      </c>
      <c r="I426" t="n">
        <v>48</v>
      </c>
      <c r="J426" t="n">
        <v>211.99</v>
      </c>
      <c r="K426" t="n">
        <v>55.27</v>
      </c>
      <c r="L426" t="n">
        <v>6</v>
      </c>
      <c r="M426" t="n">
        <v>46</v>
      </c>
      <c r="N426" t="n">
        <v>45.72</v>
      </c>
      <c r="O426" t="n">
        <v>26379.74</v>
      </c>
      <c r="P426" t="n">
        <v>387.45</v>
      </c>
      <c r="Q426" t="n">
        <v>2238.44</v>
      </c>
      <c r="R426" t="n">
        <v>128.96</v>
      </c>
      <c r="S426" t="n">
        <v>80.06999999999999</v>
      </c>
      <c r="T426" t="n">
        <v>22202.44</v>
      </c>
      <c r="U426" t="n">
        <v>0.62</v>
      </c>
      <c r="V426" t="n">
        <v>0.86</v>
      </c>
      <c r="W426" t="n">
        <v>6.72</v>
      </c>
      <c r="X426" t="n">
        <v>1.36</v>
      </c>
      <c r="Y426" t="n">
        <v>1</v>
      </c>
      <c r="Z426" t="n">
        <v>10</v>
      </c>
    </row>
    <row r="427">
      <c r="A427" t="n">
        <v>21</v>
      </c>
      <c r="B427" t="n">
        <v>105</v>
      </c>
      <c r="C427" t="inlineStr">
        <is>
          <t xml:space="preserve">CONCLUIDO	</t>
        </is>
      </c>
      <c r="D427" t="n">
        <v>2.918</v>
      </c>
      <c r="E427" t="n">
        <v>34.27</v>
      </c>
      <c r="F427" t="n">
        <v>29.88</v>
      </c>
      <c r="G427" t="n">
        <v>39.84</v>
      </c>
      <c r="H427" t="n">
        <v>0.52</v>
      </c>
      <c r="I427" t="n">
        <v>45</v>
      </c>
      <c r="J427" t="n">
        <v>212.4</v>
      </c>
      <c r="K427" t="n">
        <v>55.27</v>
      </c>
      <c r="L427" t="n">
        <v>6.25</v>
      </c>
      <c r="M427" t="n">
        <v>43</v>
      </c>
      <c r="N427" t="n">
        <v>45.87</v>
      </c>
      <c r="O427" t="n">
        <v>26429.59</v>
      </c>
      <c r="P427" t="n">
        <v>383.44</v>
      </c>
      <c r="Q427" t="n">
        <v>2238.51</v>
      </c>
      <c r="R427" t="n">
        <v>125.49</v>
      </c>
      <c r="S427" t="n">
        <v>80.06999999999999</v>
      </c>
      <c r="T427" t="n">
        <v>20482.85</v>
      </c>
      <c r="U427" t="n">
        <v>0.64</v>
      </c>
      <c r="V427" t="n">
        <v>0.86</v>
      </c>
      <c r="W427" t="n">
        <v>6.71</v>
      </c>
      <c r="X427" t="n">
        <v>1.25</v>
      </c>
      <c r="Y427" t="n">
        <v>1</v>
      </c>
      <c r="Z427" t="n">
        <v>10</v>
      </c>
    </row>
    <row r="428">
      <c r="A428" t="n">
        <v>22</v>
      </c>
      <c r="B428" t="n">
        <v>105</v>
      </c>
      <c r="C428" t="inlineStr">
        <is>
          <t xml:space="preserve">CONCLUIDO	</t>
        </is>
      </c>
      <c r="D428" t="n">
        <v>2.9294</v>
      </c>
      <c r="E428" t="n">
        <v>34.14</v>
      </c>
      <c r="F428" t="n">
        <v>29.83</v>
      </c>
      <c r="G428" t="n">
        <v>41.62</v>
      </c>
      <c r="H428" t="n">
        <v>0.54</v>
      </c>
      <c r="I428" t="n">
        <v>43</v>
      </c>
      <c r="J428" t="n">
        <v>212.8</v>
      </c>
      <c r="K428" t="n">
        <v>55.27</v>
      </c>
      <c r="L428" t="n">
        <v>6.5</v>
      </c>
      <c r="M428" t="n">
        <v>41</v>
      </c>
      <c r="N428" t="n">
        <v>46.03</v>
      </c>
      <c r="O428" t="n">
        <v>26479.5</v>
      </c>
      <c r="P428" t="n">
        <v>380.67</v>
      </c>
      <c r="Q428" t="n">
        <v>2238.33</v>
      </c>
      <c r="R428" t="n">
        <v>123.94</v>
      </c>
      <c r="S428" t="n">
        <v>80.06999999999999</v>
      </c>
      <c r="T428" t="n">
        <v>19717.97</v>
      </c>
      <c r="U428" t="n">
        <v>0.65</v>
      </c>
      <c r="V428" t="n">
        <v>0.86</v>
      </c>
      <c r="W428" t="n">
        <v>6.71</v>
      </c>
      <c r="X428" t="n">
        <v>1.2</v>
      </c>
      <c r="Y428" t="n">
        <v>1</v>
      </c>
      <c r="Z428" t="n">
        <v>10</v>
      </c>
    </row>
    <row r="429">
      <c r="A429" t="n">
        <v>23</v>
      </c>
      <c r="B429" t="n">
        <v>105</v>
      </c>
      <c r="C429" t="inlineStr">
        <is>
          <t xml:space="preserve">CONCLUIDO	</t>
        </is>
      </c>
      <c r="D429" t="n">
        <v>2.9417</v>
      </c>
      <c r="E429" t="n">
        <v>33.99</v>
      </c>
      <c r="F429" t="n">
        <v>29.77</v>
      </c>
      <c r="G429" t="n">
        <v>43.56</v>
      </c>
      <c r="H429" t="n">
        <v>0.5600000000000001</v>
      </c>
      <c r="I429" t="n">
        <v>41</v>
      </c>
      <c r="J429" t="n">
        <v>213.21</v>
      </c>
      <c r="K429" t="n">
        <v>55.27</v>
      </c>
      <c r="L429" t="n">
        <v>6.75</v>
      </c>
      <c r="M429" t="n">
        <v>39</v>
      </c>
      <c r="N429" t="n">
        <v>46.18</v>
      </c>
      <c r="O429" t="n">
        <v>26529.46</v>
      </c>
      <c r="P429" t="n">
        <v>376.86</v>
      </c>
      <c r="Q429" t="n">
        <v>2238.61</v>
      </c>
      <c r="R429" t="n">
        <v>121.57</v>
      </c>
      <c r="S429" t="n">
        <v>80.06999999999999</v>
      </c>
      <c r="T429" t="n">
        <v>18542.54</v>
      </c>
      <c r="U429" t="n">
        <v>0.66</v>
      </c>
      <c r="V429" t="n">
        <v>0.86</v>
      </c>
      <c r="W429" t="n">
        <v>6.71</v>
      </c>
      <c r="X429" t="n">
        <v>1.14</v>
      </c>
      <c r="Y429" t="n">
        <v>1</v>
      </c>
      <c r="Z429" t="n">
        <v>10</v>
      </c>
    </row>
    <row r="430">
      <c r="A430" t="n">
        <v>24</v>
      </c>
      <c r="B430" t="n">
        <v>105</v>
      </c>
      <c r="C430" t="inlineStr">
        <is>
          <t xml:space="preserve">CONCLUIDO	</t>
        </is>
      </c>
      <c r="D430" t="n">
        <v>2.9478</v>
      </c>
      <c r="E430" t="n">
        <v>33.92</v>
      </c>
      <c r="F430" t="n">
        <v>29.74</v>
      </c>
      <c r="G430" t="n">
        <v>44.61</v>
      </c>
      <c r="H430" t="n">
        <v>0.58</v>
      </c>
      <c r="I430" t="n">
        <v>40</v>
      </c>
      <c r="J430" t="n">
        <v>213.61</v>
      </c>
      <c r="K430" t="n">
        <v>55.27</v>
      </c>
      <c r="L430" t="n">
        <v>7</v>
      </c>
      <c r="M430" t="n">
        <v>38</v>
      </c>
      <c r="N430" t="n">
        <v>46.34</v>
      </c>
      <c r="O430" t="n">
        <v>26579.47</v>
      </c>
      <c r="P430" t="n">
        <v>373.84</v>
      </c>
      <c r="Q430" t="n">
        <v>2238.4</v>
      </c>
      <c r="R430" t="n">
        <v>120.65</v>
      </c>
      <c r="S430" t="n">
        <v>80.06999999999999</v>
      </c>
      <c r="T430" t="n">
        <v>18088.09</v>
      </c>
      <c r="U430" t="n">
        <v>0.66</v>
      </c>
      <c r="V430" t="n">
        <v>0.86</v>
      </c>
      <c r="W430" t="n">
        <v>6.71</v>
      </c>
      <c r="X430" t="n">
        <v>1.11</v>
      </c>
      <c r="Y430" t="n">
        <v>1</v>
      </c>
      <c r="Z430" t="n">
        <v>10</v>
      </c>
    </row>
    <row r="431">
      <c r="A431" t="n">
        <v>25</v>
      </c>
      <c r="B431" t="n">
        <v>105</v>
      </c>
      <c r="C431" t="inlineStr">
        <is>
          <t xml:space="preserve">CONCLUIDO	</t>
        </is>
      </c>
      <c r="D431" t="n">
        <v>2.9587</v>
      </c>
      <c r="E431" t="n">
        <v>33.8</v>
      </c>
      <c r="F431" t="n">
        <v>29.69</v>
      </c>
      <c r="G431" t="n">
        <v>46.88</v>
      </c>
      <c r="H431" t="n">
        <v>0.6</v>
      </c>
      <c r="I431" t="n">
        <v>38</v>
      </c>
      <c r="J431" t="n">
        <v>214.02</v>
      </c>
      <c r="K431" t="n">
        <v>55.27</v>
      </c>
      <c r="L431" t="n">
        <v>7.25</v>
      </c>
      <c r="M431" t="n">
        <v>36</v>
      </c>
      <c r="N431" t="n">
        <v>46.49</v>
      </c>
      <c r="O431" t="n">
        <v>26629.54</v>
      </c>
      <c r="P431" t="n">
        <v>371.56</v>
      </c>
      <c r="Q431" t="n">
        <v>2238.41</v>
      </c>
      <c r="R431" t="n">
        <v>119.41</v>
      </c>
      <c r="S431" t="n">
        <v>80.06999999999999</v>
      </c>
      <c r="T431" t="n">
        <v>17474.93</v>
      </c>
      <c r="U431" t="n">
        <v>0.67</v>
      </c>
      <c r="V431" t="n">
        <v>0.86</v>
      </c>
      <c r="W431" t="n">
        <v>6.7</v>
      </c>
      <c r="X431" t="n">
        <v>1.07</v>
      </c>
      <c r="Y431" t="n">
        <v>1</v>
      </c>
      <c r="Z431" t="n">
        <v>10</v>
      </c>
    </row>
    <row r="432">
      <c r="A432" t="n">
        <v>26</v>
      </c>
      <c r="B432" t="n">
        <v>105</v>
      </c>
      <c r="C432" t="inlineStr">
        <is>
          <t xml:space="preserve">CONCLUIDO	</t>
        </is>
      </c>
      <c r="D432" t="n">
        <v>2.9653</v>
      </c>
      <c r="E432" t="n">
        <v>33.72</v>
      </c>
      <c r="F432" t="n">
        <v>29.66</v>
      </c>
      <c r="G432" t="n">
        <v>48.1</v>
      </c>
      <c r="H432" t="n">
        <v>0.62</v>
      </c>
      <c r="I432" t="n">
        <v>37</v>
      </c>
      <c r="J432" t="n">
        <v>214.42</v>
      </c>
      <c r="K432" t="n">
        <v>55.27</v>
      </c>
      <c r="L432" t="n">
        <v>7.5</v>
      </c>
      <c r="M432" t="n">
        <v>35</v>
      </c>
      <c r="N432" t="n">
        <v>46.65</v>
      </c>
      <c r="O432" t="n">
        <v>26679.66</v>
      </c>
      <c r="P432" t="n">
        <v>368.97</v>
      </c>
      <c r="Q432" t="n">
        <v>2238.38</v>
      </c>
      <c r="R432" t="n">
        <v>118.29</v>
      </c>
      <c r="S432" t="n">
        <v>80.06999999999999</v>
      </c>
      <c r="T432" t="n">
        <v>16923.16</v>
      </c>
      <c r="U432" t="n">
        <v>0.68</v>
      </c>
      <c r="V432" t="n">
        <v>0.87</v>
      </c>
      <c r="W432" t="n">
        <v>6.7</v>
      </c>
      <c r="X432" t="n">
        <v>1.03</v>
      </c>
      <c r="Y432" t="n">
        <v>1</v>
      </c>
      <c r="Z432" t="n">
        <v>10</v>
      </c>
    </row>
    <row r="433">
      <c r="A433" t="n">
        <v>27</v>
      </c>
      <c r="B433" t="n">
        <v>105</v>
      </c>
      <c r="C433" t="inlineStr">
        <is>
          <t xml:space="preserve">CONCLUIDO	</t>
        </is>
      </c>
      <c r="D433" t="n">
        <v>2.9768</v>
      </c>
      <c r="E433" t="n">
        <v>33.59</v>
      </c>
      <c r="F433" t="n">
        <v>29.61</v>
      </c>
      <c r="G433" t="n">
        <v>50.76</v>
      </c>
      <c r="H433" t="n">
        <v>0.64</v>
      </c>
      <c r="I433" t="n">
        <v>35</v>
      </c>
      <c r="J433" t="n">
        <v>214.83</v>
      </c>
      <c r="K433" t="n">
        <v>55.27</v>
      </c>
      <c r="L433" t="n">
        <v>7.75</v>
      </c>
      <c r="M433" t="n">
        <v>33</v>
      </c>
      <c r="N433" t="n">
        <v>46.81</v>
      </c>
      <c r="O433" t="n">
        <v>26729.83</v>
      </c>
      <c r="P433" t="n">
        <v>365.25</v>
      </c>
      <c r="Q433" t="n">
        <v>2238.32</v>
      </c>
      <c r="R433" t="n">
        <v>116.79</v>
      </c>
      <c r="S433" t="n">
        <v>80.06999999999999</v>
      </c>
      <c r="T433" t="n">
        <v>16180.13</v>
      </c>
      <c r="U433" t="n">
        <v>0.6899999999999999</v>
      </c>
      <c r="V433" t="n">
        <v>0.87</v>
      </c>
      <c r="W433" t="n">
        <v>6.69</v>
      </c>
      <c r="X433" t="n">
        <v>0.98</v>
      </c>
      <c r="Y433" t="n">
        <v>1</v>
      </c>
      <c r="Z433" t="n">
        <v>10</v>
      </c>
    </row>
    <row r="434">
      <c r="A434" t="n">
        <v>28</v>
      </c>
      <c r="B434" t="n">
        <v>105</v>
      </c>
      <c r="C434" t="inlineStr">
        <is>
          <t xml:space="preserve">CONCLUIDO	</t>
        </is>
      </c>
      <c r="D434" t="n">
        <v>2.9848</v>
      </c>
      <c r="E434" t="n">
        <v>33.5</v>
      </c>
      <c r="F434" t="n">
        <v>29.56</v>
      </c>
      <c r="G434" t="n">
        <v>52.16</v>
      </c>
      <c r="H434" t="n">
        <v>0.66</v>
      </c>
      <c r="I434" t="n">
        <v>34</v>
      </c>
      <c r="J434" t="n">
        <v>215.24</v>
      </c>
      <c r="K434" t="n">
        <v>55.27</v>
      </c>
      <c r="L434" t="n">
        <v>8</v>
      </c>
      <c r="M434" t="n">
        <v>32</v>
      </c>
      <c r="N434" t="n">
        <v>46.97</v>
      </c>
      <c r="O434" t="n">
        <v>26780.06</v>
      </c>
      <c r="P434" t="n">
        <v>361.05</v>
      </c>
      <c r="Q434" t="n">
        <v>2238.34</v>
      </c>
      <c r="R434" t="n">
        <v>115.11</v>
      </c>
      <c r="S434" t="n">
        <v>80.06999999999999</v>
      </c>
      <c r="T434" t="n">
        <v>15347.25</v>
      </c>
      <c r="U434" t="n">
        <v>0.7</v>
      </c>
      <c r="V434" t="n">
        <v>0.87</v>
      </c>
      <c r="W434" t="n">
        <v>6.69</v>
      </c>
      <c r="X434" t="n">
        <v>0.93</v>
      </c>
      <c r="Y434" t="n">
        <v>1</v>
      </c>
      <c r="Z434" t="n">
        <v>10</v>
      </c>
    </row>
    <row r="435">
      <c r="A435" t="n">
        <v>29</v>
      </c>
      <c r="B435" t="n">
        <v>105</v>
      </c>
      <c r="C435" t="inlineStr">
        <is>
          <t xml:space="preserve">CONCLUIDO	</t>
        </is>
      </c>
      <c r="D435" t="n">
        <v>2.989</v>
      </c>
      <c r="E435" t="n">
        <v>33.46</v>
      </c>
      <c r="F435" t="n">
        <v>29.55</v>
      </c>
      <c r="G435" t="n">
        <v>53.73</v>
      </c>
      <c r="H435" t="n">
        <v>0.68</v>
      </c>
      <c r="I435" t="n">
        <v>33</v>
      </c>
      <c r="J435" t="n">
        <v>215.65</v>
      </c>
      <c r="K435" t="n">
        <v>55.27</v>
      </c>
      <c r="L435" t="n">
        <v>8.25</v>
      </c>
      <c r="M435" t="n">
        <v>31</v>
      </c>
      <c r="N435" t="n">
        <v>47.12</v>
      </c>
      <c r="O435" t="n">
        <v>26830.34</v>
      </c>
      <c r="P435" t="n">
        <v>359.38</v>
      </c>
      <c r="Q435" t="n">
        <v>2238.31</v>
      </c>
      <c r="R435" t="n">
        <v>114.76</v>
      </c>
      <c r="S435" t="n">
        <v>80.06999999999999</v>
      </c>
      <c r="T435" t="n">
        <v>15177.31</v>
      </c>
      <c r="U435" t="n">
        <v>0.7</v>
      </c>
      <c r="V435" t="n">
        <v>0.87</v>
      </c>
      <c r="W435" t="n">
        <v>6.69</v>
      </c>
      <c r="X435" t="n">
        <v>0.93</v>
      </c>
      <c r="Y435" t="n">
        <v>1</v>
      </c>
      <c r="Z435" t="n">
        <v>10</v>
      </c>
    </row>
    <row r="436">
      <c r="A436" t="n">
        <v>30</v>
      </c>
      <c r="B436" t="n">
        <v>105</v>
      </c>
      <c r="C436" t="inlineStr">
        <is>
          <t xml:space="preserve">CONCLUIDO	</t>
        </is>
      </c>
      <c r="D436" t="n">
        <v>3.0019</v>
      </c>
      <c r="E436" t="n">
        <v>33.31</v>
      </c>
      <c r="F436" t="n">
        <v>29.49</v>
      </c>
      <c r="G436" t="n">
        <v>57.08</v>
      </c>
      <c r="H436" t="n">
        <v>0.7</v>
      </c>
      <c r="I436" t="n">
        <v>31</v>
      </c>
      <c r="J436" t="n">
        <v>216.05</v>
      </c>
      <c r="K436" t="n">
        <v>55.27</v>
      </c>
      <c r="L436" t="n">
        <v>8.5</v>
      </c>
      <c r="M436" t="n">
        <v>29</v>
      </c>
      <c r="N436" t="n">
        <v>47.28</v>
      </c>
      <c r="O436" t="n">
        <v>26880.68</v>
      </c>
      <c r="P436" t="n">
        <v>355.96</v>
      </c>
      <c r="Q436" t="n">
        <v>2238.41</v>
      </c>
      <c r="R436" t="n">
        <v>112.77</v>
      </c>
      <c r="S436" t="n">
        <v>80.06999999999999</v>
      </c>
      <c r="T436" t="n">
        <v>14193.77</v>
      </c>
      <c r="U436" t="n">
        <v>0.71</v>
      </c>
      <c r="V436" t="n">
        <v>0.87</v>
      </c>
      <c r="W436" t="n">
        <v>6.69</v>
      </c>
      <c r="X436" t="n">
        <v>0.86</v>
      </c>
      <c r="Y436" t="n">
        <v>1</v>
      </c>
      <c r="Z436" t="n">
        <v>10</v>
      </c>
    </row>
    <row r="437">
      <c r="A437" t="n">
        <v>31</v>
      </c>
      <c r="B437" t="n">
        <v>105</v>
      </c>
      <c r="C437" t="inlineStr">
        <is>
          <t xml:space="preserve">CONCLUIDO	</t>
        </is>
      </c>
      <c r="D437" t="n">
        <v>3.0082</v>
      </c>
      <c r="E437" t="n">
        <v>33.24</v>
      </c>
      <c r="F437" t="n">
        <v>29.46</v>
      </c>
      <c r="G437" t="n">
        <v>58.92</v>
      </c>
      <c r="H437" t="n">
        <v>0.72</v>
      </c>
      <c r="I437" t="n">
        <v>30</v>
      </c>
      <c r="J437" t="n">
        <v>216.46</v>
      </c>
      <c r="K437" t="n">
        <v>55.27</v>
      </c>
      <c r="L437" t="n">
        <v>8.75</v>
      </c>
      <c r="M437" t="n">
        <v>28</v>
      </c>
      <c r="N437" t="n">
        <v>47.44</v>
      </c>
      <c r="O437" t="n">
        <v>26931.07</v>
      </c>
      <c r="P437" t="n">
        <v>352.08</v>
      </c>
      <c r="Q437" t="n">
        <v>2238.37</v>
      </c>
      <c r="R437" t="n">
        <v>111.89</v>
      </c>
      <c r="S437" t="n">
        <v>80.06999999999999</v>
      </c>
      <c r="T437" t="n">
        <v>13758.96</v>
      </c>
      <c r="U437" t="n">
        <v>0.72</v>
      </c>
      <c r="V437" t="n">
        <v>0.87</v>
      </c>
      <c r="W437" t="n">
        <v>6.69</v>
      </c>
      <c r="X437" t="n">
        <v>0.83</v>
      </c>
      <c r="Y437" t="n">
        <v>1</v>
      </c>
      <c r="Z437" t="n">
        <v>10</v>
      </c>
    </row>
    <row r="438">
      <c r="A438" t="n">
        <v>32</v>
      </c>
      <c r="B438" t="n">
        <v>105</v>
      </c>
      <c r="C438" t="inlineStr">
        <is>
          <t xml:space="preserve">CONCLUIDO	</t>
        </is>
      </c>
      <c r="D438" t="n">
        <v>3.0147</v>
      </c>
      <c r="E438" t="n">
        <v>33.17</v>
      </c>
      <c r="F438" t="n">
        <v>29.43</v>
      </c>
      <c r="G438" t="n">
        <v>60.89</v>
      </c>
      <c r="H438" t="n">
        <v>0.74</v>
      </c>
      <c r="I438" t="n">
        <v>29</v>
      </c>
      <c r="J438" t="n">
        <v>216.87</v>
      </c>
      <c r="K438" t="n">
        <v>55.27</v>
      </c>
      <c r="L438" t="n">
        <v>9</v>
      </c>
      <c r="M438" t="n">
        <v>27</v>
      </c>
      <c r="N438" t="n">
        <v>47.6</v>
      </c>
      <c r="O438" t="n">
        <v>26981.51</v>
      </c>
      <c r="P438" t="n">
        <v>349.21</v>
      </c>
      <c r="Q438" t="n">
        <v>2238.38</v>
      </c>
      <c r="R438" t="n">
        <v>110.83</v>
      </c>
      <c r="S438" t="n">
        <v>80.06999999999999</v>
      </c>
      <c r="T438" t="n">
        <v>13230.34</v>
      </c>
      <c r="U438" t="n">
        <v>0.72</v>
      </c>
      <c r="V438" t="n">
        <v>0.87</v>
      </c>
      <c r="W438" t="n">
        <v>6.69</v>
      </c>
      <c r="X438" t="n">
        <v>0.8</v>
      </c>
      <c r="Y438" t="n">
        <v>1</v>
      </c>
      <c r="Z438" t="n">
        <v>10</v>
      </c>
    </row>
    <row r="439">
      <c r="A439" t="n">
        <v>33</v>
      </c>
      <c r="B439" t="n">
        <v>105</v>
      </c>
      <c r="C439" t="inlineStr">
        <is>
          <t xml:space="preserve">CONCLUIDO	</t>
        </is>
      </c>
      <c r="D439" t="n">
        <v>3.0207</v>
      </c>
      <c r="E439" t="n">
        <v>33.11</v>
      </c>
      <c r="F439" t="n">
        <v>29.41</v>
      </c>
      <c r="G439" t="n">
        <v>63.01</v>
      </c>
      <c r="H439" t="n">
        <v>0.76</v>
      </c>
      <c r="I439" t="n">
        <v>28</v>
      </c>
      <c r="J439" t="n">
        <v>217.28</v>
      </c>
      <c r="K439" t="n">
        <v>55.27</v>
      </c>
      <c r="L439" t="n">
        <v>9.25</v>
      </c>
      <c r="M439" t="n">
        <v>26</v>
      </c>
      <c r="N439" t="n">
        <v>47.76</v>
      </c>
      <c r="O439" t="n">
        <v>27032.02</v>
      </c>
      <c r="P439" t="n">
        <v>346.72</v>
      </c>
      <c r="Q439" t="n">
        <v>2238.38</v>
      </c>
      <c r="R439" t="n">
        <v>109.86</v>
      </c>
      <c r="S439" t="n">
        <v>80.06999999999999</v>
      </c>
      <c r="T439" t="n">
        <v>12751.73</v>
      </c>
      <c r="U439" t="n">
        <v>0.73</v>
      </c>
      <c r="V439" t="n">
        <v>0.87</v>
      </c>
      <c r="W439" t="n">
        <v>6.69</v>
      </c>
      <c r="X439" t="n">
        <v>0.78</v>
      </c>
      <c r="Y439" t="n">
        <v>1</v>
      </c>
      <c r="Z439" t="n">
        <v>10</v>
      </c>
    </row>
    <row r="440">
      <c r="A440" t="n">
        <v>34</v>
      </c>
      <c r="B440" t="n">
        <v>105</v>
      </c>
      <c r="C440" t="inlineStr">
        <is>
          <t xml:space="preserve">CONCLUIDO	</t>
        </is>
      </c>
      <c r="D440" t="n">
        <v>3.0289</v>
      </c>
      <c r="E440" t="n">
        <v>33.02</v>
      </c>
      <c r="F440" t="n">
        <v>29.36</v>
      </c>
      <c r="G440" t="n">
        <v>65.23</v>
      </c>
      <c r="H440" t="n">
        <v>0.78</v>
      </c>
      <c r="I440" t="n">
        <v>27</v>
      </c>
      <c r="J440" t="n">
        <v>217.69</v>
      </c>
      <c r="K440" t="n">
        <v>55.27</v>
      </c>
      <c r="L440" t="n">
        <v>9.5</v>
      </c>
      <c r="M440" t="n">
        <v>25</v>
      </c>
      <c r="N440" t="n">
        <v>47.92</v>
      </c>
      <c r="O440" t="n">
        <v>27082.57</v>
      </c>
      <c r="P440" t="n">
        <v>343.61</v>
      </c>
      <c r="Q440" t="n">
        <v>2238.38</v>
      </c>
      <c r="R440" t="n">
        <v>108.23</v>
      </c>
      <c r="S440" t="n">
        <v>80.06999999999999</v>
      </c>
      <c r="T440" t="n">
        <v>11940.65</v>
      </c>
      <c r="U440" t="n">
        <v>0.74</v>
      </c>
      <c r="V440" t="n">
        <v>0.87</v>
      </c>
      <c r="W440" t="n">
        <v>6.69</v>
      </c>
      <c r="X440" t="n">
        <v>0.73</v>
      </c>
      <c r="Y440" t="n">
        <v>1</v>
      </c>
      <c r="Z440" t="n">
        <v>10</v>
      </c>
    </row>
    <row r="441">
      <c r="A441" t="n">
        <v>35</v>
      </c>
      <c r="B441" t="n">
        <v>105</v>
      </c>
      <c r="C441" t="inlineStr">
        <is>
          <t xml:space="preserve">CONCLUIDO	</t>
        </is>
      </c>
      <c r="D441" t="n">
        <v>3.035</v>
      </c>
      <c r="E441" t="n">
        <v>32.95</v>
      </c>
      <c r="F441" t="n">
        <v>29.33</v>
      </c>
      <c r="G441" t="n">
        <v>67.68000000000001</v>
      </c>
      <c r="H441" t="n">
        <v>0.79</v>
      </c>
      <c r="I441" t="n">
        <v>26</v>
      </c>
      <c r="J441" t="n">
        <v>218.1</v>
      </c>
      <c r="K441" t="n">
        <v>55.27</v>
      </c>
      <c r="L441" t="n">
        <v>9.75</v>
      </c>
      <c r="M441" t="n">
        <v>24</v>
      </c>
      <c r="N441" t="n">
        <v>48.08</v>
      </c>
      <c r="O441" t="n">
        <v>27133.18</v>
      </c>
      <c r="P441" t="n">
        <v>338.81</v>
      </c>
      <c r="Q441" t="n">
        <v>2238.38</v>
      </c>
      <c r="R441" t="n">
        <v>107.46</v>
      </c>
      <c r="S441" t="n">
        <v>80.06999999999999</v>
      </c>
      <c r="T441" t="n">
        <v>11562.69</v>
      </c>
      <c r="U441" t="n">
        <v>0.75</v>
      </c>
      <c r="V441" t="n">
        <v>0.87</v>
      </c>
      <c r="W441" t="n">
        <v>6.68</v>
      </c>
      <c r="X441" t="n">
        <v>0.7</v>
      </c>
      <c r="Y441" t="n">
        <v>1</v>
      </c>
      <c r="Z441" t="n">
        <v>10</v>
      </c>
    </row>
    <row r="442">
      <c r="A442" t="n">
        <v>36</v>
      </c>
      <c r="B442" t="n">
        <v>105</v>
      </c>
      <c r="C442" t="inlineStr">
        <is>
          <t xml:space="preserve">CONCLUIDO	</t>
        </is>
      </c>
      <c r="D442" t="n">
        <v>3.0413</v>
      </c>
      <c r="E442" t="n">
        <v>32.88</v>
      </c>
      <c r="F442" t="n">
        <v>29.3</v>
      </c>
      <c r="G442" t="n">
        <v>70.33</v>
      </c>
      <c r="H442" t="n">
        <v>0.8100000000000001</v>
      </c>
      <c r="I442" t="n">
        <v>25</v>
      </c>
      <c r="J442" t="n">
        <v>218.51</v>
      </c>
      <c r="K442" t="n">
        <v>55.27</v>
      </c>
      <c r="L442" t="n">
        <v>10</v>
      </c>
      <c r="M442" t="n">
        <v>23</v>
      </c>
      <c r="N442" t="n">
        <v>48.24</v>
      </c>
      <c r="O442" t="n">
        <v>27183.85</v>
      </c>
      <c r="P442" t="n">
        <v>335.51</v>
      </c>
      <c r="Q442" t="n">
        <v>2238.4</v>
      </c>
      <c r="R442" t="n">
        <v>106.35</v>
      </c>
      <c r="S442" t="n">
        <v>80.06999999999999</v>
      </c>
      <c r="T442" t="n">
        <v>11013.81</v>
      </c>
      <c r="U442" t="n">
        <v>0.75</v>
      </c>
      <c r="V442" t="n">
        <v>0.88</v>
      </c>
      <c r="W442" t="n">
        <v>6.69</v>
      </c>
      <c r="X442" t="n">
        <v>0.68</v>
      </c>
      <c r="Y442" t="n">
        <v>1</v>
      </c>
      <c r="Z442" t="n">
        <v>10</v>
      </c>
    </row>
    <row r="443">
      <c r="A443" t="n">
        <v>37</v>
      </c>
      <c r="B443" t="n">
        <v>105</v>
      </c>
      <c r="C443" t="inlineStr">
        <is>
          <t xml:space="preserve">CONCLUIDO	</t>
        </is>
      </c>
      <c r="D443" t="n">
        <v>3.0386</v>
      </c>
      <c r="E443" t="n">
        <v>32.91</v>
      </c>
      <c r="F443" t="n">
        <v>29.33</v>
      </c>
      <c r="G443" t="n">
        <v>70.40000000000001</v>
      </c>
      <c r="H443" t="n">
        <v>0.83</v>
      </c>
      <c r="I443" t="n">
        <v>25</v>
      </c>
      <c r="J443" t="n">
        <v>218.92</v>
      </c>
      <c r="K443" t="n">
        <v>55.27</v>
      </c>
      <c r="L443" t="n">
        <v>10.25</v>
      </c>
      <c r="M443" t="n">
        <v>21</v>
      </c>
      <c r="N443" t="n">
        <v>48.4</v>
      </c>
      <c r="O443" t="n">
        <v>27234.57</v>
      </c>
      <c r="P443" t="n">
        <v>334.99</v>
      </c>
      <c r="Q443" t="n">
        <v>2238.31</v>
      </c>
      <c r="R443" t="n">
        <v>107.54</v>
      </c>
      <c r="S443" t="n">
        <v>80.06999999999999</v>
      </c>
      <c r="T443" t="n">
        <v>11605.3</v>
      </c>
      <c r="U443" t="n">
        <v>0.74</v>
      </c>
      <c r="V443" t="n">
        <v>0.87</v>
      </c>
      <c r="W443" t="n">
        <v>6.69</v>
      </c>
      <c r="X443" t="n">
        <v>0.71</v>
      </c>
      <c r="Y443" t="n">
        <v>1</v>
      </c>
      <c r="Z443" t="n">
        <v>10</v>
      </c>
    </row>
    <row r="444">
      <c r="A444" t="n">
        <v>38</v>
      </c>
      <c r="B444" t="n">
        <v>105</v>
      </c>
      <c r="C444" t="inlineStr">
        <is>
          <t xml:space="preserve">CONCLUIDO	</t>
        </is>
      </c>
      <c r="D444" t="n">
        <v>3.0467</v>
      </c>
      <c r="E444" t="n">
        <v>32.82</v>
      </c>
      <c r="F444" t="n">
        <v>29.28</v>
      </c>
      <c r="G444" t="n">
        <v>73.20999999999999</v>
      </c>
      <c r="H444" t="n">
        <v>0.85</v>
      </c>
      <c r="I444" t="n">
        <v>24</v>
      </c>
      <c r="J444" t="n">
        <v>219.33</v>
      </c>
      <c r="K444" t="n">
        <v>55.27</v>
      </c>
      <c r="L444" t="n">
        <v>10.5</v>
      </c>
      <c r="M444" t="n">
        <v>16</v>
      </c>
      <c r="N444" t="n">
        <v>48.56</v>
      </c>
      <c r="O444" t="n">
        <v>27285.35</v>
      </c>
      <c r="P444" t="n">
        <v>331.37</v>
      </c>
      <c r="Q444" t="n">
        <v>2238.32</v>
      </c>
      <c r="R444" t="n">
        <v>105.72</v>
      </c>
      <c r="S444" t="n">
        <v>80.06999999999999</v>
      </c>
      <c r="T444" t="n">
        <v>10702.96</v>
      </c>
      <c r="U444" t="n">
        <v>0.76</v>
      </c>
      <c r="V444" t="n">
        <v>0.88</v>
      </c>
      <c r="W444" t="n">
        <v>6.69</v>
      </c>
      <c r="X444" t="n">
        <v>0.66</v>
      </c>
      <c r="Y444" t="n">
        <v>1</v>
      </c>
      <c r="Z444" t="n">
        <v>10</v>
      </c>
    </row>
    <row r="445">
      <c r="A445" t="n">
        <v>39</v>
      </c>
      <c r="B445" t="n">
        <v>105</v>
      </c>
      <c r="C445" t="inlineStr">
        <is>
          <t xml:space="preserve">CONCLUIDO	</t>
        </is>
      </c>
      <c r="D445" t="n">
        <v>3.0459</v>
      </c>
      <c r="E445" t="n">
        <v>32.83</v>
      </c>
      <c r="F445" t="n">
        <v>29.29</v>
      </c>
      <c r="G445" t="n">
        <v>73.23</v>
      </c>
      <c r="H445" t="n">
        <v>0.87</v>
      </c>
      <c r="I445" t="n">
        <v>24</v>
      </c>
      <c r="J445" t="n">
        <v>219.75</v>
      </c>
      <c r="K445" t="n">
        <v>55.27</v>
      </c>
      <c r="L445" t="n">
        <v>10.75</v>
      </c>
      <c r="M445" t="n">
        <v>9</v>
      </c>
      <c r="N445" t="n">
        <v>48.72</v>
      </c>
      <c r="O445" t="n">
        <v>27336.19</v>
      </c>
      <c r="P445" t="n">
        <v>329.71</v>
      </c>
      <c r="Q445" t="n">
        <v>2238.34</v>
      </c>
      <c r="R445" t="n">
        <v>106.02</v>
      </c>
      <c r="S445" t="n">
        <v>80.06999999999999</v>
      </c>
      <c r="T445" t="n">
        <v>10851.6</v>
      </c>
      <c r="U445" t="n">
        <v>0.76</v>
      </c>
      <c r="V445" t="n">
        <v>0.88</v>
      </c>
      <c r="W445" t="n">
        <v>6.69</v>
      </c>
      <c r="X445" t="n">
        <v>0.67</v>
      </c>
      <c r="Y445" t="n">
        <v>1</v>
      </c>
      <c r="Z445" t="n">
        <v>10</v>
      </c>
    </row>
    <row r="446">
      <c r="A446" t="n">
        <v>40</v>
      </c>
      <c r="B446" t="n">
        <v>105</v>
      </c>
      <c r="C446" t="inlineStr">
        <is>
          <t xml:space="preserve">CONCLUIDO	</t>
        </is>
      </c>
      <c r="D446" t="n">
        <v>3.0537</v>
      </c>
      <c r="E446" t="n">
        <v>32.75</v>
      </c>
      <c r="F446" t="n">
        <v>29.25</v>
      </c>
      <c r="G446" t="n">
        <v>76.3</v>
      </c>
      <c r="H446" t="n">
        <v>0.89</v>
      </c>
      <c r="I446" t="n">
        <v>23</v>
      </c>
      <c r="J446" t="n">
        <v>220.16</v>
      </c>
      <c r="K446" t="n">
        <v>55.27</v>
      </c>
      <c r="L446" t="n">
        <v>11</v>
      </c>
      <c r="M446" t="n">
        <v>9</v>
      </c>
      <c r="N446" t="n">
        <v>48.89</v>
      </c>
      <c r="O446" t="n">
        <v>27387.08</v>
      </c>
      <c r="P446" t="n">
        <v>327.51</v>
      </c>
      <c r="Q446" t="n">
        <v>2238.36</v>
      </c>
      <c r="R446" t="n">
        <v>104.37</v>
      </c>
      <c r="S446" t="n">
        <v>80.06999999999999</v>
      </c>
      <c r="T446" t="n">
        <v>10031.92</v>
      </c>
      <c r="U446" t="n">
        <v>0.77</v>
      </c>
      <c r="V446" t="n">
        <v>0.88</v>
      </c>
      <c r="W446" t="n">
        <v>6.69</v>
      </c>
      <c r="X446" t="n">
        <v>0.62</v>
      </c>
      <c r="Y446" t="n">
        <v>1</v>
      </c>
      <c r="Z446" t="n">
        <v>10</v>
      </c>
    </row>
    <row r="447">
      <c r="A447" t="n">
        <v>41</v>
      </c>
      <c r="B447" t="n">
        <v>105</v>
      </c>
      <c r="C447" t="inlineStr">
        <is>
          <t xml:space="preserve">CONCLUIDO	</t>
        </is>
      </c>
      <c r="D447" t="n">
        <v>3.0529</v>
      </c>
      <c r="E447" t="n">
        <v>32.76</v>
      </c>
      <c r="F447" t="n">
        <v>29.26</v>
      </c>
      <c r="G447" t="n">
        <v>76.31999999999999</v>
      </c>
      <c r="H447" t="n">
        <v>0.91</v>
      </c>
      <c r="I447" t="n">
        <v>23</v>
      </c>
      <c r="J447" t="n">
        <v>220.57</v>
      </c>
      <c r="K447" t="n">
        <v>55.27</v>
      </c>
      <c r="L447" t="n">
        <v>11.25</v>
      </c>
      <c r="M447" t="n">
        <v>6</v>
      </c>
      <c r="N447" t="n">
        <v>49.05</v>
      </c>
      <c r="O447" t="n">
        <v>27438.03</v>
      </c>
      <c r="P447" t="n">
        <v>327.31</v>
      </c>
      <c r="Q447" t="n">
        <v>2238.34</v>
      </c>
      <c r="R447" t="n">
        <v>104.65</v>
      </c>
      <c r="S447" t="n">
        <v>80.06999999999999</v>
      </c>
      <c r="T447" t="n">
        <v>10170.63</v>
      </c>
      <c r="U447" t="n">
        <v>0.77</v>
      </c>
      <c r="V447" t="n">
        <v>0.88</v>
      </c>
      <c r="W447" t="n">
        <v>6.69</v>
      </c>
      <c r="X447" t="n">
        <v>0.63</v>
      </c>
      <c r="Y447" t="n">
        <v>1</v>
      </c>
      <c r="Z447" t="n">
        <v>10</v>
      </c>
    </row>
    <row r="448">
      <c r="A448" t="n">
        <v>42</v>
      </c>
      <c r="B448" t="n">
        <v>105</v>
      </c>
      <c r="C448" t="inlineStr">
        <is>
          <t xml:space="preserve">CONCLUIDO	</t>
        </is>
      </c>
      <c r="D448" t="n">
        <v>3.0519</v>
      </c>
      <c r="E448" t="n">
        <v>32.77</v>
      </c>
      <c r="F448" t="n">
        <v>29.27</v>
      </c>
      <c r="G448" t="n">
        <v>76.34999999999999</v>
      </c>
      <c r="H448" t="n">
        <v>0.92</v>
      </c>
      <c r="I448" t="n">
        <v>23</v>
      </c>
      <c r="J448" t="n">
        <v>220.99</v>
      </c>
      <c r="K448" t="n">
        <v>55.27</v>
      </c>
      <c r="L448" t="n">
        <v>11.5</v>
      </c>
      <c r="M448" t="n">
        <v>4</v>
      </c>
      <c r="N448" t="n">
        <v>49.21</v>
      </c>
      <c r="O448" t="n">
        <v>27489.03</v>
      </c>
      <c r="P448" t="n">
        <v>327.82</v>
      </c>
      <c r="Q448" t="n">
        <v>2238.36</v>
      </c>
      <c r="R448" t="n">
        <v>104.81</v>
      </c>
      <c r="S448" t="n">
        <v>80.06999999999999</v>
      </c>
      <c r="T448" t="n">
        <v>10250.48</v>
      </c>
      <c r="U448" t="n">
        <v>0.76</v>
      </c>
      <c r="V448" t="n">
        <v>0.88</v>
      </c>
      <c r="W448" t="n">
        <v>6.7</v>
      </c>
      <c r="X448" t="n">
        <v>0.64</v>
      </c>
      <c r="Y448" t="n">
        <v>1</v>
      </c>
      <c r="Z448" t="n">
        <v>10</v>
      </c>
    </row>
    <row r="449">
      <c r="A449" t="n">
        <v>43</v>
      </c>
      <c r="B449" t="n">
        <v>105</v>
      </c>
      <c r="C449" t="inlineStr">
        <is>
          <t xml:space="preserve">CONCLUIDO	</t>
        </is>
      </c>
      <c r="D449" t="n">
        <v>3.0518</v>
      </c>
      <c r="E449" t="n">
        <v>32.77</v>
      </c>
      <c r="F449" t="n">
        <v>29.27</v>
      </c>
      <c r="G449" t="n">
        <v>76.36</v>
      </c>
      <c r="H449" t="n">
        <v>0.9399999999999999</v>
      </c>
      <c r="I449" t="n">
        <v>23</v>
      </c>
      <c r="J449" t="n">
        <v>221.4</v>
      </c>
      <c r="K449" t="n">
        <v>55.27</v>
      </c>
      <c r="L449" t="n">
        <v>11.75</v>
      </c>
      <c r="M449" t="n">
        <v>1</v>
      </c>
      <c r="N449" t="n">
        <v>49.38</v>
      </c>
      <c r="O449" t="n">
        <v>27540.09</v>
      </c>
      <c r="P449" t="n">
        <v>328.19</v>
      </c>
      <c r="Q449" t="n">
        <v>2238.46</v>
      </c>
      <c r="R449" t="n">
        <v>104.94</v>
      </c>
      <c r="S449" t="n">
        <v>80.06999999999999</v>
      </c>
      <c r="T449" t="n">
        <v>10317.01</v>
      </c>
      <c r="U449" t="n">
        <v>0.76</v>
      </c>
      <c r="V449" t="n">
        <v>0.88</v>
      </c>
      <c r="W449" t="n">
        <v>6.7</v>
      </c>
      <c r="X449" t="n">
        <v>0.64</v>
      </c>
      <c r="Y449" t="n">
        <v>1</v>
      </c>
      <c r="Z449" t="n">
        <v>10</v>
      </c>
    </row>
    <row r="450">
      <c r="A450" t="n">
        <v>44</v>
      </c>
      <c r="B450" t="n">
        <v>105</v>
      </c>
      <c r="C450" t="inlineStr">
        <is>
          <t xml:space="preserve">CONCLUIDO	</t>
        </is>
      </c>
      <c r="D450" t="n">
        <v>3.0518</v>
      </c>
      <c r="E450" t="n">
        <v>32.77</v>
      </c>
      <c r="F450" t="n">
        <v>29.27</v>
      </c>
      <c r="G450" t="n">
        <v>76.36</v>
      </c>
      <c r="H450" t="n">
        <v>0.96</v>
      </c>
      <c r="I450" t="n">
        <v>23</v>
      </c>
      <c r="J450" t="n">
        <v>221.81</v>
      </c>
      <c r="K450" t="n">
        <v>55.27</v>
      </c>
      <c r="L450" t="n">
        <v>12</v>
      </c>
      <c r="M450" t="n">
        <v>0</v>
      </c>
      <c r="N450" t="n">
        <v>49.54</v>
      </c>
      <c r="O450" t="n">
        <v>27591.21</v>
      </c>
      <c r="P450" t="n">
        <v>328.86</v>
      </c>
      <c r="Q450" t="n">
        <v>2238.46</v>
      </c>
      <c r="R450" t="n">
        <v>104.97</v>
      </c>
      <c r="S450" t="n">
        <v>80.06999999999999</v>
      </c>
      <c r="T450" t="n">
        <v>10331.83</v>
      </c>
      <c r="U450" t="n">
        <v>0.76</v>
      </c>
      <c r="V450" t="n">
        <v>0.88</v>
      </c>
      <c r="W450" t="n">
        <v>6.7</v>
      </c>
      <c r="X450" t="n">
        <v>0.64</v>
      </c>
      <c r="Y450" t="n">
        <v>1</v>
      </c>
      <c r="Z450" t="n">
        <v>10</v>
      </c>
    </row>
    <row r="451">
      <c r="A451" t="n">
        <v>0</v>
      </c>
      <c r="B451" t="n">
        <v>60</v>
      </c>
      <c r="C451" t="inlineStr">
        <is>
          <t xml:space="preserve">CONCLUIDO	</t>
        </is>
      </c>
      <c r="D451" t="n">
        <v>2.1902</v>
      </c>
      <c r="E451" t="n">
        <v>45.66</v>
      </c>
      <c r="F451" t="n">
        <v>36.6</v>
      </c>
      <c r="G451" t="n">
        <v>8.1</v>
      </c>
      <c r="H451" t="n">
        <v>0.14</v>
      </c>
      <c r="I451" t="n">
        <v>271</v>
      </c>
      <c r="J451" t="n">
        <v>124.63</v>
      </c>
      <c r="K451" t="n">
        <v>45</v>
      </c>
      <c r="L451" t="n">
        <v>1</v>
      </c>
      <c r="M451" t="n">
        <v>269</v>
      </c>
      <c r="N451" t="n">
        <v>18.64</v>
      </c>
      <c r="O451" t="n">
        <v>15605.44</v>
      </c>
      <c r="P451" t="n">
        <v>374.68</v>
      </c>
      <c r="Q451" t="n">
        <v>2239.2</v>
      </c>
      <c r="R451" t="n">
        <v>344.16</v>
      </c>
      <c r="S451" t="n">
        <v>80.06999999999999</v>
      </c>
      <c r="T451" t="n">
        <v>128689.15</v>
      </c>
      <c r="U451" t="n">
        <v>0.23</v>
      </c>
      <c r="V451" t="n">
        <v>0.7</v>
      </c>
      <c r="W451" t="n">
        <v>7.09</v>
      </c>
      <c r="X451" t="n">
        <v>7.97</v>
      </c>
      <c r="Y451" t="n">
        <v>1</v>
      </c>
      <c r="Z451" t="n">
        <v>10</v>
      </c>
    </row>
    <row r="452">
      <c r="A452" t="n">
        <v>1</v>
      </c>
      <c r="B452" t="n">
        <v>60</v>
      </c>
      <c r="C452" t="inlineStr">
        <is>
          <t xml:space="preserve">CONCLUIDO	</t>
        </is>
      </c>
      <c r="D452" t="n">
        <v>2.3922</v>
      </c>
      <c r="E452" t="n">
        <v>41.8</v>
      </c>
      <c r="F452" t="n">
        <v>34.51</v>
      </c>
      <c r="G452" t="n">
        <v>10.25</v>
      </c>
      <c r="H452" t="n">
        <v>0.18</v>
      </c>
      <c r="I452" t="n">
        <v>202</v>
      </c>
      <c r="J452" t="n">
        <v>124.96</v>
      </c>
      <c r="K452" t="n">
        <v>45</v>
      </c>
      <c r="L452" t="n">
        <v>1.25</v>
      </c>
      <c r="M452" t="n">
        <v>200</v>
      </c>
      <c r="N452" t="n">
        <v>18.71</v>
      </c>
      <c r="O452" t="n">
        <v>15645.96</v>
      </c>
      <c r="P452" t="n">
        <v>349.2</v>
      </c>
      <c r="Q452" t="n">
        <v>2238.94</v>
      </c>
      <c r="R452" t="n">
        <v>276.05</v>
      </c>
      <c r="S452" t="n">
        <v>80.06999999999999</v>
      </c>
      <c r="T452" t="n">
        <v>94976.19</v>
      </c>
      <c r="U452" t="n">
        <v>0.29</v>
      </c>
      <c r="V452" t="n">
        <v>0.74</v>
      </c>
      <c r="W452" t="n">
        <v>6.98</v>
      </c>
      <c r="X452" t="n">
        <v>5.87</v>
      </c>
      <c r="Y452" t="n">
        <v>1</v>
      </c>
      <c r="Z452" t="n">
        <v>10</v>
      </c>
    </row>
    <row r="453">
      <c r="A453" t="n">
        <v>2</v>
      </c>
      <c r="B453" t="n">
        <v>60</v>
      </c>
      <c r="C453" t="inlineStr">
        <is>
          <t xml:space="preserve">CONCLUIDO	</t>
        </is>
      </c>
      <c r="D453" t="n">
        <v>2.5287</v>
      </c>
      <c r="E453" t="n">
        <v>39.55</v>
      </c>
      <c r="F453" t="n">
        <v>33.3</v>
      </c>
      <c r="G453" t="n">
        <v>12.41</v>
      </c>
      <c r="H453" t="n">
        <v>0.21</v>
      </c>
      <c r="I453" t="n">
        <v>161</v>
      </c>
      <c r="J453" t="n">
        <v>125.29</v>
      </c>
      <c r="K453" t="n">
        <v>45</v>
      </c>
      <c r="L453" t="n">
        <v>1.5</v>
      </c>
      <c r="M453" t="n">
        <v>159</v>
      </c>
      <c r="N453" t="n">
        <v>18.79</v>
      </c>
      <c r="O453" t="n">
        <v>15686.51</v>
      </c>
      <c r="P453" t="n">
        <v>333.19</v>
      </c>
      <c r="Q453" t="n">
        <v>2238.9</v>
      </c>
      <c r="R453" t="n">
        <v>236.65</v>
      </c>
      <c r="S453" t="n">
        <v>80.06999999999999</v>
      </c>
      <c r="T453" t="n">
        <v>75480.19</v>
      </c>
      <c r="U453" t="n">
        <v>0.34</v>
      </c>
      <c r="V453" t="n">
        <v>0.77</v>
      </c>
      <c r="W453" t="n">
        <v>6.91</v>
      </c>
      <c r="X453" t="n">
        <v>4.67</v>
      </c>
      <c r="Y453" t="n">
        <v>1</v>
      </c>
      <c r="Z453" t="n">
        <v>10</v>
      </c>
    </row>
    <row r="454">
      <c r="A454" t="n">
        <v>3</v>
      </c>
      <c r="B454" t="n">
        <v>60</v>
      </c>
      <c r="C454" t="inlineStr">
        <is>
          <t xml:space="preserve">CONCLUIDO	</t>
        </is>
      </c>
      <c r="D454" t="n">
        <v>2.6316</v>
      </c>
      <c r="E454" t="n">
        <v>38</v>
      </c>
      <c r="F454" t="n">
        <v>32.47</v>
      </c>
      <c r="G454" t="n">
        <v>14.65</v>
      </c>
      <c r="H454" t="n">
        <v>0.25</v>
      </c>
      <c r="I454" t="n">
        <v>133</v>
      </c>
      <c r="J454" t="n">
        <v>125.62</v>
      </c>
      <c r="K454" t="n">
        <v>45</v>
      </c>
      <c r="L454" t="n">
        <v>1.75</v>
      </c>
      <c r="M454" t="n">
        <v>131</v>
      </c>
      <c r="N454" t="n">
        <v>18.87</v>
      </c>
      <c r="O454" t="n">
        <v>15727.09</v>
      </c>
      <c r="P454" t="n">
        <v>320.84</v>
      </c>
      <c r="Q454" t="n">
        <v>2239.08</v>
      </c>
      <c r="R454" t="n">
        <v>209.37</v>
      </c>
      <c r="S454" t="n">
        <v>80.06999999999999</v>
      </c>
      <c r="T454" t="n">
        <v>61980.04</v>
      </c>
      <c r="U454" t="n">
        <v>0.38</v>
      </c>
      <c r="V454" t="n">
        <v>0.79</v>
      </c>
      <c r="W454" t="n">
        <v>6.87</v>
      </c>
      <c r="X454" t="n">
        <v>3.84</v>
      </c>
      <c r="Y454" t="n">
        <v>1</v>
      </c>
      <c r="Z454" t="n">
        <v>10</v>
      </c>
    </row>
    <row r="455">
      <c r="A455" t="n">
        <v>4</v>
      </c>
      <c r="B455" t="n">
        <v>60</v>
      </c>
      <c r="C455" t="inlineStr">
        <is>
          <t xml:space="preserve">CONCLUIDO	</t>
        </is>
      </c>
      <c r="D455" t="n">
        <v>2.7122</v>
      </c>
      <c r="E455" t="n">
        <v>36.87</v>
      </c>
      <c r="F455" t="n">
        <v>31.85</v>
      </c>
      <c r="G455" t="n">
        <v>16.91</v>
      </c>
      <c r="H455" t="n">
        <v>0.28</v>
      </c>
      <c r="I455" t="n">
        <v>113</v>
      </c>
      <c r="J455" t="n">
        <v>125.95</v>
      </c>
      <c r="K455" t="n">
        <v>45</v>
      </c>
      <c r="L455" t="n">
        <v>2</v>
      </c>
      <c r="M455" t="n">
        <v>111</v>
      </c>
      <c r="N455" t="n">
        <v>18.95</v>
      </c>
      <c r="O455" t="n">
        <v>15767.7</v>
      </c>
      <c r="P455" t="n">
        <v>310.65</v>
      </c>
      <c r="Q455" t="n">
        <v>2238.75</v>
      </c>
      <c r="R455" t="n">
        <v>189.96</v>
      </c>
      <c r="S455" t="n">
        <v>80.06999999999999</v>
      </c>
      <c r="T455" t="n">
        <v>52375.99</v>
      </c>
      <c r="U455" t="n">
        <v>0.42</v>
      </c>
      <c r="V455" t="n">
        <v>0.8100000000000001</v>
      </c>
      <c r="W455" t="n">
        <v>6.81</v>
      </c>
      <c r="X455" t="n">
        <v>3.22</v>
      </c>
      <c r="Y455" t="n">
        <v>1</v>
      </c>
      <c r="Z455" t="n">
        <v>10</v>
      </c>
    </row>
    <row r="456">
      <c r="A456" t="n">
        <v>5</v>
      </c>
      <c r="B456" t="n">
        <v>60</v>
      </c>
      <c r="C456" t="inlineStr">
        <is>
          <t xml:space="preserve">CONCLUIDO	</t>
        </is>
      </c>
      <c r="D456" t="n">
        <v>2.7734</v>
      </c>
      <c r="E456" t="n">
        <v>36.06</v>
      </c>
      <c r="F456" t="n">
        <v>31.42</v>
      </c>
      <c r="G456" t="n">
        <v>19.24</v>
      </c>
      <c r="H456" t="n">
        <v>0.31</v>
      </c>
      <c r="I456" t="n">
        <v>98</v>
      </c>
      <c r="J456" t="n">
        <v>126.28</v>
      </c>
      <c r="K456" t="n">
        <v>45</v>
      </c>
      <c r="L456" t="n">
        <v>2.25</v>
      </c>
      <c r="M456" t="n">
        <v>96</v>
      </c>
      <c r="N456" t="n">
        <v>19.03</v>
      </c>
      <c r="O456" t="n">
        <v>15808.34</v>
      </c>
      <c r="P456" t="n">
        <v>302.48</v>
      </c>
      <c r="Q456" t="n">
        <v>2238.71</v>
      </c>
      <c r="R456" t="n">
        <v>175.62</v>
      </c>
      <c r="S456" t="n">
        <v>80.06999999999999</v>
      </c>
      <c r="T456" t="n">
        <v>45280.39</v>
      </c>
      <c r="U456" t="n">
        <v>0.46</v>
      </c>
      <c r="V456" t="n">
        <v>0.82</v>
      </c>
      <c r="W456" t="n">
        <v>6.8</v>
      </c>
      <c r="X456" t="n">
        <v>2.79</v>
      </c>
      <c r="Y456" t="n">
        <v>1</v>
      </c>
      <c r="Z456" t="n">
        <v>10</v>
      </c>
    </row>
    <row r="457">
      <c r="A457" t="n">
        <v>6</v>
      </c>
      <c r="B457" t="n">
        <v>60</v>
      </c>
      <c r="C457" t="inlineStr">
        <is>
          <t xml:space="preserve">CONCLUIDO	</t>
        </is>
      </c>
      <c r="D457" t="n">
        <v>2.8249</v>
      </c>
      <c r="E457" t="n">
        <v>35.4</v>
      </c>
      <c r="F457" t="n">
        <v>31.07</v>
      </c>
      <c r="G457" t="n">
        <v>21.68</v>
      </c>
      <c r="H457" t="n">
        <v>0.35</v>
      </c>
      <c r="I457" t="n">
        <v>86</v>
      </c>
      <c r="J457" t="n">
        <v>126.61</v>
      </c>
      <c r="K457" t="n">
        <v>45</v>
      </c>
      <c r="L457" t="n">
        <v>2.5</v>
      </c>
      <c r="M457" t="n">
        <v>84</v>
      </c>
      <c r="N457" t="n">
        <v>19.11</v>
      </c>
      <c r="O457" t="n">
        <v>15849</v>
      </c>
      <c r="P457" t="n">
        <v>295.15</v>
      </c>
      <c r="Q457" t="n">
        <v>2238.55</v>
      </c>
      <c r="R457" t="n">
        <v>164.17</v>
      </c>
      <c r="S457" t="n">
        <v>80.06999999999999</v>
      </c>
      <c r="T457" t="n">
        <v>39618.03</v>
      </c>
      <c r="U457" t="n">
        <v>0.49</v>
      </c>
      <c r="V457" t="n">
        <v>0.83</v>
      </c>
      <c r="W457" t="n">
        <v>6.78</v>
      </c>
      <c r="X457" t="n">
        <v>2.44</v>
      </c>
      <c r="Y457" t="n">
        <v>1</v>
      </c>
      <c r="Z457" t="n">
        <v>10</v>
      </c>
    </row>
    <row r="458">
      <c r="A458" t="n">
        <v>7</v>
      </c>
      <c r="B458" t="n">
        <v>60</v>
      </c>
      <c r="C458" t="inlineStr">
        <is>
          <t xml:space="preserve">CONCLUIDO	</t>
        </is>
      </c>
      <c r="D458" t="n">
        <v>2.8678</v>
      </c>
      <c r="E458" t="n">
        <v>34.87</v>
      </c>
      <c r="F458" t="n">
        <v>30.8</v>
      </c>
      <c r="G458" t="n">
        <v>24.31</v>
      </c>
      <c r="H458" t="n">
        <v>0.38</v>
      </c>
      <c r="I458" t="n">
        <v>76</v>
      </c>
      <c r="J458" t="n">
        <v>126.94</v>
      </c>
      <c r="K458" t="n">
        <v>45</v>
      </c>
      <c r="L458" t="n">
        <v>2.75</v>
      </c>
      <c r="M458" t="n">
        <v>74</v>
      </c>
      <c r="N458" t="n">
        <v>19.19</v>
      </c>
      <c r="O458" t="n">
        <v>15889.69</v>
      </c>
      <c r="P458" t="n">
        <v>287.95</v>
      </c>
      <c r="Q458" t="n">
        <v>2238.47</v>
      </c>
      <c r="R458" t="n">
        <v>155.03</v>
      </c>
      <c r="S458" t="n">
        <v>80.06999999999999</v>
      </c>
      <c r="T458" t="n">
        <v>35098.94</v>
      </c>
      <c r="U458" t="n">
        <v>0.52</v>
      </c>
      <c r="V458" t="n">
        <v>0.83</v>
      </c>
      <c r="W458" t="n">
        <v>6.77</v>
      </c>
      <c r="X458" t="n">
        <v>2.17</v>
      </c>
      <c r="Y458" t="n">
        <v>1</v>
      </c>
      <c r="Z458" t="n">
        <v>10</v>
      </c>
    </row>
    <row r="459">
      <c r="A459" t="n">
        <v>8</v>
      </c>
      <c r="B459" t="n">
        <v>60</v>
      </c>
      <c r="C459" t="inlineStr">
        <is>
          <t xml:space="preserve">CONCLUIDO	</t>
        </is>
      </c>
      <c r="D459" t="n">
        <v>2.8998</v>
      </c>
      <c r="E459" t="n">
        <v>34.48</v>
      </c>
      <c r="F459" t="n">
        <v>30.59</v>
      </c>
      <c r="G459" t="n">
        <v>26.6</v>
      </c>
      <c r="H459" t="n">
        <v>0.42</v>
      </c>
      <c r="I459" t="n">
        <v>69</v>
      </c>
      <c r="J459" t="n">
        <v>127.27</v>
      </c>
      <c r="K459" t="n">
        <v>45</v>
      </c>
      <c r="L459" t="n">
        <v>3</v>
      </c>
      <c r="M459" t="n">
        <v>67</v>
      </c>
      <c r="N459" t="n">
        <v>19.27</v>
      </c>
      <c r="O459" t="n">
        <v>15930.42</v>
      </c>
      <c r="P459" t="n">
        <v>281.92</v>
      </c>
      <c r="Q459" t="n">
        <v>2238.62</v>
      </c>
      <c r="R459" t="n">
        <v>148.17</v>
      </c>
      <c r="S459" t="n">
        <v>80.06999999999999</v>
      </c>
      <c r="T459" t="n">
        <v>31703.45</v>
      </c>
      <c r="U459" t="n">
        <v>0.54</v>
      </c>
      <c r="V459" t="n">
        <v>0.84</v>
      </c>
      <c r="W459" t="n">
        <v>6.76</v>
      </c>
      <c r="X459" t="n">
        <v>1.96</v>
      </c>
      <c r="Y459" t="n">
        <v>1</v>
      </c>
      <c r="Z459" t="n">
        <v>10</v>
      </c>
    </row>
    <row r="460">
      <c r="A460" t="n">
        <v>9</v>
      </c>
      <c r="B460" t="n">
        <v>60</v>
      </c>
      <c r="C460" t="inlineStr">
        <is>
          <t xml:space="preserve">CONCLUIDO	</t>
        </is>
      </c>
      <c r="D460" t="n">
        <v>2.9317</v>
      </c>
      <c r="E460" t="n">
        <v>34.11</v>
      </c>
      <c r="F460" t="n">
        <v>30.39</v>
      </c>
      <c r="G460" t="n">
        <v>29.41</v>
      </c>
      <c r="H460" t="n">
        <v>0.45</v>
      </c>
      <c r="I460" t="n">
        <v>62</v>
      </c>
      <c r="J460" t="n">
        <v>127.6</v>
      </c>
      <c r="K460" t="n">
        <v>45</v>
      </c>
      <c r="L460" t="n">
        <v>3.25</v>
      </c>
      <c r="M460" t="n">
        <v>60</v>
      </c>
      <c r="N460" t="n">
        <v>19.35</v>
      </c>
      <c r="O460" t="n">
        <v>15971.17</v>
      </c>
      <c r="P460" t="n">
        <v>275.58</v>
      </c>
      <c r="Q460" t="n">
        <v>2238.51</v>
      </c>
      <c r="R460" t="n">
        <v>142.11</v>
      </c>
      <c r="S460" t="n">
        <v>80.06999999999999</v>
      </c>
      <c r="T460" t="n">
        <v>28704.74</v>
      </c>
      <c r="U460" t="n">
        <v>0.5600000000000001</v>
      </c>
      <c r="V460" t="n">
        <v>0.84</v>
      </c>
      <c r="W460" t="n">
        <v>6.74</v>
      </c>
      <c r="X460" t="n">
        <v>1.76</v>
      </c>
      <c r="Y460" t="n">
        <v>1</v>
      </c>
      <c r="Z460" t="n">
        <v>10</v>
      </c>
    </row>
    <row r="461">
      <c r="A461" t="n">
        <v>10</v>
      </c>
      <c r="B461" t="n">
        <v>60</v>
      </c>
      <c r="C461" t="inlineStr">
        <is>
          <t xml:space="preserve">CONCLUIDO	</t>
        </is>
      </c>
      <c r="D461" t="n">
        <v>2.9576</v>
      </c>
      <c r="E461" t="n">
        <v>33.81</v>
      </c>
      <c r="F461" t="n">
        <v>30.22</v>
      </c>
      <c r="G461" t="n">
        <v>31.81</v>
      </c>
      <c r="H461" t="n">
        <v>0.48</v>
      </c>
      <c r="I461" t="n">
        <v>57</v>
      </c>
      <c r="J461" t="n">
        <v>127.93</v>
      </c>
      <c r="K461" t="n">
        <v>45</v>
      </c>
      <c r="L461" t="n">
        <v>3.5</v>
      </c>
      <c r="M461" t="n">
        <v>55</v>
      </c>
      <c r="N461" t="n">
        <v>19.43</v>
      </c>
      <c r="O461" t="n">
        <v>16011.95</v>
      </c>
      <c r="P461" t="n">
        <v>269.33</v>
      </c>
      <c r="Q461" t="n">
        <v>2238.46</v>
      </c>
      <c r="R461" t="n">
        <v>136.58</v>
      </c>
      <c r="S461" t="n">
        <v>80.06999999999999</v>
      </c>
      <c r="T461" t="n">
        <v>25967.91</v>
      </c>
      <c r="U461" t="n">
        <v>0.59</v>
      </c>
      <c r="V461" t="n">
        <v>0.85</v>
      </c>
      <c r="W461" t="n">
        <v>6.73</v>
      </c>
      <c r="X461" t="n">
        <v>1.59</v>
      </c>
      <c r="Y461" t="n">
        <v>1</v>
      </c>
      <c r="Z461" t="n">
        <v>10</v>
      </c>
    </row>
    <row r="462">
      <c r="A462" t="n">
        <v>11</v>
      </c>
      <c r="B462" t="n">
        <v>60</v>
      </c>
      <c r="C462" t="inlineStr">
        <is>
          <t xml:space="preserve">CONCLUIDO	</t>
        </is>
      </c>
      <c r="D462" t="n">
        <v>2.9789</v>
      </c>
      <c r="E462" t="n">
        <v>33.57</v>
      </c>
      <c r="F462" t="n">
        <v>30.11</v>
      </c>
      <c r="G462" t="n">
        <v>34.74</v>
      </c>
      <c r="H462" t="n">
        <v>0.52</v>
      </c>
      <c r="I462" t="n">
        <v>52</v>
      </c>
      <c r="J462" t="n">
        <v>128.26</v>
      </c>
      <c r="K462" t="n">
        <v>45</v>
      </c>
      <c r="L462" t="n">
        <v>3.75</v>
      </c>
      <c r="M462" t="n">
        <v>50</v>
      </c>
      <c r="N462" t="n">
        <v>19.51</v>
      </c>
      <c r="O462" t="n">
        <v>16052.76</v>
      </c>
      <c r="P462" t="n">
        <v>263.5</v>
      </c>
      <c r="Q462" t="n">
        <v>2238.45</v>
      </c>
      <c r="R462" t="n">
        <v>132.86</v>
      </c>
      <c r="S462" t="n">
        <v>80.06999999999999</v>
      </c>
      <c r="T462" t="n">
        <v>24132.46</v>
      </c>
      <c r="U462" t="n">
        <v>0.6</v>
      </c>
      <c r="V462" t="n">
        <v>0.85</v>
      </c>
      <c r="W462" t="n">
        <v>6.72</v>
      </c>
      <c r="X462" t="n">
        <v>1.48</v>
      </c>
      <c r="Y462" t="n">
        <v>1</v>
      </c>
      <c r="Z462" t="n">
        <v>10</v>
      </c>
    </row>
    <row r="463">
      <c r="A463" t="n">
        <v>12</v>
      </c>
      <c r="B463" t="n">
        <v>60</v>
      </c>
      <c r="C463" t="inlineStr">
        <is>
          <t xml:space="preserve">CONCLUIDO	</t>
        </is>
      </c>
      <c r="D463" t="n">
        <v>2.9978</v>
      </c>
      <c r="E463" t="n">
        <v>33.36</v>
      </c>
      <c r="F463" t="n">
        <v>30</v>
      </c>
      <c r="G463" t="n">
        <v>37.5</v>
      </c>
      <c r="H463" t="n">
        <v>0.55</v>
      </c>
      <c r="I463" t="n">
        <v>48</v>
      </c>
      <c r="J463" t="n">
        <v>128.59</v>
      </c>
      <c r="K463" t="n">
        <v>45</v>
      </c>
      <c r="L463" t="n">
        <v>4</v>
      </c>
      <c r="M463" t="n">
        <v>46</v>
      </c>
      <c r="N463" t="n">
        <v>19.59</v>
      </c>
      <c r="O463" t="n">
        <v>16093.6</v>
      </c>
      <c r="P463" t="n">
        <v>258.07</v>
      </c>
      <c r="Q463" t="n">
        <v>2238.54</v>
      </c>
      <c r="R463" t="n">
        <v>129.1</v>
      </c>
      <c r="S463" t="n">
        <v>80.06999999999999</v>
      </c>
      <c r="T463" t="n">
        <v>22272.85</v>
      </c>
      <c r="U463" t="n">
        <v>0.62</v>
      </c>
      <c r="V463" t="n">
        <v>0.86</v>
      </c>
      <c r="W463" t="n">
        <v>6.73</v>
      </c>
      <c r="X463" t="n">
        <v>1.37</v>
      </c>
      <c r="Y463" t="n">
        <v>1</v>
      </c>
      <c r="Z463" t="n">
        <v>10</v>
      </c>
    </row>
    <row r="464">
      <c r="A464" t="n">
        <v>13</v>
      </c>
      <c r="B464" t="n">
        <v>60</v>
      </c>
      <c r="C464" t="inlineStr">
        <is>
          <t xml:space="preserve">CONCLUIDO	</t>
        </is>
      </c>
      <c r="D464" t="n">
        <v>3.0191</v>
      </c>
      <c r="E464" t="n">
        <v>33.12</v>
      </c>
      <c r="F464" t="n">
        <v>29.87</v>
      </c>
      <c r="G464" t="n">
        <v>40.73</v>
      </c>
      <c r="H464" t="n">
        <v>0.58</v>
      </c>
      <c r="I464" t="n">
        <v>44</v>
      </c>
      <c r="J464" t="n">
        <v>128.92</v>
      </c>
      <c r="K464" t="n">
        <v>45</v>
      </c>
      <c r="L464" t="n">
        <v>4.25</v>
      </c>
      <c r="M464" t="n">
        <v>38</v>
      </c>
      <c r="N464" t="n">
        <v>19.68</v>
      </c>
      <c r="O464" t="n">
        <v>16134.46</v>
      </c>
      <c r="P464" t="n">
        <v>251.21</v>
      </c>
      <c r="Q464" t="n">
        <v>2238.42</v>
      </c>
      <c r="R464" t="n">
        <v>124.92</v>
      </c>
      <c r="S464" t="n">
        <v>80.06999999999999</v>
      </c>
      <c r="T464" t="n">
        <v>20203.86</v>
      </c>
      <c r="U464" t="n">
        <v>0.64</v>
      </c>
      <c r="V464" t="n">
        <v>0.86</v>
      </c>
      <c r="W464" t="n">
        <v>6.71</v>
      </c>
      <c r="X464" t="n">
        <v>1.24</v>
      </c>
      <c r="Y464" t="n">
        <v>1</v>
      </c>
      <c r="Z464" t="n">
        <v>10</v>
      </c>
    </row>
    <row r="465">
      <c r="A465" t="n">
        <v>14</v>
      </c>
      <c r="B465" t="n">
        <v>60</v>
      </c>
      <c r="C465" t="inlineStr">
        <is>
          <t xml:space="preserve">CONCLUIDO	</t>
        </is>
      </c>
      <c r="D465" t="n">
        <v>3.0361</v>
      </c>
      <c r="E465" t="n">
        <v>32.94</v>
      </c>
      <c r="F465" t="n">
        <v>29.76</v>
      </c>
      <c r="G465" t="n">
        <v>43.55</v>
      </c>
      <c r="H465" t="n">
        <v>0.62</v>
      </c>
      <c r="I465" t="n">
        <v>41</v>
      </c>
      <c r="J465" t="n">
        <v>129.25</v>
      </c>
      <c r="K465" t="n">
        <v>45</v>
      </c>
      <c r="L465" t="n">
        <v>4.5</v>
      </c>
      <c r="M465" t="n">
        <v>29</v>
      </c>
      <c r="N465" t="n">
        <v>19.76</v>
      </c>
      <c r="O465" t="n">
        <v>16175.36</v>
      </c>
      <c r="P465" t="n">
        <v>247</v>
      </c>
      <c r="Q465" t="n">
        <v>2238.5</v>
      </c>
      <c r="R465" t="n">
        <v>120.81</v>
      </c>
      <c r="S465" t="n">
        <v>80.06999999999999</v>
      </c>
      <c r="T465" t="n">
        <v>18159.69</v>
      </c>
      <c r="U465" t="n">
        <v>0.66</v>
      </c>
      <c r="V465" t="n">
        <v>0.86</v>
      </c>
      <c r="W465" t="n">
        <v>6.72</v>
      </c>
      <c r="X465" t="n">
        <v>1.13</v>
      </c>
      <c r="Y465" t="n">
        <v>1</v>
      </c>
      <c r="Z465" t="n">
        <v>10</v>
      </c>
    </row>
    <row r="466">
      <c r="A466" t="n">
        <v>15</v>
      </c>
      <c r="B466" t="n">
        <v>60</v>
      </c>
      <c r="C466" t="inlineStr">
        <is>
          <t xml:space="preserve">CONCLUIDO	</t>
        </is>
      </c>
      <c r="D466" t="n">
        <v>3.0358</v>
      </c>
      <c r="E466" t="n">
        <v>32.94</v>
      </c>
      <c r="F466" t="n">
        <v>29.79</v>
      </c>
      <c r="G466" t="n">
        <v>44.68</v>
      </c>
      <c r="H466" t="n">
        <v>0.65</v>
      </c>
      <c r="I466" t="n">
        <v>40</v>
      </c>
      <c r="J466" t="n">
        <v>129.59</v>
      </c>
      <c r="K466" t="n">
        <v>45</v>
      </c>
      <c r="L466" t="n">
        <v>4.75</v>
      </c>
      <c r="M466" t="n">
        <v>10</v>
      </c>
      <c r="N466" t="n">
        <v>19.84</v>
      </c>
      <c r="O466" t="n">
        <v>16216.29</v>
      </c>
      <c r="P466" t="n">
        <v>245.76</v>
      </c>
      <c r="Q466" t="n">
        <v>2238.51</v>
      </c>
      <c r="R466" t="n">
        <v>121.42</v>
      </c>
      <c r="S466" t="n">
        <v>80.06999999999999</v>
      </c>
      <c r="T466" t="n">
        <v>18470.73</v>
      </c>
      <c r="U466" t="n">
        <v>0.66</v>
      </c>
      <c r="V466" t="n">
        <v>0.86</v>
      </c>
      <c r="W466" t="n">
        <v>6.73</v>
      </c>
      <c r="X466" t="n">
        <v>1.16</v>
      </c>
      <c r="Y466" t="n">
        <v>1</v>
      </c>
      <c r="Z466" t="n">
        <v>10</v>
      </c>
    </row>
    <row r="467">
      <c r="A467" t="n">
        <v>16</v>
      </c>
      <c r="B467" t="n">
        <v>60</v>
      </c>
      <c r="C467" t="inlineStr">
        <is>
          <t xml:space="preserve">CONCLUIDO	</t>
        </is>
      </c>
      <c r="D467" t="n">
        <v>3.0404</v>
      </c>
      <c r="E467" t="n">
        <v>32.89</v>
      </c>
      <c r="F467" t="n">
        <v>29.76</v>
      </c>
      <c r="G467" t="n">
        <v>45.79</v>
      </c>
      <c r="H467" t="n">
        <v>0.68</v>
      </c>
      <c r="I467" t="n">
        <v>39</v>
      </c>
      <c r="J467" t="n">
        <v>129.92</v>
      </c>
      <c r="K467" t="n">
        <v>45</v>
      </c>
      <c r="L467" t="n">
        <v>5</v>
      </c>
      <c r="M467" t="n">
        <v>5</v>
      </c>
      <c r="N467" t="n">
        <v>19.92</v>
      </c>
      <c r="O467" t="n">
        <v>16257.24</v>
      </c>
      <c r="P467" t="n">
        <v>244.06</v>
      </c>
      <c r="Q467" t="n">
        <v>2238.71</v>
      </c>
      <c r="R467" t="n">
        <v>120.27</v>
      </c>
      <c r="S467" t="n">
        <v>80.06999999999999</v>
      </c>
      <c r="T467" t="n">
        <v>17903.39</v>
      </c>
      <c r="U467" t="n">
        <v>0.67</v>
      </c>
      <c r="V467" t="n">
        <v>0.86</v>
      </c>
      <c r="W467" t="n">
        <v>6.74</v>
      </c>
      <c r="X467" t="n">
        <v>1.13</v>
      </c>
      <c r="Y467" t="n">
        <v>1</v>
      </c>
      <c r="Z467" t="n">
        <v>10</v>
      </c>
    </row>
    <row r="468">
      <c r="A468" t="n">
        <v>17</v>
      </c>
      <c r="B468" t="n">
        <v>60</v>
      </c>
      <c r="C468" t="inlineStr">
        <is>
          <t xml:space="preserve">CONCLUIDO	</t>
        </is>
      </c>
      <c r="D468" t="n">
        <v>3.0402</v>
      </c>
      <c r="E468" t="n">
        <v>32.89</v>
      </c>
      <c r="F468" t="n">
        <v>29.76</v>
      </c>
      <c r="G468" t="n">
        <v>45.79</v>
      </c>
      <c r="H468" t="n">
        <v>0.71</v>
      </c>
      <c r="I468" t="n">
        <v>39</v>
      </c>
      <c r="J468" t="n">
        <v>130.25</v>
      </c>
      <c r="K468" t="n">
        <v>45</v>
      </c>
      <c r="L468" t="n">
        <v>5.25</v>
      </c>
      <c r="M468" t="n">
        <v>1</v>
      </c>
      <c r="N468" t="n">
        <v>20</v>
      </c>
      <c r="O468" t="n">
        <v>16298.23</v>
      </c>
      <c r="P468" t="n">
        <v>244.53</v>
      </c>
      <c r="Q468" t="n">
        <v>2238.45</v>
      </c>
      <c r="R468" t="n">
        <v>120.31</v>
      </c>
      <c r="S468" t="n">
        <v>80.06999999999999</v>
      </c>
      <c r="T468" t="n">
        <v>17919.96</v>
      </c>
      <c r="U468" t="n">
        <v>0.67</v>
      </c>
      <c r="V468" t="n">
        <v>0.86</v>
      </c>
      <c r="W468" t="n">
        <v>6.74</v>
      </c>
      <c r="X468" t="n">
        <v>1.14</v>
      </c>
      <c r="Y468" t="n">
        <v>1</v>
      </c>
      <c r="Z468" t="n">
        <v>10</v>
      </c>
    </row>
    <row r="469">
      <c r="A469" t="n">
        <v>18</v>
      </c>
      <c r="B469" t="n">
        <v>60</v>
      </c>
      <c r="C469" t="inlineStr">
        <is>
          <t xml:space="preserve">CONCLUIDO	</t>
        </is>
      </c>
      <c r="D469" t="n">
        <v>3.0403</v>
      </c>
      <c r="E469" t="n">
        <v>32.89</v>
      </c>
      <c r="F469" t="n">
        <v>29.76</v>
      </c>
      <c r="G469" t="n">
        <v>45.79</v>
      </c>
      <c r="H469" t="n">
        <v>0.74</v>
      </c>
      <c r="I469" t="n">
        <v>39</v>
      </c>
      <c r="J469" t="n">
        <v>130.58</v>
      </c>
      <c r="K469" t="n">
        <v>45</v>
      </c>
      <c r="L469" t="n">
        <v>5.5</v>
      </c>
      <c r="M469" t="n">
        <v>0</v>
      </c>
      <c r="N469" t="n">
        <v>20.09</v>
      </c>
      <c r="O469" t="n">
        <v>16339.24</v>
      </c>
      <c r="P469" t="n">
        <v>244.99</v>
      </c>
      <c r="Q469" t="n">
        <v>2238.52</v>
      </c>
      <c r="R469" t="n">
        <v>120.31</v>
      </c>
      <c r="S469" t="n">
        <v>80.06999999999999</v>
      </c>
      <c r="T469" t="n">
        <v>17920</v>
      </c>
      <c r="U469" t="n">
        <v>0.67</v>
      </c>
      <c r="V469" t="n">
        <v>0.86</v>
      </c>
      <c r="W469" t="n">
        <v>6.74</v>
      </c>
      <c r="X469" t="n">
        <v>1.14</v>
      </c>
      <c r="Y469" t="n">
        <v>1</v>
      </c>
      <c r="Z469" t="n">
        <v>10</v>
      </c>
    </row>
    <row r="470">
      <c r="A470" t="n">
        <v>0</v>
      </c>
      <c r="B470" t="n">
        <v>135</v>
      </c>
      <c r="C470" t="inlineStr">
        <is>
          <t xml:space="preserve">CONCLUIDO	</t>
        </is>
      </c>
      <c r="D470" t="n">
        <v>1.3039</v>
      </c>
      <c r="E470" t="n">
        <v>76.69</v>
      </c>
      <c r="F470" t="n">
        <v>45.58</v>
      </c>
      <c r="G470" t="n">
        <v>4.89</v>
      </c>
      <c r="H470" t="n">
        <v>0.07000000000000001</v>
      </c>
      <c r="I470" t="n">
        <v>559</v>
      </c>
      <c r="J470" t="n">
        <v>263.32</v>
      </c>
      <c r="K470" t="n">
        <v>59.89</v>
      </c>
      <c r="L470" t="n">
        <v>1</v>
      </c>
      <c r="M470" t="n">
        <v>557</v>
      </c>
      <c r="N470" t="n">
        <v>67.43000000000001</v>
      </c>
      <c r="O470" t="n">
        <v>32710.1</v>
      </c>
      <c r="P470" t="n">
        <v>769.54</v>
      </c>
      <c r="Q470" t="n">
        <v>2239.7</v>
      </c>
      <c r="R470" t="n">
        <v>639.8099999999999</v>
      </c>
      <c r="S470" t="n">
        <v>80.06999999999999</v>
      </c>
      <c r="T470" t="n">
        <v>275069.73</v>
      </c>
      <c r="U470" t="n">
        <v>0.13</v>
      </c>
      <c r="V470" t="n">
        <v>0.5600000000000001</v>
      </c>
      <c r="W470" t="n">
        <v>7.54</v>
      </c>
      <c r="X470" t="n">
        <v>16.94</v>
      </c>
      <c r="Y470" t="n">
        <v>1</v>
      </c>
      <c r="Z470" t="n">
        <v>10</v>
      </c>
    </row>
    <row r="471">
      <c r="A471" t="n">
        <v>1</v>
      </c>
      <c r="B471" t="n">
        <v>135</v>
      </c>
      <c r="C471" t="inlineStr">
        <is>
          <t xml:space="preserve">CONCLUIDO	</t>
        </is>
      </c>
      <c r="D471" t="n">
        <v>1.5834</v>
      </c>
      <c r="E471" t="n">
        <v>63.16</v>
      </c>
      <c r="F471" t="n">
        <v>40.38</v>
      </c>
      <c r="G471" t="n">
        <v>6.15</v>
      </c>
      <c r="H471" t="n">
        <v>0.08</v>
      </c>
      <c r="I471" t="n">
        <v>394</v>
      </c>
      <c r="J471" t="n">
        <v>263.79</v>
      </c>
      <c r="K471" t="n">
        <v>59.89</v>
      </c>
      <c r="L471" t="n">
        <v>1.25</v>
      </c>
      <c r="M471" t="n">
        <v>392</v>
      </c>
      <c r="N471" t="n">
        <v>67.65000000000001</v>
      </c>
      <c r="O471" t="n">
        <v>32767.75</v>
      </c>
      <c r="P471" t="n">
        <v>680.1900000000001</v>
      </c>
      <c r="Q471" t="n">
        <v>2239.3</v>
      </c>
      <c r="R471" t="n">
        <v>467.82</v>
      </c>
      <c r="S471" t="n">
        <v>80.06999999999999</v>
      </c>
      <c r="T471" t="n">
        <v>189899.67</v>
      </c>
      <c r="U471" t="n">
        <v>0.17</v>
      </c>
      <c r="V471" t="n">
        <v>0.64</v>
      </c>
      <c r="W471" t="n">
        <v>7.3</v>
      </c>
      <c r="X471" t="n">
        <v>11.74</v>
      </c>
      <c r="Y471" t="n">
        <v>1</v>
      </c>
      <c r="Z471" t="n">
        <v>10</v>
      </c>
    </row>
    <row r="472">
      <c r="A472" t="n">
        <v>2</v>
      </c>
      <c r="B472" t="n">
        <v>135</v>
      </c>
      <c r="C472" t="inlineStr">
        <is>
          <t xml:space="preserve">CONCLUIDO	</t>
        </is>
      </c>
      <c r="D472" t="n">
        <v>1.7887</v>
      </c>
      <c r="E472" t="n">
        <v>55.91</v>
      </c>
      <c r="F472" t="n">
        <v>37.63</v>
      </c>
      <c r="G472" t="n">
        <v>7.4</v>
      </c>
      <c r="H472" t="n">
        <v>0.1</v>
      </c>
      <c r="I472" t="n">
        <v>305</v>
      </c>
      <c r="J472" t="n">
        <v>264.25</v>
      </c>
      <c r="K472" t="n">
        <v>59.89</v>
      </c>
      <c r="L472" t="n">
        <v>1.5</v>
      </c>
      <c r="M472" t="n">
        <v>303</v>
      </c>
      <c r="N472" t="n">
        <v>67.87</v>
      </c>
      <c r="O472" t="n">
        <v>32825.49</v>
      </c>
      <c r="P472" t="n">
        <v>632.15</v>
      </c>
      <c r="Q472" t="n">
        <v>2239.53</v>
      </c>
      <c r="R472" t="n">
        <v>377.8</v>
      </c>
      <c r="S472" t="n">
        <v>80.06999999999999</v>
      </c>
      <c r="T472" t="n">
        <v>145336.89</v>
      </c>
      <c r="U472" t="n">
        <v>0.21</v>
      </c>
      <c r="V472" t="n">
        <v>0.68</v>
      </c>
      <c r="W472" t="n">
        <v>7.15</v>
      </c>
      <c r="X472" t="n">
        <v>8.99</v>
      </c>
      <c r="Y472" t="n">
        <v>1</v>
      </c>
      <c r="Z472" t="n">
        <v>10</v>
      </c>
    </row>
    <row r="473">
      <c r="A473" t="n">
        <v>3</v>
      </c>
      <c r="B473" t="n">
        <v>135</v>
      </c>
      <c r="C473" t="inlineStr">
        <is>
          <t xml:space="preserve">CONCLUIDO	</t>
        </is>
      </c>
      <c r="D473" t="n">
        <v>1.9473</v>
      </c>
      <c r="E473" t="n">
        <v>51.35</v>
      </c>
      <c r="F473" t="n">
        <v>35.91</v>
      </c>
      <c r="G473" t="n">
        <v>8.65</v>
      </c>
      <c r="H473" t="n">
        <v>0.12</v>
      </c>
      <c r="I473" t="n">
        <v>249</v>
      </c>
      <c r="J473" t="n">
        <v>264.72</v>
      </c>
      <c r="K473" t="n">
        <v>59.89</v>
      </c>
      <c r="L473" t="n">
        <v>1.75</v>
      </c>
      <c r="M473" t="n">
        <v>247</v>
      </c>
      <c r="N473" t="n">
        <v>68.09</v>
      </c>
      <c r="O473" t="n">
        <v>32883.31</v>
      </c>
      <c r="P473" t="n">
        <v>601.67</v>
      </c>
      <c r="Q473" t="n">
        <v>2239.29</v>
      </c>
      <c r="R473" t="n">
        <v>321.88</v>
      </c>
      <c r="S473" t="n">
        <v>80.06999999999999</v>
      </c>
      <c r="T473" t="n">
        <v>117656.81</v>
      </c>
      <c r="U473" t="n">
        <v>0.25</v>
      </c>
      <c r="V473" t="n">
        <v>0.71</v>
      </c>
      <c r="W473" t="n">
        <v>7.05</v>
      </c>
      <c r="X473" t="n">
        <v>7.27</v>
      </c>
      <c r="Y473" t="n">
        <v>1</v>
      </c>
      <c r="Z473" t="n">
        <v>10</v>
      </c>
    </row>
    <row r="474">
      <c r="A474" t="n">
        <v>4</v>
      </c>
      <c r="B474" t="n">
        <v>135</v>
      </c>
      <c r="C474" t="inlineStr">
        <is>
          <t xml:space="preserve">CONCLUIDO	</t>
        </is>
      </c>
      <c r="D474" t="n">
        <v>2.0751</v>
      </c>
      <c r="E474" t="n">
        <v>48.19</v>
      </c>
      <c r="F474" t="n">
        <v>34.72</v>
      </c>
      <c r="G474" t="n">
        <v>9.92</v>
      </c>
      <c r="H474" t="n">
        <v>0.13</v>
      </c>
      <c r="I474" t="n">
        <v>210</v>
      </c>
      <c r="J474" t="n">
        <v>265.19</v>
      </c>
      <c r="K474" t="n">
        <v>59.89</v>
      </c>
      <c r="L474" t="n">
        <v>2</v>
      </c>
      <c r="M474" t="n">
        <v>208</v>
      </c>
      <c r="N474" t="n">
        <v>68.31</v>
      </c>
      <c r="O474" t="n">
        <v>32941.21</v>
      </c>
      <c r="P474" t="n">
        <v>580.09</v>
      </c>
      <c r="Q474" t="n">
        <v>2239.02</v>
      </c>
      <c r="R474" t="n">
        <v>284.06</v>
      </c>
      <c r="S474" t="n">
        <v>80.06999999999999</v>
      </c>
      <c r="T474" t="n">
        <v>98944.5</v>
      </c>
      <c r="U474" t="n">
        <v>0.28</v>
      </c>
      <c r="V474" t="n">
        <v>0.74</v>
      </c>
      <c r="W474" t="n">
        <v>6.95</v>
      </c>
      <c r="X474" t="n">
        <v>6.09</v>
      </c>
      <c r="Y474" t="n">
        <v>1</v>
      </c>
      <c r="Z474" t="n">
        <v>10</v>
      </c>
    </row>
    <row r="475">
      <c r="A475" t="n">
        <v>5</v>
      </c>
      <c r="B475" t="n">
        <v>135</v>
      </c>
      <c r="C475" t="inlineStr">
        <is>
          <t xml:space="preserve">CONCLUIDO	</t>
        </is>
      </c>
      <c r="D475" t="n">
        <v>2.1749</v>
      </c>
      <c r="E475" t="n">
        <v>45.98</v>
      </c>
      <c r="F475" t="n">
        <v>33.92</v>
      </c>
      <c r="G475" t="n">
        <v>11.18</v>
      </c>
      <c r="H475" t="n">
        <v>0.15</v>
      </c>
      <c r="I475" t="n">
        <v>182</v>
      </c>
      <c r="J475" t="n">
        <v>265.66</v>
      </c>
      <c r="K475" t="n">
        <v>59.89</v>
      </c>
      <c r="L475" t="n">
        <v>2.25</v>
      </c>
      <c r="M475" t="n">
        <v>180</v>
      </c>
      <c r="N475" t="n">
        <v>68.53</v>
      </c>
      <c r="O475" t="n">
        <v>32999.19</v>
      </c>
      <c r="P475" t="n">
        <v>565.27</v>
      </c>
      <c r="Q475" t="n">
        <v>2238.78</v>
      </c>
      <c r="R475" t="n">
        <v>256.74</v>
      </c>
      <c r="S475" t="n">
        <v>80.06999999999999</v>
      </c>
      <c r="T475" t="n">
        <v>85420.61</v>
      </c>
      <c r="U475" t="n">
        <v>0.31</v>
      </c>
      <c r="V475" t="n">
        <v>0.76</v>
      </c>
      <c r="W475" t="n">
        <v>6.95</v>
      </c>
      <c r="X475" t="n">
        <v>5.29</v>
      </c>
      <c r="Y475" t="n">
        <v>1</v>
      </c>
      <c r="Z475" t="n">
        <v>10</v>
      </c>
    </row>
    <row r="476">
      <c r="A476" t="n">
        <v>6</v>
      </c>
      <c r="B476" t="n">
        <v>135</v>
      </c>
      <c r="C476" t="inlineStr">
        <is>
          <t xml:space="preserve">CONCLUIDO	</t>
        </is>
      </c>
      <c r="D476" t="n">
        <v>2.2636</v>
      </c>
      <c r="E476" t="n">
        <v>44.18</v>
      </c>
      <c r="F476" t="n">
        <v>33.23</v>
      </c>
      <c r="G476" t="n">
        <v>12.46</v>
      </c>
      <c r="H476" t="n">
        <v>0.17</v>
      </c>
      <c r="I476" t="n">
        <v>160</v>
      </c>
      <c r="J476" t="n">
        <v>266.13</v>
      </c>
      <c r="K476" t="n">
        <v>59.89</v>
      </c>
      <c r="L476" t="n">
        <v>2.5</v>
      </c>
      <c r="M476" t="n">
        <v>158</v>
      </c>
      <c r="N476" t="n">
        <v>68.75</v>
      </c>
      <c r="O476" t="n">
        <v>33057.26</v>
      </c>
      <c r="P476" t="n">
        <v>552.28</v>
      </c>
      <c r="Q476" t="n">
        <v>2238.74</v>
      </c>
      <c r="R476" t="n">
        <v>234.94</v>
      </c>
      <c r="S476" t="n">
        <v>80.06999999999999</v>
      </c>
      <c r="T476" t="n">
        <v>74632.63</v>
      </c>
      <c r="U476" t="n">
        <v>0.34</v>
      </c>
      <c r="V476" t="n">
        <v>0.77</v>
      </c>
      <c r="W476" t="n">
        <v>6.89</v>
      </c>
      <c r="X476" t="n">
        <v>4.6</v>
      </c>
      <c r="Y476" t="n">
        <v>1</v>
      </c>
      <c r="Z476" t="n">
        <v>10</v>
      </c>
    </row>
    <row r="477">
      <c r="A477" t="n">
        <v>7</v>
      </c>
      <c r="B477" t="n">
        <v>135</v>
      </c>
      <c r="C477" t="inlineStr">
        <is>
          <t xml:space="preserve">CONCLUIDO	</t>
        </is>
      </c>
      <c r="D477" t="n">
        <v>2.3356</v>
      </c>
      <c r="E477" t="n">
        <v>42.82</v>
      </c>
      <c r="F477" t="n">
        <v>32.73</v>
      </c>
      <c r="G477" t="n">
        <v>13.73</v>
      </c>
      <c r="H477" t="n">
        <v>0.18</v>
      </c>
      <c r="I477" t="n">
        <v>143</v>
      </c>
      <c r="J477" t="n">
        <v>266.6</v>
      </c>
      <c r="K477" t="n">
        <v>59.89</v>
      </c>
      <c r="L477" t="n">
        <v>2.75</v>
      </c>
      <c r="M477" t="n">
        <v>141</v>
      </c>
      <c r="N477" t="n">
        <v>68.97</v>
      </c>
      <c r="O477" t="n">
        <v>33115.41</v>
      </c>
      <c r="P477" t="n">
        <v>542.36</v>
      </c>
      <c r="Q477" t="n">
        <v>2238.98</v>
      </c>
      <c r="R477" t="n">
        <v>218.3</v>
      </c>
      <c r="S477" t="n">
        <v>80.06999999999999</v>
      </c>
      <c r="T477" t="n">
        <v>66394.85000000001</v>
      </c>
      <c r="U477" t="n">
        <v>0.37</v>
      </c>
      <c r="V477" t="n">
        <v>0.78</v>
      </c>
      <c r="W477" t="n">
        <v>6.87</v>
      </c>
      <c r="X477" t="n">
        <v>4.1</v>
      </c>
      <c r="Y477" t="n">
        <v>1</v>
      </c>
      <c r="Z477" t="n">
        <v>10</v>
      </c>
    </row>
    <row r="478">
      <c r="A478" t="n">
        <v>8</v>
      </c>
      <c r="B478" t="n">
        <v>135</v>
      </c>
      <c r="C478" t="inlineStr">
        <is>
          <t xml:space="preserve">CONCLUIDO	</t>
        </is>
      </c>
      <c r="D478" t="n">
        <v>2.3975</v>
      </c>
      <c r="E478" t="n">
        <v>41.71</v>
      </c>
      <c r="F478" t="n">
        <v>32.33</v>
      </c>
      <c r="G478" t="n">
        <v>15.04</v>
      </c>
      <c r="H478" t="n">
        <v>0.2</v>
      </c>
      <c r="I478" t="n">
        <v>129</v>
      </c>
      <c r="J478" t="n">
        <v>267.08</v>
      </c>
      <c r="K478" t="n">
        <v>59.89</v>
      </c>
      <c r="L478" t="n">
        <v>3</v>
      </c>
      <c r="M478" t="n">
        <v>127</v>
      </c>
      <c r="N478" t="n">
        <v>69.19</v>
      </c>
      <c r="O478" t="n">
        <v>33173.65</v>
      </c>
      <c r="P478" t="n">
        <v>534.27</v>
      </c>
      <c r="Q478" t="n">
        <v>2238.71</v>
      </c>
      <c r="R478" t="n">
        <v>205.08</v>
      </c>
      <c r="S478" t="n">
        <v>80.06999999999999</v>
      </c>
      <c r="T478" t="n">
        <v>59857.13</v>
      </c>
      <c r="U478" t="n">
        <v>0.39</v>
      </c>
      <c r="V478" t="n">
        <v>0.79</v>
      </c>
      <c r="W478" t="n">
        <v>6.86</v>
      </c>
      <c r="X478" t="n">
        <v>3.7</v>
      </c>
      <c r="Y478" t="n">
        <v>1</v>
      </c>
      <c r="Z478" t="n">
        <v>10</v>
      </c>
    </row>
    <row r="479">
      <c r="A479" t="n">
        <v>9</v>
      </c>
      <c r="B479" t="n">
        <v>135</v>
      </c>
      <c r="C479" t="inlineStr">
        <is>
          <t xml:space="preserve">CONCLUIDO	</t>
        </is>
      </c>
      <c r="D479" t="n">
        <v>2.4492</v>
      </c>
      <c r="E479" t="n">
        <v>40.83</v>
      </c>
      <c r="F479" t="n">
        <v>32.01</v>
      </c>
      <c r="G479" t="n">
        <v>16.28</v>
      </c>
      <c r="H479" t="n">
        <v>0.22</v>
      </c>
      <c r="I479" t="n">
        <v>118</v>
      </c>
      <c r="J479" t="n">
        <v>267.55</v>
      </c>
      <c r="K479" t="n">
        <v>59.89</v>
      </c>
      <c r="L479" t="n">
        <v>3.25</v>
      </c>
      <c r="M479" t="n">
        <v>116</v>
      </c>
      <c r="N479" t="n">
        <v>69.41</v>
      </c>
      <c r="O479" t="n">
        <v>33231.97</v>
      </c>
      <c r="P479" t="n">
        <v>527.45</v>
      </c>
      <c r="Q479" t="n">
        <v>2238.58</v>
      </c>
      <c r="R479" t="n">
        <v>194.78</v>
      </c>
      <c r="S479" t="n">
        <v>80.06999999999999</v>
      </c>
      <c r="T479" t="n">
        <v>54764.01</v>
      </c>
      <c r="U479" t="n">
        <v>0.41</v>
      </c>
      <c r="V479" t="n">
        <v>0.8</v>
      </c>
      <c r="W479" t="n">
        <v>6.84</v>
      </c>
      <c r="X479" t="n">
        <v>3.38</v>
      </c>
      <c r="Y479" t="n">
        <v>1</v>
      </c>
      <c r="Z479" t="n">
        <v>10</v>
      </c>
    </row>
    <row r="480">
      <c r="A480" t="n">
        <v>10</v>
      </c>
      <c r="B480" t="n">
        <v>135</v>
      </c>
      <c r="C480" t="inlineStr">
        <is>
          <t xml:space="preserve">CONCLUIDO	</t>
        </is>
      </c>
      <c r="D480" t="n">
        <v>2.4978</v>
      </c>
      <c r="E480" t="n">
        <v>40.03</v>
      </c>
      <c r="F480" t="n">
        <v>31.72</v>
      </c>
      <c r="G480" t="n">
        <v>17.62</v>
      </c>
      <c r="H480" t="n">
        <v>0.23</v>
      </c>
      <c r="I480" t="n">
        <v>108</v>
      </c>
      <c r="J480" t="n">
        <v>268.02</v>
      </c>
      <c r="K480" t="n">
        <v>59.89</v>
      </c>
      <c r="L480" t="n">
        <v>3.5</v>
      </c>
      <c r="M480" t="n">
        <v>106</v>
      </c>
      <c r="N480" t="n">
        <v>69.64</v>
      </c>
      <c r="O480" t="n">
        <v>33290.38</v>
      </c>
      <c r="P480" t="n">
        <v>520.95</v>
      </c>
      <c r="Q480" t="n">
        <v>2238.73</v>
      </c>
      <c r="R480" t="n">
        <v>185.21</v>
      </c>
      <c r="S480" t="n">
        <v>80.06999999999999</v>
      </c>
      <c r="T480" t="n">
        <v>50028.36</v>
      </c>
      <c r="U480" t="n">
        <v>0.43</v>
      </c>
      <c r="V480" t="n">
        <v>0.8100000000000001</v>
      </c>
      <c r="W480" t="n">
        <v>6.82</v>
      </c>
      <c r="X480" t="n">
        <v>3.09</v>
      </c>
      <c r="Y480" t="n">
        <v>1</v>
      </c>
      <c r="Z480" t="n">
        <v>10</v>
      </c>
    </row>
    <row r="481">
      <c r="A481" t="n">
        <v>11</v>
      </c>
      <c r="B481" t="n">
        <v>135</v>
      </c>
      <c r="C481" t="inlineStr">
        <is>
          <t xml:space="preserve">CONCLUIDO	</t>
        </is>
      </c>
      <c r="D481" t="n">
        <v>2.537</v>
      </c>
      <c r="E481" t="n">
        <v>39.42</v>
      </c>
      <c r="F481" t="n">
        <v>31.51</v>
      </c>
      <c r="G481" t="n">
        <v>18.9</v>
      </c>
      <c r="H481" t="n">
        <v>0.25</v>
      </c>
      <c r="I481" t="n">
        <v>100</v>
      </c>
      <c r="J481" t="n">
        <v>268.5</v>
      </c>
      <c r="K481" t="n">
        <v>59.89</v>
      </c>
      <c r="L481" t="n">
        <v>3.75</v>
      </c>
      <c r="M481" t="n">
        <v>98</v>
      </c>
      <c r="N481" t="n">
        <v>69.86</v>
      </c>
      <c r="O481" t="n">
        <v>33348.87</v>
      </c>
      <c r="P481" t="n">
        <v>516.21</v>
      </c>
      <c r="Q481" t="n">
        <v>2238.49</v>
      </c>
      <c r="R481" t="n">
        <v>178.28</v>
      </c>
      <c r="S481" t="n">
        <v>80.06999999999999</v>
      </c>
      <c r="T481" t="n">
        <v>46599.95</v>
      </c>
      <c r="U481" t="n">
        <v>0.45</v>
      </c>
      <c r="V481" t="n">
        <v>0.8100000000000001</v>
      </c>
      <c r="W481" t="n">
        <v>6.81</v>
      </c>
      <c r="X481" t="n">
        <v>2.88</v>
      </c>
      <c r="Y481" t="n">
        <v>1</v>
      </c>
      <c r="Z481" t="n">
        <v>10</v>
      </c>
    </row>
    <row r="482">
      <c r="A482" t="n">
        <v>12</v>
      </c>
      <c r="B482" t="n">
        <v>135</v>
      </c>
      <c r="C482" t="inlineStr">
        <is>
          <t xml:space="preserve">CONCLUIDO	</t>
        </is>
      </c>
      <c r="D482" t="n">
        <v>2.5747</v>
      </c>
      <c r="E482" t="n">
        <v>38.84</v>
      </c>
      <c r="F482" t="n">
        <v>31.29</v>
      </c>
      <c r="G482" t="n">
        <v>20.18</v>
      </c>
      <c r="H482" t="n">
        <v>0.26</v>
      </c>
      <c r="I482" t="n">
        <v>93</v>
      </c>
      <c r="J482" t="n">
        <v>268.97</v>
      </c>
      <c r="K482" t="n">
        <v>59.89</v>
      </c>
      <c r="L482" t="n">
        <v>4</v>
      </c>
      <c r="M482" t="n">
        <v>91</v>
      </c>
      <c r="N482" t="n">
        <v>70.09</v>
      </c>
      <c r="O482" t="n">
        <v>33407.45</v>
      </c>
      <c r="P482" t="n">
        <v>511.12</v>
      </c>
      <c r="Q482" t="n">
        <v>2238.63</v>
      </c>
      <c r="R482" t="n">
        <v>170.98</v>
      </c>
      <c r="S482" t="n">
        <v>80.06999999999999</v>
      </c>
      <c r="T482" t="n">
        <v>42988.68</v>
      </c>
      <c r="U482" t="n">
        <v>0.47</v>
      </c>
      <c r="V482" t="n">
        <v>0.82</v>
      </c>
      <c r="W482" t="n">
        <v>6.79</v>
      </c>
      <c r="X482" t="n">
        <v>2.66</v>
      </c>
      <c r="Y482" t="n">
        <v>1</v>
      </c>
      <c r="Z482" t="n">
        <v>10</v>
      </c>
    </row>
    <row r="483">
      <c r="A483" t="n">
        <v>13</v>
      </c>
      <c r="B483" t="n">
        <v>135</v>
      </c>
      <c r="C483" t="inlineStr">
        <is>
          <t xml:space="preserve">CONCLUIDO	</t>
        </is>
      </c>
      <c r="D483" t="n">
        <v>2.6051</v>
      </c>
      <c r="E483" t="n">
        <v>38.39</v>
      </c>
      <c r="F483" t="n">
        <v>31.13</v>
      </c>
      <c r="G483" t="n">
        <v>21.47</v>
      </c>
      <c r="H483" t="n">
        <v>0.28</v>
      </c>
      <c r="I483" t="n">
        <v>87</v>
      </c>
      <c r="J483" t="n">
        <v>269.45</v>
      </c>
      <c r="K483" t="n">
        <v>59.89</v>
      </c>
      <c r="L483" t="n">
        <v>4.25</v>
      </c>
      <c r="M483" t="n">
        <v>85</v>
      </c>
      <c r="N483" t="n">
        <v>70.31</v>
      </c>
      <c r="O483" t="n">
        <v>33466.11</v>
      </c>
      <c r="P483" t="n">
        <v>507</v>
      </c>
      <c r="Q483" t="n">
        <v>2238.59</v>
      </c>
      <c r="R483" t="n">
        <v>166.12</v>
      </c>
      <c r="S483" t="n">
        <v>80.06999999999999</v>
      </c>
      <c r="T483" t="n">
        <v>40587.26</v>
      </c>
      <c r="U483" t="n">
        <v>0.48</v>
      </c>
      <c r="V483" t="n">
        <v>0.82</v>
      </c>
      <c r="W483" t="n">
        <v>6.79</v>
      </c>
      <c r="X483" t="n">
        <v>2.5</v>
      </c>
      <c r="Y483" t="n">
        <v>1</v>
      </c>
      <c r="Z483" t="n">
        <v>10</v>
      </c>
    </row>
    <row r="484">
      <c r="A484" t="n">
        <v>14</v>
      </c>
      <c r="B484" t="n">
        <v>135</v>
      </c>
      <c r="C484" t="inlineStr">
        <is>
          <t xml:space="preserve">CONCLUIDO	</t>
        </is>
      </c>
      <c r="D484" t="n">
        <v>2.6414</v>
      </c>
      <c r="E484" t="n">
        <v>37.86</v>
      </c>
      <c r="F484" t="n">
        <v>30.91</v>
      </c>
      <c r="G484" t="n">
        <v>22.9</v>
      </c>
      <c r="H484" t="n">
        <v>0.3</v>
      </c>
      <c r="I484" t="n">
        <v>81</v>
      </c>
      <c r="J484" t="n">
        <v>269.92</v>
      </c>
      <c r="K484" t="n">
        <v>59.89</v>
      </c>
      <c r="L484" t="n">
        <v>4.5</v>
      </c>
      <c r="M484" t="n">
        <v>79</v>
      </c>
      <c r="N484" t="n">
        <v>70.54000000000001</v>
      </c>
      <c r="O484" t="n">
        <v>33524.86</v>
      </c>
      <c r="P484" t="n">
        <v>502</v>
      </c>
      <c r="Q484" t="n">
        <v>2238.61</v>
      </c>
      <c r="R484" t="n">
        <v>159.19</v>
      </c>
      <c r="S484" t="n">
        <v>80.06999999999999</v>
      </c>
      <c r="T484" t="n">
        <v>37153.42</v>
      </c>
      <c r="U484" t="n">
        <v>0.5</v>
      </c>
      <c r="V484" t="n">
        <v>0.83</v>
      </c>
      <c r="W484" t="n">
        <v>6.76</v>
      </c>
      <c r="X484" t="n">
        <v>2.28</v>
      </c>
      <c r="Y484" t="n">
        <v>1</v>
      </c>
      <c r="Z484" t="n">
        <v>10</v>
      </c>
    </row>
    <row r="485">
      <c r="A485" t="n">
        <v>15</v>
      </c>
      <c r="B485" t="n">
        <v>135</v>
      </c>
      <c r="C485" t="inlineStr">
        <is>
          <t xml:space="preserve">CONCLUIDO	</t>
        </is>
      </c>
      <c r="D485" t="n">
        <v>2.6616</v>
      </c>
      <c r="E485" t="n">
        <v>37.57</v>
      </c>
      <c r="F485" t="n">
        <v>30.83</v>
      </c>
      <c r="G485" t="n">
        <v>24.02</v>
      </c>
      <c r="H485" t="n">
        <v>0.31</v>
      </c>
      <c r="I485" t="n">
        <v>77</v>
      </c>
      <c r="J485" t="n">
        <v>270.4</v>
      </c>
      <c r="K485" t="n">
        <v>59.89</v>
      </c>
      <c r="L485" t="n">
        <v>4.75</v>
      </c>
      <c r="M485" t="n">
        <v>75</v>
      </c>
      <c r="N485" t="n">
        <v>70.76000000000001</v>
      </c>
      <c r="O485" t="n">
        <v>33583.7</v>
      </c>
      <c r="P485" t="n">
        <v>498.79</v>
      </c>
      <c r="Q485" t="n">
        <v>2238.65</v>
      </c>
      <c r="R485" t="n">
        <v>155.85</v>
      </c>
      <c r="S485" t="n">
        <v>80.06999999999999</v>
      </c>
      <c r="T485" t="n">
        <v>35503.42</v>
      </c>
      <c r="U485" t="n">
        <v>0.51</v>
      </c>
      <c r="V485" t="n">
        <v>0.83</v>
      </c>
      <c r="W485" t="n">
        <v>6.77</v>
      </c>
      <c r="X485" t="n">
        <v>2.2</v>
      </c>
      <c r="Y485" t="n">
        <v>1</v>
      </c>
      <c r="Z485" t="n">
        <v>10</v>
      </c>
    </row>
    <row r="486">
      <c r="A486" t="n">
        <v>16</v>
      </c>
      <c r="B486" t="n">
        <v>135</v>
      </c>
      <c r="C486" t="inlineStr">
        <is>
          <t xml:space="preserve">CONCLUIDO	</t>
        </is>
      </c>
      <c r="D486" t="n">
        <v>2.6906</v>
      </c>
      <c r="E486" t="n">
        <v>37.17</v>
      </c>
      <c r="F486" t="n">
        <v>30.67</v>
      </c>
      <c r="G486" t="n">
        <v>25.56</v>
      </c>
      <c r="H486" t="n">
        <v>0.33</v>
      </c>
      <c r="I486" t="n">
        <v>72</v>
      </c>
      <c r="J486" t="n">
        <v>270.88</v>
      </c>
      <c r="K486" t="n">
        <v>59.89</v>
      </c>
      <c r="L486" t="n">
        <v>5</v>
      </c>
      <c r="M486" t="n">
        <v>70</v>
      </c>
      <c r="N486" t="n">
        <v>70.98999999999999</v>
      </c>
      <c r="O486" t="n">
        <v>33642.62</v>
      </c>
      <c r="P486" t="n">
        <v>494.63</v>
      </c>
      <c r="Q486" t="n">
        <v>2238.57</v>
      </c>
      <c r="R486" t="n">
        <v>151.16</v>
      </c>
      <c r="S486" t="n">
        <v>80.06999999999999</v>
      </c>
      <c r="T486" t="n">
        <v>33183.54</v>
      </c>
      <c r="U486" t="n">
        <v>0.53</v>
      </c>
      <c r="V486" t="n">
        <v>0.84</v>
      </c>
      <c r="W486" t="n">
        <v>6.76</v>
      </c>
      <c r="X486" t="n">
        <v>2.04</v>
      </c>
      <c r="Y486" t="n">
        <v>1</v>
      </c>
      <c r="Z486" t="n">
        <v>10</v>
      </c>
    </row>
    <row r="487">
      <c r="A487" t="n">
        <v>17</v>
      </c>
      <c r="B487" t="n">
        <v>135</v>
      </c>
      <c r="C487" t="inlineStr">
        <is>
          <t xml:space="preserve">CONCLUIDO	</t>
        </is>
      </c>
      <c r="D487" t="n">
        <v>2.7086</v>
      </c>
      <c r="E487" t="n">
        <v>36.92</v>
      </c>
      <c r="F487" t="n">
        <v>30.58</v>
      </c>
      <c r="G487" t="n">
        <v>26.59</v>
      </c>
      <c r="H487" t="n">
        <v>0.34</v>
      </c>
      <c r="I487" t="n">
        <v>69</v>
      </c>
      <c r="J487" t="n">
        <v>271.36</v>
      </c>
      <c r="K487" t="n">
        <v>59.89</v>
      </c>
      <c r="L487" t="n">
        <v>5.25</v>
      </c>
      <c r="M487" t="n">
        <v>67</v>
      </c>
      <c r="N487" t="n">
        <v>71.22</v>
      </c>
      <c r="O487" t="n">
        <v>33701.64</v>
      </c>
      <c r="P487" t="n">
        <v>491.85</v>
      </c>
      <c r="Q487" t="n">
        <v>2238.53</v>
      </c>
      <c r="R487" t="n">
        <v>148.29</v>
      </c>
      <c r="S487" t="n">
        <v>80.06999999999999</v>
      </c>
      <c r="T487" t="n">
        <v>31763.31</v>
      </c>
      <c r="U487" t="n">
        <v>0.54</v>
      </c>
      <c r="V487" t="n">
        <v>0.84</v>
      </c>
      <c r="W487" t="n">
        <v>6.75</v>
      </c>
      <c r="X487" t="n">
        <v>1.95</v>
      </c>
      <c r="Y487" t="n">
        <v>1</v>
      </c>
      <c r="Z487" t="n">
        <v>10</v>
      </c>
    </row>
    <row r="488">
      <c r="A488" t="n">
        <v>18</v>
      </c>
      <c r="B488" t="n">
        <v>135</v>
      </c>
      <c r="C488" t="inlineStr">
        <is>
          <t xml:space="preserve">CONCLUIDO	</t>
        </is>
      </c>
      <c r="D488" t="n">
        <v>2.7323</v>
      </c>
      <c r="E488" t="n">
        <v>36.6</v>
      </c>
      <c r="F488" t="n">
        <v>30.46</v>
      </c>
      <c r="G488" t="n">
        <v>28.12</v>
      </c>
      <c r="H488" t="n">
        <v>0.36</v>
      </c>
      <c r="I488" t="n">
        <v>65</v>
      </c>
      <c r="J488" t="n">
        <v>271.84</v>
      </c>
      <c r="K488" t="n">
        <v>59.89</v>
      </c>
      <c r="L488" t="n">
        <v>5.5</v>
      </c>
      <c r="M488" t="n">
        <v>63</v>
      </c>
      <c r="N488" t="n">
        <v>71.45</v>
      </c>
      <c r="O488" t="n">
        <v>33760.74</v>
      </c>
      <c r="P488" t="n">
        <v>488.37</v>
      </c>
      <c r="Q488" t="n">
        <v>2238.44</v>
      </c>
      <c r="R488" t="n">
        <v>144.45</v>
      </c>
      <c r="S488" t="n">
        <v>80.06999999999999</v>
      </c>
      <c r="T488" t="n">
        <v>29859.74</v>
      </c>
      <c r="U488" t="n">
        <v>0.55</v>
      </c>
      <c r="V488" t="n">
        <v>0.84</v>
      </c>
      <c r="W488" t="n">
        <v>6.74</v>
      </c>
      <c r="X488" t="n">
        <v>1.83</v>
      </c>
      <c r="Y488" t="n">
        <v>1</v>
      </c>
      <c r="Z488" t="n">
        <v>10</v>
      </c>
    </row>
    <row r="489">
      <c r="A489" t="n">
        <v>19</v>
      </c>
      <c r="B489" t="n">
        <v>135</v>
      </c>
      <c r="C489" t="inlineStr">
        <is>
          <t xml:space="preserve">CONCLUIDO	</t>
        </is>
      </c>
      <c r="D489" t="n">
        <v>2.7495</v>
      </c>
      <c r="E489" t="n">
        <v>36.37</v>
      </c>
      <c r="F489" t="n">
        <v>30.38</v>
      </c>
      <c r="G489" t="n">
        <v>29.4</v>
      </c>
      <c r="H489" t="n">
        <v>0.38</v>
      </c>
      <c r="I489" t="n">
        <v>62</v>
      </c>
      <c r="J489" t="n">
        <v>272.32</v>
      </c>
      <c r="K489" t="n">
        <v>59.89</v>
      </c>
      <c r="L489" t="n">
        <v>5.75</v>
      </c>
      <c r="M489" t="n">
        <v>60</v>
      </c>
      <c r="N489" t="n">
        <v>71.68000000000001</v>
      </c>
      <c r="O489" t="n">
        <v>33820.05</v>
      </c>
      <c r="P489" t="n">
        <v>485.72</v>
      </c>
      <c r="Q489" t="n">
        <v>2238.52</v>
      </c>
      <c r="R489" t="n">
        <v>141.77</v>
      </c>
      <c r="S489" t="n">
        <v>80.06999999999999</v>
      </c>
      <c r="T489" t="n">
        <v>28535.69</v>
      </c>
      <c r="U489" t="n">
        <v>0.5600000000000001</v>
      </c>
      <c r="V489" t="n">
        <v>0.84</v>
      </c>
      <c r="W489" t="n">
        <v>6.74</v>
      </c>
      <c r="X489" t="n">
        <v>1.75</v>
      </c>
      <c r="Y489" t="n">
        <v>1</v>
      </c>
      <c r="Z489" t="n">
        <v>10</v>
      </c>
    </row>
    <row r="490">
      <c r="A490" t="n">
        <v>20</v>
      </c>
      <c r="B490" t="n">
        <v>135</v>
      </c>
      <c r="C490" t="inlineStr">
        <is>
          <t xml:space="preserve">CONCLUIDO	</t>
        </is>
      </c>
      <c r="D490" t="n">
        <v>2.7685</v>
      </c>
      <c r="E490" t="n">
        <v>36.12</v>
      </c>
      <c r="F490" t="n">
        <v>30.29</v>
      </c>
      <c r="G490" t="n">
        <v>30.8</v>
      </c>
      <c r="H490" t="n">
        <v>0.39</v>
      </c>
      <c r="I490" t="n">
        <v>59</v>
      </c>
      <c r="J490" t="n">
        <v>272.8</v>
      </c>
      <c r="K490" t="n">
        <v>59.89</v>
      </c>
      <c r="L490" t="n">
        <v>6</v>
      </c>
      <c r="M490" t="n">
        <v>57</v>
      </c>
      <c r="N490" t="n">
        <v>71.91</v>
      </c>
      <c r="O490" t="n">
        <v>33879.33</v>
      </c>
      <c r="P490" t="n">
        <v>482.52</v>
      </c>
      <c r="Q490" t="n">
        <v>2238.36</v>
      </c>
      <c r="R490" t="n">
        <v>138.89</v>
      </c>
      <c r="S490" t="n">
        <v>80.06999999999999</v>
      </c>
      <c r="T490" t="n">
        <v>27114.24</v>
      </c>
      <c r="U490" t="n">
        <v>0.58</v>
      </c>
      <c r="V490" t="n">
        <v>0.85</v>
      </c>
      <c r="W490" t="n">
        <v>6.73</v>
      </c>
      <c r="X490" t="n">
        <v>1.66</v>
      </c>
      <c r="Y490" t="n">
        <v>1</v>
      </c>
      <c r="Z490" t="n">
        <v>10</v>
      </c>
    </row>
    <row r="491">
      <c r="A491" t="n">
        <v>21</v>
      </c>
      <c r="B491" t="n">
        <v>135</v>
      </c>
      <c r="C491" t="inlineStr">
        <is>
          <t xml:space="preserve">CONCLUIDO	</t>
        </is>
      </c>
      <c r="D491" t="n">
        <v>2.7866</v>
      </c>
      <c r="E491" t="n">
        <v>35.89</v>
      </c>
      <c r="F491" t="n">
        <v>30.2</v>
      </c>
      <c r="G491" t="n">
        <v>32.36</v>
      </c>
      <c r="H491" t="n">
        <v>0.41</v>
      </c>
      <c r="I491" t="n">
        <v>56</v>
      </c>
      <c r="J491" t="n">
        <v>273.28</v>
      </c>
      <c r="K491" t="n">
        <v>59.89</v>
      </c>
      <c r="L491" t="n">
        <v>6.25</v>
      </c>
      <c r="M491" t="n">
        <v>54</v>
      </c>
      <c r="N491" t="n">
        <v>72.14</v>
      </c>
      <c r="O491" t="n">
        <v>33938.7</v>
      </c>
      <c r="P491" t="n">
        <v>479.77</v>
      </c>
      <c r="Q491" t="n">
        <v>2238.5</v>
      </c>
      <c r="R491" t="n">
        <v>135.52</v>
      </c>
      <c r="S491" t="n">
        <v>80.06999999999999</v>
      </c>
      <c r="T491" t="n">
        <v>25442.16</v>
      </c>
      <c r="U491" t="n">
        <v>0.59</v>
      </c>
      <c r="V491" t="n">
        <v>0.85</v>
      </c>
      <c r="W491" t="n">
        <v>6.74</v>
      </c>
      <c r="X491" t="n">
        <v>1.57</v>
      </c>
      <c r="Y491" t="n">
        <v>1</v>
      </c>
      <c r="Z491" t="n">
        <v>10</v>
      </c>
    </row>
    <row r="492">
      <c r="A492" t="n">
        <v>22</v>
      </c>
      <c r="B492" t="n">
        <v>135</v>
      </c>
      <c r="C492" t="inlineStr">
        <is>
          <t xml:space="preserve">CONCLUIDO	</t>
        </is>
      </c>
      <c r="D492" t="n">
        <v>2.8001</v>
      </c>
      <c r="E492" t="n">
        <v>35.71</v>
      </c>
      <c r="F492" t="n">
        <v>30.13</v>
      </c>
      <c r="G492" t="n">
        <v>33.48</v>
      </c>
      <c r="H492" t="n">
        <v>0.42</v>
      </c>
      <c r="I492" t="n">
        <v>54</v>
      </c>
      <c r="J492" t="n">
        <v>273.76</v>
      </c>
      <c r="K492" t="n">
        <v>59.89</v>
      </c>
      <c r="L492" t="n">
        <v>6.5</v>
      </c>
      <c r="M492" t="n">
        <v>52</v>
      </c>
      <c r="N492" t="n">
        <v>72.37</v>
      </c>
      <c r="O492" t="n">
        <v>33998.16</v>
      </c>
      <c r="P492" t="n">
        <v>477.07</v>
      </c>
      <c r="Q492" t="n">
        <v>2238.55</v>
      </c>
      <c r="R492" t="n">
        <v>133.49</v>
      </c>
      <c r="S492" t="n">
        <v>80.06999999999999</v>
      </c>
      <c r="T492" t="n">
        <v>24437.28</v>
      </c>
      <c r="U492" t="n">
        <v>0.6</v>
      </c>
      <c r="V492" t="n">
        <v>0.85</v>
      </c>
      <c r="W492" t="n">
        <v>6.73</v>
      </c>
      <c r="X492" t="n">
        <v>1.5</v>
      </c>
      <c r="Y492" t="n">
        <v>1</v>
      </c>
      <c r="Z492" t="n">
        <v>10</v>
      </c>
    </row>
    <row r="493">
      <c r="A493" t="n">
        <v>23</v>
      </c>
      <c r="B493" t="n">
        <v>135</v>
      </c>
      <c r="C493" t="inlineStr">
        <is>
          <t xml:space="preserve">CONCLUIDO	</t>
        </is>
      </c>
      <c r="D493" t="n">
        <v>2.8107</v>
      </c>
      <c r="E493" t="n">
        <v>35.58</v>
      </c>
      <c r="F493" t="n">
        <v>30.1</v>
      </c>
      <c r="G493" t="n">
        <v>34.73</v>
      </c>
      <c r="H493" t="n">
        <v>0.44</v>
      </c>
      <c r="I493" t="n">
        <v>52</v>
      </c>
      <c r="J493" t="n">
        <v>274.24</v>
      </c>
      <c r="K493" t="n">
        <v>59.89</v>
      </c>
      <c r="L493" t="n">
        <v>6.75</v>
      </c>
      <c r="M493" t="n">
        <v>50</v>
      </c>
      <c r="N493" t="n">
        <v>72.61</v>
      </c>
      <c r="O493" t="n">
        <v>34057.71</v>
      </c>
      <c r="P493" t="n">
        <v>475.02</v>
      </c>
      <c r="Q493" t="n">
        <v>2238.39</v>
      </c>
      <c r="R493" t="n">
        <v>132.52</v>
      </c>
      <c r="S493" t="n">
        <v>80.06999999999999</v>
      </c>
      <c r="T493" t="n">
        <v>23963.68</v>
      </c>
      <c r="U493" t="n">
        <v>0.6</v>
      </c>
      <c r="V493" t="n">
        <v>0.85</v>
      </c>
      <c r="W493" t="n">
        <v>6.72</v>
      </c>
      <c r="X493" t="n">
        <v>1.47</v>
      </c>
      <c r="Y493" t="n">
        <v>1</v>
      </c>
      <c r="Z493" t="n">
        <v>10</v>
      </c>
    </row>
    <row r="494">
      <c r="A494" t="n">
        <v>24</v>
      </c>
      <c r="B494" t="n">
        <v>135</v>
      </c>
      <c r="C494" t="inlineStr">
        <is>
          <t xml:space="preserve">CONCLUIDO	</t>
        </is>
      </c>
      <c r="D494" t="n">
        <v>2.8245</v>
      </c>
      <c r="E494" t="n">
        <v>35.4</v>
      </c>
      <c r="F494" t="n">
        <v>30.02</v>
      </c>
      <c r="G494" t="n">
        <v>36.03</v>
      </c>
      <c r="H494" t="n">
        <v>0.45</v>
      </c>
      <c r="I494" t="n">
        <v>50</v>
      </c>
      <c r="J494" t="n">
        <v>274.73</v>
      </c>
      <c r="K494" t="n">
        <v>59.89</v>
      </c>
      <c r="L494" t="n">
        <v>7</v>
      </c>
      <c r="M494" t="n">
        <v>48</v>
      </c>
      <c r="N494" t="n">
        <v>72.84</v>
      </c>
      <c r="O494" t="n">
        <v>34117.35</v>
      </c>
      <c r="P494" t="n">
        <v>472.54</v>
      </c>
      <c r="Q494" t="n">
        <v>2238.61</v>
      </c>
      <c r="R494" t="n">
        <v>130.31</v>
      </c>
      <c r="S494" t="n">
        <v>80.06999999999999</v>
      </c>
      <c r="T494" t="n">
        <v>22867.67</v>
      </c>
      <c r="U494" t="n">
        <v>0.61</v>
      </c>
      <c r="V494" t="n">
        <v>0.85</v>
      </c>
      <c r="W494" t="n">
        <v>6.71</v>
      </c>
      <c r="X494" t="n">
        <v>1.39</v>
      </c>
      <c r="Y494" t="n">
        <v>1</v>
      </c>
      <c r="Z494" t="n">
        <v>10</v>
      </c>
    </row>
    <row r="495">
      <c r="A495" t="n">
        <v>25</v>
      </c>
      <c r="B495" t="n">
        <v>135</v>
      </c>
      <c r="C495" t="inlineStr">
        <is>
          <t xml:space="preserve">CONCLUIDO	</t>
        </is>
      </c>
      <c r="D495" t="n">
        <v>2.8388</v>
      </c>
      <c r="E495" t="n">
        <v>35.23</v>
      </c>
      <c r="F495" t="n">
        <v>29.95</v>
      </c>
      <c r="G495" t="n">
        <v>37.43</v>
      </c>
      <c r="H495" t="n">
        <v>0.47</v>
      </c>
      <c r="I495" t="n">
        <v>48</v>
      </c>
      <c r="J495" t="n">
        <v>275.21</v>
      </c>
      <c r="K495" t="n">
        <v>59.89</v>
      </c>
      <c r="L495" t="n">
        <v>7.25</v>
      </c>
      <c r="M495" t="n">
        <v>46</v>
      </c>
      <c r="N495" t="n">
        <v>73.08</v>
      </c>
      <c r="O495" t="n">
        <v>34177.09</v>
      </c>
      <c r="P495" t="n">
        <v>469.49</v>
      </c>
      <c r="Q495" t="n">
        <v>2238.53</v>
      </c>
      <c r="R495" t="n">
        <v>127.46</v>
      </c>
      <c r="S495" t="n">
        <v>80.06999999999999</v>
      </c>
      <c r="T495" t="n">
        <v>21450.97</v>
      </c>
      <c r="U495" t="n">
        <v>0.63</v>
      </c>
      <c r="V495" t="n">
        <v>0.86</v>
      </c>
      <c r="W495" t="n">
        <v>6.72</v>
      </c>
      <c r="X495" t="n">
        <v>1.32</v>
      </c>
      <c r="Y495" t="n">
        <v>1</v>
      </c>
      <c r="Z495" t="n">
        <v>10</v>
      </c>
    </row>
    <row r="496">
      <c r="A496" t="n">
        <v>26</v>
      </c>
      <c r="B496" t="n">
        <v>135</v>
      </c>
      <c r="C496" t="inlineStr">
        <is>
          <t xml:space="preserve">CONCLUIDO	</t>
        </is>
      </c>
      <c r="D496" t="n">
        <v>2.849</v>
      </c>
      <c r="E496" t="n">
        <v>35.1</v>
      </c>
      <c r="F496" t="n">
        <v>29.92</v>
      </c>
      <c r="G496" t="n">
        <v>39.03</v>
      </c>
      <c r="H496" t="n">
        <v>0.48</v>
      </c>
      <c r="I496" t="n">
        <v>46</v>
      </c>
      <c r="J496" t="n">
        <v>275.7</v>
      </c>
      <c r="K496" t="n">
        <v>59.89</v>
      </c>
      <c r="L496" t="n">
        <v>7.5</v>
      </c>
      <c r="M496" t="n">
        <v>44</v>
      </c>
      <c r="N496" t="n">
        <v>73.31</v>
      </c>
      <c r="O496" t="n">
        <v>34236.91</v>
      </c>
      <c r="P496" t="n">
        <v>467.92</v>
      </c>
      <c r="Q496" t="n">
        <v>2238.39</v>
      </c>
      <c r="R496" t="n">
        <v>126.78</v>
      </c>
      <c r="S496" t="n">
        <v>80.06999999999999</v>
      </c>
      <c r="T496" t="n">
        <v>21123.7</v>
      </c>
      <c r="U496" t="n">
        <v>0.63</v>
      </c>
      <c r="V496" t="n">
        <v>0.86</v>
      </c>
      <c r="W496" t="n">
        <v>6.71</v>
      </c>
      <c r="X496" t="n">
        <v>1.29</v>
      </c>
      <c r="Y496" t="n">
        <v>1</v>
      </c>
      <c r="Z496" t="n">
        <v>10</v>
      </c>
    </row>
    <row r="497">
      <c r="A497" t="n">
        <v>27</v>
      </c>
      <c r="B497" t="n">
        <v>135</v>
      </c>
      <c r="C497" t="inlineStr">
        <is>
          <t xml:space="preserve">CONCLUIDO	</t>
        </is>
      </c>
      <c r="D497" t="n">
        <v>2.8639</v>
      </c>
      <c r="E497" t="n">
        <v>34.92</v>
      </c>
      <c r="F497" t="n">
        <v>29.84</v>
      </c>
      <c r="G497" t="n">
        <v>40.69</v>
      </c>
      <c r="H497" t="n">
        <v>0.5</v>
      </c>
      <c r="I497" t="n">
        <v>44</v>
      </c>
      <c r="J497" t="n">
        <v>276.18</v>
      </c>
      <c r="K497" t="n">
        <v>59.89</v>
      </c>
      <c r="L497" t="n">
        <v>7.75</v>
      </c>
      <c r="M497" t="n">
        <v>42</v>
      </c>
      <c r="N497" t="n">
        <v>73.55</v>
      </c>
      <c r="O497" t="n">
        <v>34296.82</v>
      </c>
      <c r="P497" t="n">
        <v>464.81</v>
      </c>
      <c r="Q497" t="n">
        <v>2238.44</v>
      </c>
      <c r="R497" t="n">
        <v>124.23</v>
      </c>
      <c r="S497" t="n">
        <v>80.06999999999999</v>
      </c>
      <c r="T497" t="n">
        <v>19859.03</v>
      </c>
      <c r="U497" t="n">
        <v>0.64</v>
      </c>
      <c r="V497" t="n">
        <v>0.86</v>
      </c>
      <c r="W497" t="n">
        <v>6.71</v>
      </c>
      <c r="X497" t="n">
        <v>1.21</v>
      </c>
      <c r="Y497" t="n">
        <v>1</v>
      </c>
      <c r="Z497" t="n">
        <v>10</v>
      </c>
    </row>
    <row r="498">
      <c r="A498" t="n">
        <v>28</v>
      </c>
      <c r="B498" t="n">
        <v>135</v>
      </c>
      <c r="C498" t="inlineStr">
        <is>
          <t xml:space="preserve">CONCLUIDO	</t>
        </is>
      </c>
      <c r="D498" t="n">
        <v>2.8681</v>
      </c>
      <c r="E498" t="n">
        <v>34.87</v>
      </c>
      <c r="F498" t="n">
        <v>29.84</v>
      </c>
      <c r="G498" t="n">
        <v>41.64</v>
      </c>
      <c r="H498" t="n">
        <v>0.51</v>
      </c>
      <c r="I498" t="n">
        <v>43</v>
      </c>
      <c r="J498" t="n">
        <v>276.67</v>
      </c>
      <c r="K498" t="n">
        <v>59.89</v>
      </c>
      <c r="L498" t="n">
        <v>8</v>
      </c>
      <c r="M498" t="n">
        <v>41</v>
      </c>
      <c r="N498" t="n">
        <v>73.78</v>
      </c>
      <c r="O498" t="n">
        <v>34356.83</v>
      </c>
      <c r="P498" t="n">
        <v>463.03</v>
      </c>
      <c r="Q498" t="n">
        <v>2238.42</v>
      </c>
      <c r="R498" t="n">
        <v>124.16</v>
      </c>
      <c r="S498" t="n">
        <v>80.06999999999999</v>
      </c>
      <c r="T498" t="n">
        <v>19826.33</v>
      </c>
      <c r="U498" t="n">
        <v>0.64</v>
      </c>
      <c r="V498" t="n">
        <v>0.86</v>
      </c>
      <c r="W498" t="n">
        <v>6.71</v>
      </c>
      <c r="X498" t="n">
        <v>1.21</v>
      </c>
      <c r="Y498" t="n">
        <v>1</v>
      </c>
      <c r="Z498" t="n">
        <v>10</v>
      </c>
    </row>
    <row r="499">
      <c r="A499" t="n">
        <v>29</v>
      </c>
      <c r="B499" t="n">
        <v>135</v>
      </c>
      <c r="C499" t="inlineStr">
        <is>
          <t xml:space="preserve">CONCLUIDO	</t>
        </is>
      </c>
      <c r="D499" t="n">
        <v>2.8826</v>
      </c>
      <c r="E499" t="n">
        <v>34.69</v>
      </c>
      <c r="F499" t="n">
        <v>29.76</v>
      </c>
      <c r="G499" t="n">
        <v>43.56</v>
      </c>
      <c r="H499" t="n">
        <v>0.53</v>
      </c>
      <c r="I499" t="n">
        <v>41</v>
      </c>
      <c r="J499" t="n">
        <v>277.16</v>
      </c>
      <c r="K499" t="n">
        <v>59.89</v>
      </c>
      <c r="L499" t="n">
        <v>8.25</v>
      </c>
      <c r="M499" t="n">
        <v>39</v>
      </c>
      <c r="N499" t="n">
        <v>74.02</v>
      </c>
      <c r="O499" t="n">
        <v>34416.93</v>
      </c>
      <c r="P499" t="n">
        <v>460.05</v>
      </c>
      <c r="Q499" t="n">
        <v>2238.41</v>
      </c>
      <c r="R499" t="n">
        <v>121.72</v>
      </c>
      <c r="S499" t="n">
        <v>80.06999999999999</v>
      </c>
      <c r="T499" t="n">
        <v>18618.16</v>
      </c>
      <c r="U499" t="n">
        <v>0.66</v>
      </c>
      <c r="V499" t="n">
        <v>0.86</v>
      </c>
      <c r="W499" t="n">
        <v>6.71</v>
      </c>
      <c r="X499" t="n">
        <v>1.14</v>
      </c>
      <c r="Y499" t="n">
        <v>1</v>
      </c>
      <c r="Z499" t="n">
        <v>10</v>
      </c>
    </row>
    <row r="500">
      <c r="A500" t="n">
        <v>30</v>
      </c>
      <c r="B500" t="n">
        <v>135</v>
      </c>
      <c r="C500" t="inlineStr">
        <is>
          <t xml:space="preserve">CONCLUIDO	</t>
        </is>
      </c>
      <c r="D500" t="n">
        <v>2.8873</v>
      </c>
      <c r="E500" t="n">
        <v>34.63</v>
      </c>
      <c r="F500" t="n">
        <v>29.76</v>
      </c>
      <c r="G500" t="n">
        <v>44.64</v>
      </c>
      <c r="H500" t="n">
        <v>0.55</v>
      </c>
      <c r="I500" t="n">
        <v>40</v>
      </c>
      <c r="J500" t="n">
        <v>277.65</v>
      </c>
      <c r="K500" t="n">
        <v>59.89</v>
      </c>
      <c r="L500" t="n">
        <v>8.5</v>
      </c>
      <c r="M500" t="n">
        <v>38</v>
      </c>
      <c r="N500" t="n">
        <v>74.26000000000001</v>
      </c>
      <c r="O500" t="n">
        <v>34477.13</v>
      </c>
      <c r="P500" t="n">
        <v>458.15</v>
      </c>
      <c r="Q500" t="n">
        <v>2238.44</v>
      </c>
      <c r="R500" t="n">
        <v>121.27</v>
      </c>
      <c r="S500" t="n">
        <v>80.06999999999999</v>
      </c>
      <c r="T500" t="n">
        <v>18399.52</v>
      </c>
      <c r="U500" t="n">
        <v>0.66</v>
      </c>
      <c r="V500" t="n">
        <v>0.86</v>
      </c>
      <c r="W500" t="n">
        <v>6.71</v>
      </c>
      <c r="X500" t="n">
        <v>1.13</v>
      </c>
      <c r="Y500" t="n">
        <v>1</v>
      </c>
      <c r="Z500" t="n">
        <v>10</v>
      </c>
    </row>
    <row r="501">
      <c r="A501" t="n">
        <v>31</v>
      </c>
      <c r="B501" t="n">
        <v>135</v>
      </c>
      <c r="C501" t="inlineStr">
        <is>
          <t xml:space="preserve">CONCLUIDO	</t>
        </is>
      </c>
      <c r="D501" t="n">
        <v>2.8953</v>
      </c>
      <c r="E501" t="n">
        <v>34.54</v>
      </c>
      <c r="F501" t="n">
        <v>29.71</v>
      </c>
      <c r="G501" t="n">
        <v>45.71</v>
      </c>
      <c r="H501" t="n">
        <v>0.5600000000000001</v>
      </c>
      <c r="I501" t="n">
        <v>39</v>
      </c>
      <c r="J501" t="n">
        <v>278.13</v>
      </c>
      <c r="K501" t="n">
        <v>59.89</v>
      </c>
      <c r="L501" t="n">
        <v>8.75</v>
      </c>
      <c r="M501" t="n">
        <v>37</v>
      </c>
      <c r="N501" t="n">
        <v>74.5</v>
      </c>
      <c r="O501" t="n">
        <v>34537.41</v>
      </c>
      <c r="P501" t="n">
        <v>456.07</v>
      </c>
      <c r="Q501" t="n">
        <v>2238.38</v>
      </c>
      <c r="R501" t="n">
        <v>119.98</v>
      </c>
      <c r="S501" t="n">
        <v>80.06999999999999</v>
      </c>
      <c r="T501" t="n">
        <v>17755.8</v>
      </c>
      <c r="U501" t="n">
        <v>0.67</v>
      </c>
      <c r="V501" t="n">
        <v>0.86</v>
      </c>
      <c r="W501" t="n">
        <v>6.7</v>
      </c>
      <c r="X501" t="n">
        <v>1.09</v>
      </c>
      <c r="Y501" t="n">
        <v>1</v>
      </c>
      <c r="Z501" t="n">
        <v>10</v>
      </c>
    </row>
    <row r="502">
      <c r="A502" t="n">
        <v>32</v>
      </c>
      <c r="B502" t="n">
        <v>135</v>
      </c>
      <c r="C502" t="inlineStr">
        <is>
          <t xml:space="preserve">CONCLUIDO	</t>
        </is>
      </c>
      <c r="D502" t="n">
        <v>2.9079</v>
      </c>
      <c r="E502" t="n">
        <v>34.39</v>
      </c>
      <c r="F502" t="n">
        <v>29.67</v>
      </c>
      <c r="G502" t="n">
        <v>48.11</v>
      </c>
      <c r="H502" t="n">
        <v>0.58</v>
      </c>
      <c r="I502" t="n">
        <v>37</v>
      </c>
      <c r="J502" t="n">
        <v>278.62</v>
      </c>
      <c r="K502" t="n">
        <v>59.89</v>
      </c>
      <c r="L502" t="n">
        <v>9</v>
      </c>
      <c r="M502" t="n">
        <v>35</v>
      </c>
      <c r="N502" t="n">
        <v>74.73999999999999</v>
      </c>
      <c r="O502" t="n">
        <v>34597.8</v>
      </c>
      <c r="P502" t="n">
        <v>451.99</v>
      </c>
      <c r="Q502" t="n">
        <v>2238.38</v>
      </c>
      <c r="R502" t="n">
        <v>118.28</v>
      </c>
      <c r="S502" t="n">
        <v>80.06999999999999</v>
      </c>
      <c r="T502" t="n">
        <v>16919.23</v>
      </c>
      <c r="U502" t="n">
        <v>0.68</v>
      </c>
      <c r="V502" t="n">
        <v>0.86</v>
      </c>
      <c r="W502" t="n">
        <v>6.71</v>
      </c>
      <c r="X502" t="n">
        <v>1.04</v>
      </c>
      <c r="Y502" t="n">
        <v>1</v>
      </c>
      <c r="Z502" t="n">
        <v>10</v>
      </c>
    </row>
    <row r="503">
      <c r="A503" t="n">
        <v>33</v>
      </c>
      <c r="B503" t="n">
        <v>135</v>
      </c>
      <c r="C503" t="inlineStr">
        <is>
          <t xml:space="preserve">CONCLUIDO	</t>
        </is>
      </c>
      <c r="D503" t="n">
        <v>2.9168</v>
      </c>
      <c r="E503" t="n">
        <v>34.28</v>
      </c>
      <c r="F503" t="n">
        <v>29.61</v>
      </c>
      <c r="G503" t="n">
        <v>49.35</v>
      </c>
      <c r="H503" t="n">
        <v>0.59</v>
      </c>
      <c r="I503" t="n">
        <v>36</v>
      </c>
      <c r="J503" t="n">
        <v>279.11</v>
      </c>
      <c r="K503" t="n">
        <v>59.89</v>
      </c>
      <c r="L503" t="n">
        <v>9.25</v>
      </c>
      <c r="M503" t="n">
        <v>34</v>
      </c>
      <c r="N503" t="n">
        <v>74.98</v>
      </c>
      <c r="O503" t="n">
        <v>34658.27</v>
      </c>
      <c r="P503" t="n">
        <v>451.09</v>
      </c>
      <c r="Q503" t="n">
        <v>2238.35</v>
      </c>
      <c r="R503" t="n">
        <v>116.68</v>
      </c>
      <c r="S503" t="n">
        <v>80.06999999999999</v>
      </c>
      <c r="T503" t="n">
        <v>16124.32</v>
      </c>
      <c r="U503" t="n">
        <v>0.6899999999999999</v>
      </c>
      <c r="V503" t="n">
        <v>0.87</v>
      </c>
      <c r="W503" t="n">
        <v>6.7</v>
      </c>
      <c r="X503" t="n">
        <v>0.98</v>
      </c>
      <c r="Y503" t="n">
        <v>1</v>
      </c>
      <c r="Z503" t="n">
        <v>10</v>
      </c>
    </row>
    <row r="504">
      <c r="A504" t="n">
        <v>34</v>
      </c>
      <c r="B504" t="n">
        <v>135</v>
      </c>
      <c r="C504" t="inlineStr">
        <is>
          <t xml:space="preserve">CONCLUIDO	</t>
        </is>
      </c>
      <c r="D504" t="n">
        <v>2.9235</v>
      </c>
      <c r="E504" t="n">
        <v>34.21</v>
      </c>
      <c r="F504" t="n">
        <v>29.58</v>
      </c>
      <c r="G504" t="n">
        <v>50.71</v>
      </c>
      <c r="H504" t="n">
        <v>0.6</v>
      </c>
      <c r="I504" t="n">
        <v>35</v>
      </c>
      <c r="J504" t="n">
        <v>279.61</v>
      </c>
      <c r="K504" t="n">
        <v>59.89</v>
      </c>
      <c r="L504" t="n">
        <v>9.5</v>
      </c>
      <c r="M504" t="n">
        <v>33</v>
      </c>
      <c r="N504" t="n">
        <v>75.22</v>
      </c>
      <c r="O504" t="n">
        <v>34718.84</v>
      </c>
      <c r="P504" t="n">
        <v>449.23</v>
      </c>
      <c r="Q504" t="n">
        <v>2238.44</v>
      </c>
      <c r="R504" t="n">
        <v>116.19</v>
      </c>
      <c r="S504" t="n">
        <v>80.06999999999999</v>
      </c>
      <c r="T504" t="n">
        <v>15883.35</v>
      </c>
      <c r="U504" t="n">
        <v>0.6899999999999999</v>
      </c>
      <c r="V504" t="n">
        <v>0.87</v>
      </c>
      <c r="W504" t="n">
        <v>6.68</v>
      </c>
      <c r="X504" t="n">
        <v>0.96</v>
      </c>
      <c r="Y504" t="n">
        <v>1</v>
      </c>
      <c r="Z504" t="n">
        <v>10</v>
      </c>
    </row>
    <row r="505">
      <c r="A505" t="n">
        <v>35</v>
      </c>
      <c r="B505" t="n">
        <v>135</v>
      </c>
      <c r="C505" t="inlineStr">
        <is>
          <t xml:space="preserve">CONCLUIDO	</t>
        </is>
      </c>
      <c r="D505" t="n">
        <v>2.9274</v>
      </c>
      <c r="E505" t="n">
        <v>34.16</v>
      </c>
      <c r="F505" t="n">
        <v>29.59</v>
      </c>
      <c r="G505" t="n">
        <v>52.21</v>
      </c>
      <c r="H505" t="n">
        <v>0.62</v>
      </c>
      <c r="I505" t="n">
        <v>34</v>
      </c>
      <c r="J505" t="n">
        <v>280.1</v>
      </c>
      <c r="K505" t="n">
        <v>59.89</v>
      </c>
      <c r="L505" t="n">
        <v>9.75</v>
      </c>
      <c r="M505" t="n">
        <v>32</v>
      </c>
      <c r="N505" t="n">
        <v>75.45999999999999</v>
      </c>
      <c r="O505" t="n">
        <v>34779.51</v>
      </c>
      <c r="P505" t="n">
        <v>447.65</v>
      </c>
      <c r="Q505" t="n">
        <v>2238.34</v>
      </c>
      <c r="R505" t="n">
        <v>115.97</v>
      </c>
      <c r="S505" t="n">
        <v>80.06999999999999</v>
      </c>
      <c r="T505" t="n">
        <v>15776.29</v>
      </c>
      <c r="U505" t="n">
        <v>0.6899999999999999</v>
      </c>
      <c r="V505" t="n">
        <v>0.87</v>
      </c>
      <c r="W505" t="n">
        <v>6.7</v>
      </c>
      <c r="X505" t="n">
        <v>0.96</v>
      </c>
      <c r="Y505" t="n">
        <v>1</v>
      </c>
      <c r="Z505" t="n">
        <v>10</v>
      </c>
    </row>
    <row r="506">
      <c r="A506" t="n">
        <v>36</v>
      </c>
      <c r="B506" t="n">
        <v>135</v>
      </c>
      <c r="C506" t="inlineStr">
        <is>
          <t xml:space="preserve">CONCLUIDO	</t>
        </is>
      </c>
      <c r="D506" t="n">
        <v>2.9365</v>
      </c>
      <c r="E506" t="n">
        <v>34.05</v>
      </c>
      <c r="F506" t="n">
        <v>29.53</v>
      </c>
      <c r="G506" t="n">
        <v>53.7</v>
      </c>
      <c r="H506" t="n">
        <v>0.63</v>
      </c>
      <c r="I506" t="n">
        <v>33</v>
      </c>
      <c r="J506" t="n">
        <v>280.59</v>
      </c>
      <c r="K506" t="n">
        <v>59.89</v>
      </c>
      <c r="L506" t="n">
        <v>10</v>
      </c>
      <c r="M506" t="n">
        <v>31</v>
      </c>
      <c r="N506" t="n">
        <v>75.7</v>
      </c>
      <c r="O506" t="n">
        <v>34840.27</v>
      </c>
      <c r="P506" t="n">
        <v>445.15</v>
      </c>
      <c r="Q506" t="n">
        <v>2238.5</v>
      </c>
      <c r="R506" t="n">
        <v>113.97</v>
      </c>
      <c r="S506" t="n">
        <v>80.06999999999999</v>
      </c>
      <c r="T506" t="n">
        <v>14784.1</v>
      </c>
      <c r="U506" t="n">
        <v>0.7</v>
      </c>
      <c r="V506" t="n">
        <v>0.87</v>
      </c>
      <c r="W506" t="n">
        <v>6.7</v>
      </c>
      <c r="X506" t="n">
        <v>0.91</v>
      </c>
      <c r="Y506" t="n">
        <v>1</v>
      </c>
      <c r="Z506" t="n">
        <v>10</v>
      </c>
    </row>
    <row r="507">
      <c r="A507" t="n">
        <v>37</v>
      </c>
      <c r="B507" t="n">
        <v>135</v>
      </c>
      <c r="C507" t="inlineStr">
        <is>
          <t xml:space="preserve">CONCLUIDO	</t>
        </is>
      </c>
      <c r="D507" t="n">
        <v>2.9429</v>
      </c>
      <c r="E507" t="n">
        <v>33.98</v>
      </c>
      <c r="F507" t="n">
        <v>29.51</v>
      </c>
      <c r="G507" t="n">
        <v>55.33</v>
      </c>
      <c r="H507" t="n">
        <v>0.65</v>
      </c>
      <c r="I507" t="n">
        <v>32</v>
      </c>
      <c r="J507" t="n">
        <v>281.08</v>
      </c>
      <c r="K507" t="n">
        <v>59.89</v>
      </c>
      <c r="L507" t="n">
        <v>10.25</v>
      </c>
      <c r="M507" t="n">
        <v>30</v>
      </c>
      <c r="N507" t="n">
        <v>75.95</v>
      </c>
      <c r="O507" t="n">
        <v>34901.13</v>
      </c>
      <c r="P507" t="n">
        <v>442.77</v>
      </c>
      <c r="Q507" t="n">
        <v>2238.51</v>
      </c>
      <c r="R507" t="n">
        <v>113.34</v>
      </c>
      <c r="S507" t="n">
        <v>80.06999999999999</v>
      </c>
      <c r="T507" t="n">
        <v>14471.05</v>
      </c>
      <c r="U507" t="n">
        <v>0.71</v>
      </c>
      <c r="V507" t="n">
        <v>0.87</v>
      </c>
      <c r="W507" t="n">
        <v>6.69</v>
      </c>
      <c r="X507" t="n">
        <v>0.88</v>
      </c>
      <c r="Y507" t="n">
        <v>1</v>
      </c>
      <c r="Z507" t="n">
        <v>10</v>
      </c>
    </row>
    <row r="508">
      <c r="A508" t="n">
        <v>38</v>
      </c>
      <c r="B508" t="n">
        <v>135</v>
      </c>
      <c r="C508" t="inlineStr">
        <is>
          <t xml:space="preserve">CONCLUIDO	</t>
        </is>
      </c>
      <c r="D508" t="n">
        <v>2.9421</v>
      </c>
      <c r="E508" t="n">
        <v>33.99</v>
      </c>
      <c r="F508" t="n">
        <v>29.52</v>
      </c>
      <c r="G508" t="n">
        <v>55.35</v>
      </c>
      <c r="H508" t="n">
        <v>0.66</v>
      </c>
      <c r="I508" t="n">
        <v>32</v>
      </c>
      <c r="J508" t="n">
        <v>281.58</v>
      </c>
      <c r="K508" t="n">
        <v>59.89</v>
      </c>
      <c r="L508" t="n">
        <v>10.5</v>
      </c>
      <c r="M508" t="n">
        <v>30</v>
      </c>
      <c r="N508" t="n">
        <v>76.19</v>
      </c>
      <c r="O508" t="n">
        <v>34962.08</v>
      </c>
      <c r="P508" t="n">
        <v>441.79</v>
      </c>
      <c r="Q508" t="n">
        <v>2238.39</v>
      </c>
      <c r="R508" t="n">
        <v>113.7</v>
      </c>
      <c r="S508" t="n">
        <v>80.06999999999999</v>
      </c>
      <c r="T508" t="n">
        <v>14650.43</v>
      </c>
      <c r="U508" t="n">
        <v>0.7</v>
      </c>
      <c r="V508" t="n">
        <v>0.87</v>
      </c>
      <c r="W508" t="n">
        <v>6.69</v>
      </c>
      <c r="X508" t="n">
        <v>0.89</v>
      </c>
      <c r="Y508" t="n">
        <v>1</v>
      </c>
      <c r="Z508" t="n">
        <v>10</v>
      </c>
    </row>
    <row r="509">
      <c r="A509" t="n">
        <v>39</v>
      </c>
      <c r="B509" t="n">
        <v>135</v>
      </c>
      <c r="C509" t="inlineStr">
        <is>
          <t xml:space="preserve">CONCLUIDO	</t>
        </is>
      </c>
      <c r="D509" t="n">
        <v>2.9501</v>
      </c>
      <c r="E509" t="n">
        <v>33.9</v>
      </c>
      <c r="F509" t="n">
        <v>29.48</v>
      </c>
      <c r="G509" t="n">
        <v>57.05</v>
      </c>
      <c r="H509" t="n">
        <v>0.68</v>
      </c>
      <c r="I509" t="n">
        <v>31</v>
      </c>
      <c r="J509" t="n">
        <v>282.07</v>
      </c>
      <c r="K509" t="n">
        <v>59.89</v>
      </c>
      <c r="L509" t="n">
        <v>10.75</v>
      </c>
      <c r="M509" t="n">
        <v>29</v>
      </c>
      <c r="N509" t="n">
        <v>76.44</v>
      </c>
      <c r="O509" t="n">
        <v>35023.13</v>
      </c>
      <c r="P509" t="n">
        <v>439.04</v>
      </c>
      <c r="Q509" t="n">
        <v>2238.35</v>
      </c>
      <c r="R509" t="n">
        <v>112.14</v>
      </c>
      <c r="S509" t="n">
        <v>80.06999999999999</v>
      </c>
      <c r="T509" t="n">
        <v>13875.15</v>
      </c>
      <c r="U509" t="n">
        <v>0.71</v>
      </c>
      <c r="V509" t="n">
        <v>0.87</v>
      </c>
      <c r="W509" t="n">
        <v>6.69</v>
      </c>
      <c r="X509" t="n">
        <v>0.85</v>
      </c>
      <c r="Y509" t="n">
        <v>1</v>
      </c>
      <c r="Z509" t="n">
        <v>10</v>
      </c>
    </row>
    <row r="510">
      <c r="A510" t="n">
        <v>40</v>
      </c>
      <c r="B510" t="n">
        <v>135</v>
      </c>
      <c r="C510" t="inlineStr">
        <is>
          <t xml:space="preserve">CONCLUIDO	</t>
        </is>
      </c>
      <c r="D510" t="n">
        <v>2.9558</v>
      </c>
      <c r="E510" t="n">
        <v>33.83</v>
      </c>
      <c r="F510" t="n">
        <v>29.46</v>
      </c>
      <c r="G510" t="n">
        <v>58.92</v>
      </c>
      <c r="H510" t="n">
        <v>0.6899999999999999</v>
      </c>
      <c r="I510" t="n">
        <v>30</v>
      </c>
      <c r="J510" t="n">
        <v>282.57</v>
      </c>
      <c r="K510" t="n">
        <v>59.89</v>
      </c>
      <c r="L510" t="n">
        <v>11</v>
      </c>
      <c r="M510" t="n">
        <v>28</v>
      </c>
      <c r="N510" t="n">
        <v>76.68000000000001</v>
      </c>
      <c r="O510" t="n">
        <v>35084.28</v>
      </c>
      <c r="P510" t="n">
        <v>437.95</v>
      </c>
      <c r="Q510" t="n">
        <v>2238.36</v>
      </c>
      <c r="R510" t="n">
        <v>111.68</v>
      </c>
      <c r="S510" t="n">
        <v>80.06999999999999</v>
      </c>
      <c r="T510" t="n">
        <v>13650.51</v>
      </c>
      <c r="U510" t="n">
        <v>0.72</v>
      </c>
      <c r="V510" t="n">
        <v>0.87</v>
      </c>
      <c r="W510" t="n">
        <v>6.69</v>
      </c>
      <c r="X510" t="n">
        <v>0.83</v>
      </c>
      <c r="Y510" t="n">
        <v>1</v>
      </c>
      <c r="Z510" t="n">
        <v>10</v>
      </c>
    </row>
    <row r="511">
      <c r="A511" t="n">
        <v>41</v>
      </c>
      <c r="B511" t="n">
        <v>135</v>
      </c>
      <c r="C511" t="inlineStr">
        <is>
          <t xml:space="preserve">CONCLUIDO	</t>
        </is>
      </c>
      <c r="D511" t="n">
        <v>2.9624</v>
      </c>
      <c r="E511" t="n">
        <v>33.76</v>
      </c>
      <c r="F511" t="n">
        <v>29.44</v>
      </c>
      <c r="G511" t="n">
        <v>60.9</v>
      </c>
      <c r="H511" t="n">
        <v>0.71</v>
      </c>
      <c r="I511" t="n">
        <v>29</v>
      </c>
      <c r="J511" t="n">
        <v>283.06</v>
      </c>
      <c r="K511" t="n">
        <v>59.89</v>
      </c>
      <c r="L511" t="n">
        <v>11.25</v>
      </c>
      <c r="M511" t="n">
        <v>27</v>
      </c>
      <c r="N511" t="n">
        <v>76.93000000000001</v>
      </c>
      <c r="O511" t="n">
        <v>35145.53</v>
      </c>
      <c r="P511" t="n">
        <v>435.81</v>
      </c>
      <c r="Q511" t="n">
        <v>2238.52</v>
      </c>
      <c r="R511" t="n">
        <v>110.69</v>
      </c>
      <c r="S511" t="n">
        <v>80.06999999999999</v>
      </c>
      <c r="T511" t="n">
        <v>13161.18</v>
      </c>
      <c r="U511" t="n">
        <v>0.72</v>
      </c>
      <c r="V511" t="n">
        <v>0.87</v>
      </c>
      <c r="W511" t="n">
        <v>6.7</v>
      </c>
      <c r="X511" t="n">
        <v>0.8100000000000001</v>
      </c>
      <c r="Y511" t="n">
        <v>1</v>
      </c>
      <c r="Z511" t="n">
        <v>10</v>
      </c>
    </row>
    <row r="512">
      <c r="A512" t="n">
        <v>42</v>
      </c>
      <c r="B512" t="n">
        <v>135</v>
      </c>
      <c r="C512" t="inlineStr">
        <is>
          <t xml:space="preserve">CONCLUIDO	</t>
        </is>
      </c>
      <c r="D512" t="n">
        <v>2.9691</v>
      </c>
      <c r="E512" t="n">
        <v>33.68</v>
      </c>
      <c r="F512" t="n">
        <v>29.41</v>
      </c>
      <c r="G512" t="n">
        <v>63.02</v>
      </c>
      <c r="H512" t="n">
        <v>0.72</v>
      </c>
      <c r="I512" t="n">
        <v>28</v>
      </c>
      <c r="J512" t="n">
        <v>283.56</v>
      </c>
      <c r="K512" t="n">
        <v>59.89</v>
      </c>
      <c r="L512" t="n">
        <v>11.5</v>
      </c>
      <c r="M512" t="n">
        <v>26</v>
      </c>
      <c r="N512" t="n">
        <v>77.18000000000001</v>
      </c>
      <c r="O512" t="n">
        <v>35206.88</v>
      </c>
      <c r="P512" t="n">
        <v>432.72</v>
      </c>
      <c r="Q512" t="n">
        <v>2238.41</v>
      </c>
      <c r="R512" t="n">
        <v>110.08</v>
      </c>
      <c r="S512" t="n">
        <v>80.06999999999999</v>
      </c>
      <c r="T512" t="n">
        <v>12862.93</v>
      </c>
      <c r="U512" t="n">
        <v>0.73</v>
      </c>
      <c r="V512" t="n">
        <v>0.87</v>
      </c>
      <c r="W512" t="n">
        <v>6.69</v>
      </c>
      <c r="X512" t="n">
        <v>0.78</v>
      </c>
      <c r="Y512" t="n">
        <v>1</v>
      </c>
      <c r="Z512" t="n">
        <v>10</v>
      </c>
    </row>
    <row r="513">
      <c r="A513" t="n">
        <v>43</v>
      </c>
      <c r="B513" t="n">
        <v>135</v>
      </c>
      <c r="C513" t="inlineStr">
        <is>
          <t xml:space="preserve">CONCLUIDO	</t>
        </is>
      </c>
      <c r="D513" t="n">
        <v>2.9714</v>
      </c>
      <c r="E513" t="n">
        <v>33.65</v>
      </c>
      <c r="F513" t="n">
        <v>29.39</v>
      </c>
      <c r="G513" t="n">
        <v>62.97</v>
      </c>
      <c r="H513" t="n">
        <v>0.74</v>
      </c>
      <c r="I513" t="n">
        <v>28</v>
      </c>
      <c r="J513" t="n">
        <v>284.06</v>
      </c>
      <c r="K513" t="n">
        <v>59.89</v>
      </c>
      <c r="L513" t="n">
        <v>11.75</v>
      </c>
      <c r="M513" t="n">
        <v>26</v>
      </c>
      <c r="N513" t="n">
        <v>77.42</v>
      </c>
      <c r="O513" t="n">
        <v>35268.32</v>
      </c>
      <c r="P513" t="n">
        <v>431.4</v>
      </c>
      <c r="Q513" t="n">
        <v>2238.37</v>
      </c>
      <c r="R513" t="n">
        <v>109.51</v>
      </c>
      <c r="S513" t="n">
        <v>80.06999999999999</v>
      </c>
      <c r="T513" t="n">
        <v>12577.99</v>
      </c>
      <c r="U513" t="n">
        <v>0.73</v>
      </c>
      <c r="V513" t="n">
        <v>0.87</v>
      </c>
      <c r="W513" t="n">
        <v>6.68</v>
      </c>
      <c r="X513" t="n">
        <v>0.76</v>
      </c>
      <c r="Y513" t="n">
        <v>1</v>
      </c>
      <c r="Z513" t="n">
        <v>10</v>
      </c>
    </row>
    <row r="514">
      <c r="A514" t="n">
        <v>44</v>
      </c>
      <c r="B514" t="n">
        <v>135</v>
      </c>
      <c r="C514" t="inlineStr">
        <is>
          <t xml:space="preserve">CONCLUIDO	</t>
        </is>
      </c>
      <c r="D514" t="n">
        <v>2.9759</v>
      </c>
      <c r="E514" t="n">
        <v>33.6</v>
      </c>
      <c r="F514" t="n">
        <v>29.38</v>
      </c>
      <c r="G514" t="n">
        <v>65.3</v>
      </c>
      <c r="H514" t="n">
        <v>0.75</v>
      </c>
      <c r="I514" t="n">
        <v>27</v>
      </c>
      <c r="J514" t="n">
        <v>284.56</v>
      </c>
      <c r="K514" t="n">
        <v>59.89</v>
      </c>
      <c r="L514" t="n">
        <v>12</v>
      </c>
      <c r="M514" t="n">
        <v>25</v>
      </c>
      <c r="N514" t="n">
        <v>77.67</v>
      </c>
      <c r="O514" t="n">
        <v>35329.87</v>
      </c>
      <c r="P514" t="n">
        <v>430</v>
      </c>
      <c r="Q514" t="n">
        <v>2238.3</v>
      </c>
      <c r="R514" t="n">
        <v>109.35</v>
      </c>
      <c r="S514" t="n">
        <v>80.06999999999999</v>
      </c>
      <c r="T514" t="n">
        <v>12503.07</v>
      </c>
      <c r="U514" t="n">
        <v>0.73</v>
      </c>
      <c r="V514" t="n">
        <v>0.87</v>
      </c>
      <c r="W514" t="n">
        <v>6.68</v>
      </c>
      <c r="X514" t="n">
        <v>0.76</v>
      </c>
      <c r="Y514" t="n">
        <v>1</v>
      </c>
      <c r="Z514" t="n">
        <v>10</v>
      </c>
    </row>
    <row r="515">
      <c r="A515" t="n">
        <v>45</v>
      </c>
      <c r="B515" t="n">
        <v>135</v>
      </c>
      <c r="C515" t="inlineStr">
        <is>
          <t xml:space="preserve">CONCLUIDO	</t>
        </is>
      </c>
      <c r="D515" t="n">
        <v>2.9839</v>
      </c>
      <c r="E515" t="n">
        <v>33.51</v>
      </c>
      <c r="F515" t="n">
        <v>29.35</v>
      </c>
      <c r="G515" t="n">
        <v>67.72</v>
      </c>
      <c r="H515" t="n">
        <v>0.77</v>
      </c>
      <c r="I515" t="n">
        <v>26</v>
      </c>
      <c r="J515" t="n">
        <v>285.06</v>
      </c>
      <c r="K515" t="n">
        <v>59.89</v>
      </c>
      <c r="L515" t="n">
        <v>12.25</v>
      </c>
      <c r="M515" t="n">
        <v>24</v>
      </c>
      <c r="N515" t="n">
        <v>77.92</v>
      </c>
      <c r="O515" t="n">
        <v>35391.51</v>
      </c>
      <c r="P515" t="n">
        <v>426.41</v>
      </c>
      <c r="Q515" t="n">
        <v>2238.32</v>
      </c>
      <c r="R515" t="n">
        <v>107.93</v>
      </c>
      <c r="S515" t="n">
        <v>80.06999999999999</v>
      </c>
      <c r="T515" t="n">
        <v>11797.8</v>
      </c>
      <c r="U515" t="n">
        <v>0.74</v>
      </c>
      <c r="V515" t="n">
        <v>0.87</v>
      </c>
      <c r="W515" t="n">
        <v>6.68</v>
      </c>
      <c r="X515" t="n">
        <v>0.72</v>
      </c>
      <c r="Y515" t="n">
        <v>1</v>
      </c>
      <c r="Z515" t="n">
        <v>10</v>
      </c>
    </row>
    <row r="516">
      <c r="A516" t="n">
        <v>46</v>
      </c>
      <c r="B516" t="n">
        <v>135</v>
      </c>
      <c r="C516" t="inlineStr">
        <is>
          <t xml:space="preserve">CONCLUIDO	</t>
        </is>
      </c>
      <c r="D516" t="n">
        <v>2.9851</v>
      </c>
      <c r="E516" t="n">
        <v>33.5</v>
      </c>
      <c r="F516" t="n">
        <v>29.33</v>
      </c>
      <c r="G516" t="n">
        <v>67.69</v>
      </c>
      <c r="H516" t="n">
        <v>0.78</v>
      </c>
      <c r="I516" t="n">
        <v>26</v>
      </c>
      <c r="J516" t="n">
        <v>285.56</v>
      </c>
      <c r="K516" t="n">
        <v>59.89</v>
      </c>
      <c r="L516" t="n">
        <v>12.5</v>
      </c>
      <c r="M516" t="n">
        <v>24</v>
      </c>
      <c r="N516" t="n">
        <v>78.17</v>
      </c>
      <c r="O516" t="n">
        <v>35453.26</v>
      </c>
      <c r="P516" t="n">
        <v>425.63</v>
      </c>
      <c r="Q516" t="n">
        <v>2238.32</v>
      </c>
      <c r="R516" t="n">
        <v>107.69</v>
      </c>
      <c r="S516" t="n">
        <v>80.06999999999999</v>
      </c>
      <c r="T516" t="n">
        <v>11677.99</v>
      </c>
      <c r="U516" t="n">
        <v>0.74</v>
      </c>
      <c r="V516" t="n">
        <v>0.87</v>
      </c>
      <c r="W516" t="n">
        <v>6.68</v>
      </c>
      <c r="X516" t="n">
        <v>0.7</v>
      </c>
      <c r="Y516" t="n">
        <v>1</v>
      </c>
      <c r="Z516" t="n">
        <v>10</v>
      </c>
    </row>
    <row r="517">
      <c r="A517" t="n">
        <v>47</v>
      </c>
      <c r="B517" t="n">
        <v>135</v>
      </c>
      <c r="C517" t="inlineStr">
        <is>
          <t xml:space="preserve">CONCLUIDO	</t>
        </is>
      </c>
      <c r="D517" t="n">
        <v>2.9918</v>
      </c>
      <c r="E517" t="n">
        <v>33.42</v>
      </c>
      <c r="F517" t="n">
        <v>29.31</v>
      </c>
      <c r="G517" t="n">
        <v>70.34</v>
      </c>
      <c r="H517" t="n">
        <v>0.79</v>
      </c>
      <c r="I517" t="n">
        <v>25</v>
      </c>
      <c r="J517" t="n">
        <v>286.06</v>
      </c>
      <c r="K517" t="n">
        <v>59.89</v>
      </c>
      <c r="L517" t="n">
        <v>12.75</v>
      </c>
      <c r="M517" t="n">
        <v>23</v>
      </c>
      <c r="N517" t="n">
        <v>78.42</v>
      </c>
      <c r="O517" t="n">
        <v>35515.1</v>
      </c>
      <c r="P517" t="n">
        <v>422.37</v>
      </c>
      <c r="Q517" t="n">
        <v>2238.33</v>
      </c>
      <c r="R517" t="n">
        <v>106.88</v>
      </c>
      <c r="S517" t="n">
        <v>80.06999999999999</v>
      </c>
      <c r="T517" t="n">
        <v>11278.07</v>
      </c>
      <c r="U517" t="n">
        <v>0.75</v>
      </c>
      <c r="V517" t="n">
        <v>0.88</v>
      </c>
      <c r="W517" t="n">
        <v>6.68</v>
      </c>
      <c r="X517" t="n">
        <v>0.68</v>
      </c>
      <c r="Y517" t="n">
        <v>1</v>
      </c>
      <c r="Z517" t="n">
        <v>10</v>
      </c>
    </row>
    <row r="518">
      <c r="A518" t="n">
        <v>48</v>
      </c>
      <c r="B518" t="n">
        <v>135</v>
      </c>
      <c r="C518" t="inlineStr">
        <is>
          <t xml:space="preserve">CONCLUIDO	</t>
        </is>
      </c>
      <c r="D518" t="n">
        <v>2.9911</v>
      </c>
      <c r="E518" t="n">
        <v>33.43</v>
      </c>
      <c r="F518" t="n">
        <v>29.32</v>
      </c>
      <c r="G518" t="n">
        <v>70.36</v>
      </c>
      <c r="H518" t="n">
        <v>0.8100000000000001</v>
      </c>
      <c r="I518" t="n">
        <v>25</v>
      </c>
      <c r="J518" t="n">
        <v>286.56</v>
      </c>
      <c r="K518" t="n">
        <v>59.89</v>
      </c>
      <c r="L518" t="n">
        <v>13</v>
      </c>
      <c r="M518" t="n">
        <v>23</v>
      </c>
      <c r="N518" t="n">
        <v>78.68000000000001</v>
      </c>
      <c r="O518" t="n">
        <v>35577.18</v>
      </c>
      <c r="P518" t="n">
        <v>420.89</v>
      </c>
      <c r="Q518" t="n">
        <v>2238.37</v>
      </c>
      <c r="R518" t="n">
        <v>106.92</v>
      </c>
      <c r="S518" t="n">
        <v>80.06999999999999</v>
      </c>
      <c r="T518" t="n">
        <v>11295.67</v>
      </c>
      <c r="U518" t="n">
        <v>0.75</v>
      </c>
      <c r="V518" t="n">
        <v>0.88</v>
      </c>
      <c r="W518" t="n">
        <v>6.69</v>
      </c>
      <c r="X518" t="n">
        <v>0.6899999999999999</v>
      </c>
      <c r="Y518" t="n">
        <v>1</v>
      </c>
      <c r="Z518" t="n">
        <v>10</v>
      </c>
    </row>
    <row r="519">
      <c r="A519" t="n">
        <v>49</v>
      </c>
      <c r="B519" t="n">
        <v>135</v>
      </c>
      <c r="C519" t="inlineStr">
        <is>
          <t xml:space="preserve">CONCLUIDO	</t>
        </is>
      </c>
      <c r="D519" t="n">
        <v>2.9992</v>
      </c>
      <c r="E519" t="n">
        <v>33.34</v>
      </c>
      <c r="F519" t="n">
        <v>29.28</v>
      </c>
      <c r="G519" t="n">
        <v>73.19</v>
      </c>
      <c r="H519" t="n">
        <v>0.82</v>
      </c>
      <c r="I519" t="n">
        <v>24</v>
      </c>
      <c r="J519" t="n">
        <v>287.07</v>
      </c>
      <c r="K519" t="n">
        <v>59.89</v>
      </c>
      <c r="L519" t="n">
        <v>13.25</v>
      </c>
      <c r="M519" t="n">
        <v>22</v>
      </c>
      <c r="N519" t="n">
        <v>78.93000000000001</v>
      </c>
      <c r="O519" t="n">
        <v>35639.23</v>
      </c>
      <c r="P519" t="n">
        <v>418.98</v>
      </c>
      <c r="Q519" t="n">
        <v>2238.37</v>
      </c>
      <c r="R519" t="n">
        <v>105.73</v>
      </c>
      <c r="S519" t="n">
        <v>80.06999999999999</v>
      </c>
      <c r="T519" t="n">
        <v>10709.02</v>
      </c>
      <c r="U519" t="n">
        <v>0.76</v>
      </c>
      <c r="V519" t="n">
        <v>0.88</v>
      </c>
      <c r="W519" t="n">
        <v>6.68</v>
      </c>
      <c r="X519" t="n">
        <v>0.65</v>
      </c>
      <c r="Y519" t="n">
        <v>1</v>
      </c>
      <c r="Z519" t="n">
        <v>10</v>
      </c>
    </row>
    <row r="520">
      <c r="A520" t="n">
        <v>50</v>
      </c>
      <c r="B520" t="n">
        <v>135</v>
      </c>
      <c r="C520" t="inlineStr">
        <is>
          <t xml:space="preserve">CONCLUIDO	</t>
        </is>
      </c>
      <c r="D520" t="n">
        <v>3.0057</v>
      </c>
      <c r="E520" t="n">
        <v>33.27</v>
      </c>
      <c r="F520" t="n">
        <v>29.25</v>
      </c>
      <c r="G520" t="n">
        <v>76.31999999999999</v>
      </c>
      <c r="H520" t="n">
        <v>0.84</v>
      </c>
      <c r="I520" t="n">
        <v>23</v>
      </c>
      <c r="J520" t="n">
        <v>287.57</v>
      </c>
      <c r="K520" t="n">
        <v>59.89</v>
      </c>
      <c r="L520" t="n">
        <v>13.5</v>
      </c>
      <c r="M520" t="n">
        <v>21</v>
      </c>
      <c r="N520" t="n">
        <v>79.18000000000001</v>
      </c>
      <c r="O520" t="n">
        <v>35701.38</v>
      </c>
      <c r="P520" t="n">
        <v>414.55</v>
      </c>
      <c r="Q520" t="n">
        <v>2238.33</v>
      </c>
      <c r="R520" t="n">
        <v>105.15</v>
      </c>
      <c r="S520" t="n">
        <v>80.06999999999999</v>
      </c>
      <c r="T520" t="n">
        <v>10422.9</v>
      </c>
      <c r="U520" t="n">
        <v>0.76</v>
      </c>
      <c r="V520" t="n">
        <v>0.88</v>
      </c>
      <c r="W520" t="n">
        <v>6.68</v>
      </c>
      <c r="X520" t="n">
        <v>0.63</v>
      </c>
      <c r="Y520" t="n">
        <v>1</v>
      </c>
      <c r="Z520" t="n">
        <v>10</v>
      </c>
    </row>
    <row r="521">
      <c r="A521" t="n">
        <v>51</v>
      </c>
      <c r="B521" t="n">
        <v>135</v>
      </c>
      <c r="C521" t="inlineStr">
        <is>
          <t xml:space="preserve">CONCLUIDO	</t>
        </is>
      </c>
      <c r="D521" t="n">
        <v>3.0061</v>
      </c>
      <c r="E521" t="n">
        <v>33.27</v>
      </c>
      <c r="F521" t="n">
        <v>29.25</v>
      </c>
      <c r="G521" t="n">
        <v>76.3</v>
      </c>
      <c r="H521" t="n">
        <v>0.85</v>
      </c>
      <c r="I521" t="n">
        <v>23</v>
      </c>
      <c r="J521" t="n">
        <v>288.08</v>
      </c>
      <c r="K521" t="n">
        <v>59.89</v>
      </c>
      <c r="L521" t="n">
        <v>13.75</v>
      </c>
      <c r="M521" t="n">
        <v>21</v>
      </c>
      <c r="N521" t="n">
        <v>79.44</v>
      </c>
      <c r="O521" t="n">
        <v>35763.64</v>
      </c>
      <c r="P521" t="n">
        <v>414.79</v>
      </c>
      <c r="Q521" t="n">
        <v>2238.41</v>
      </c>
      <c r="R521" t="n">
        <v>104.79</v>
      </c>
      <c r="S521" t="n">
        <v>80.06999999999999</v>
      </c>
      <c r="T521" t="n">
        <v>10241.02</v>
      </c>
      <c r="U521" t="n">
        <v>0.76</v>
      </c>
      <c r="V521" t="n">
        <v>0.88</v>
      </c>
      <c r="W521" t="n">
        <v>6.68</v>
      </c>
      <c r="X521" t="n">
        <v>0.62</v>
      </c>
      <c r="Y521" t="n">
        <v>1</v>
      </c>
      <c r="Z521" t="n">
        <v>10</v>
      </c>
    </row>
    <row r="522">
      <c r="A522" t="n">
        <v>52</v>
      </c>
      <c r="B522" t="n">
        <v>135</v>
      </c>
      <c r="C522" t="inlineStr">
        <is>
          <t xml:space="preserve">CONCLUIDO	</t>
        </is>
      </c>
      <c r="D522" t="n">
        <v>3.006</v>
      </c>
      <c r="E522" t="n">
        <v>33.27</v>
      </c>
      <c r="F522" t="n">
        <v>29.25</v>
      </c>
      <c r="G522" t="n">
        <v>76.31</v>
      </c>
      <c r="H522" t="n">
        <v>0.86</v>
      </c>
      <c r="I522" t="n">
        <v>23</v>
      </c>
      <c r="J522" t="n">
        <v>288.58</v>
      </c>
      <c r="K522" t="n">
        <v>59.89</v>
      </c>
      <c r="L522" t="n">
        <v>14</v>
      </c>
      <c r="M522" t="n">
        <v>21</v>
      </c>
      <c r="N522" t="n">
        <v>79.69</v>
      </c>
      <c r="O522" t="n">
        <v>35826</v>
      </c>
      <c r="P522" t="n">
        <v>413.25</v>
      </c>
      <c r="Q522" t="n">
        <v>2238.34</v>
      </c>
      <c r="R522" t="n">
        <v>104.97</v>
      </c>
      <c r="S522" t="n">
        <v>80.06999999999999</v>
      </c>
      <c r="T522" t="n">
        <v>10333.58</v>
      </c>
      <c r="U522" t="n">
        <v>0.76</v>
      </c>
      <c r="V522" t="n">
        <v>0.88</v>
      </c>
      <c r="W522" t="n">
        <v>6.67</v>
      </c>
      <c r="X522" t="n">
        <v>0.62</v>
      </c>
      <c r="Y522" t="n">
        <v>1</v>
      </c>
      <c r="Z522" t="n">
        <v>10</v>
      </c>
    </row>
    <row r="523">
      <c r="A523" t="n">
        <v>53</v>
      </c>
      <c r="B523" t="n">
        <v>135</v>
      </c>
      <c r="C523" t="inlineStr">
        <is>
          <t xml:space="preserve">CONCLUIDO	</t>
        </is>
      </c>
      <c r="D523" t="n">
        <v>3.013</v>
      </c>
      <c r="E523" t="n">
        <v>33.19</v>
      </c>
      <c r="F523" t="n">
        <v>29.22</v>
      </c>
      <c r="G523" t="n">
        <v>79.7</v>
      </c>
      <c r="H523" t="n">
        <v>0.88</v>
      </c>
      <c r="I523" t="n">
        <v>22</v>
      </c>
      <c r="J523" t="n">
        <v>289.09</v>
      </c>
      <c r="K523" t="n">
        <v>59.89</v>
      </c>
      <c r="L523" t="n">
        <v>14.25</v>
      </c>
      <c r="M523" t="n">
        <v>20</v>
      </c>
      <c r="N523" t="n">
        <v>79.95</v>
      </c>
      <c r="O523" t="n">
        <v>35888.47</v>
      </c>
      <c r="P523" t="n">
        <v>410.36</v>
      </c>
      <c r="Q523" t="n">
        <v>2238.32</v>
      </c>
      <c r="R523" t="n">
        <v>104.15</v>
      </c>
      <c r="S523" t="n">
        <v>80.06999999999999</v>
      </c>
      <c r="T523" t="n">
        <v>9927.209999999999</v>
      </c>
      <c r="U523" t="n">
        <v>0.77</v>
      </c>
      <c r="V523" t="n">
        <v>0.88</v>
      </c>
      <c r="W523" t="n">
        <v>6.67</v>
      </c>
      <c r="X523" t="n">
        <v>0.6</v>
      </c>
      <c r="Y523" t="n">
        <v>1</v>
      </c>
      <c r="Z523" t="n">
        <v>10</v>
      </c>
    </row>
    <row r="524">
      <c r="A524" t="n">
        <v>54</v>
      </c>
      <c r="B524" t="n">
        <v>135</v>
      </c>
      <c r="C524" t="inlineStr">
        <is>
          <t xml:space="preserve">CONCLUIDO	</t>
        </is>
      </c>
      <c r="D524" t="n">
        <v>3.011</v>
      </c>
      <c r="E524" t="n">
        <v>33.21</v>
      </c>
      <c r="F524" t="n">
        <v>29.25</v>
      </c>
      <c r="G524" t="n">
        <v>79.76000000000001</v>
      </c>
      <c r="H524" t="n">
        <v>0.89</v>
      </c>
      <c r="I524" t="n">
        <v>22</v>
      </c>
      <c r="J524" t="n">
        <v>289.6</v>
      </c>
      <c r="K524" t="n">
        <v>59.89</v>
      </c>
      <c r="L524" t="n">
        <v>14.5</v>
      </c>
      <c r="M524" t="n">
        <v>20</v>
      </c>
      <c r="N524" t="n">
        <v>80.20999999999999</v>
      </c>
      <c r="O524" t="n">
        <v>35951.04</v>
      </c>
      <c r="P524" t="n">
        <v>408.66</v>
      </c>
      <c r="Q524" t="n">
        <v>2238.5</v>
      </c>
      <c r="R524" t="n">
        <v>104.6</v>
      </c>
      <c r="S524" t="n">
        <v>80.06999999999999</v>
      </c>
      <c r="T524" t="n">
        <v>10149.85</v>
      </c>
      <c r="U524" t="n">
        <v>0.77</v>
      </c>
      <c r="V524" t="n">
        <v>0.88</v>
      </c>
      <c r="W524" t="n">
        <v>6.68</v>
      </c>
      <c r="X524" t="n">
        <v>0.62</v>
      </c>
      <c r="Y524" t="n">
        <v>1</v>
      </c>
      <c r="Z524" t="n">
        <v>10</v>
      </c>
    </row>
    <row r="525">
      <c r="A525" t="n">
        <v>55</v>
      </c>
      <c r="B525" t="n">
        <v>135</v>
      </c>
      <c r="C525" t="inlineStr">
        <is>
          <t xml:space="preserve">CONCLUIDO	</t>
        </is>
      </c>
      <c r="D525" t="n">
        <v>3.0219</v>
      </c>
      <c r="E525" t="n">
        <v>33.09</v>
      </c>
      <c r="F525" t="n">
        <v>29.18</v>
      </c>
      <c r="G525" t="n">
        <v>83.36</v>
      </c>
      <c r="H525" t="n">
        <v>0.91</v>
      </c>
      <c r="I525" t="n">
        <v>21</v>
      </c>
      <c r="J525" t="n">
        <v>290.1</v>
      </c>
      <c r="K525" t="n">
        <v>59.89</v>
      </c>
      <c r="L525" t="n">
        <v>14.75</v>
      </c>
      <c r="M525" t="n">
        <v>19</v>
      </c>
      <c r="N525" t="n">
        <v>80.47</v>
      </c>
      <c r="O525" t="n">
        <v>36013.72</v>
      </c>
      <c r="P525" t="n">
        <v>406.61</v>
      </c>
      <c r="Q525" t="n">
        <v>2238.35</v>
      </c>
      <c r="R525" t="n">
        <v>102.53</v>
      </c>
      <c r="S525" t="n">
        <v>80.06999999999999</v>
      </c>
      <c r="T525" t="n">
        <v>9120.299999999999</v>
      </c>
      <c r="U525" t="n">
        <v>0.78</v>
      </c>
      <c r="V525" t="n">
        <v>0.88</v>
      </c>
      <c r="W525" t="n">
        <v>6.67</v>
      </c>
      <c r="X525" t="n">
        <v>0.55</v>
      </c>
      <c r="Y525" t="n">
        <v>1</v>
      </c>
      <c r="Z525" t="n">
        <v>10</v>
      </c>
    </row>
    <row r="526">
      <c r="A526" t="n">
        <v>56</v>
      </c>
      <c r="B526" t="n">
        <v>135</v>
      </c>
      <c r="C526" t="inlineStr">
        <is>
          <t xml:space="preserve">CONCLUIDO	</t>
        </is>
      </c>
      <c r="D526" t="n">
        <v>3.0196</v>
      </c>
      <c r="E526" t="n">
        <v>33.12</v>
      </c>
      <c r="F526" t="n">
        <v>29.2</v>
      </c>
      <c r="G526" t="n">
        <v>83.43000000000001</v>
      </c>
      <c r="H526" t="n">
        <v>0.92</v>
      </c>
      <c r="I526" t="n">
        <v>21</v>
      </c>
      <c r="J526" t="n">
        <v>290.61</v>
      </c>
      <c r="K526" t="n">
        <v>59.89</v>
      </c>
      <c r="L526" t="n">
        <v>15</v>
      </c>
      <c r="M526" t="n">
        <v>19</v>
      </c>
      <c r="N526" t="n">
        <v>80.73</v>
      </c>
      <c r="O526" t="n">
        <v>36076.5</v>
      </c>
      <c r="P526" t="n">
        <v>402.08</v>
      </c>
      <c r="Q526" t="n">
        <v>2238.31</v>
      </c>
      <c r="R526" t="n">
        <v>103.56</v>
      </c>
      <c r="S526" t="n">
        <v>80.06999999999999</v>
      </c>
      <c r="T526" t="n">
        <v>9635.799999999999</v>
      </c>
      <c r="U526" t="n">
        <v>0.77</v>
      </c>
      <c r="V526" t="n">
        <v>0.88</v>
      </c>
      <c r="W526" t="n">
        <v>6.67</v>
      </c>
      <c r="X526" t="n">
        <v>0.58</v>
      </c>
      <c r="Y526" t="n">
        <v>1</v>
      </c>
      <c r="Z526" t="n">
        <v>10</v>
      </c>
    </row>
    <row r="527">
      <c r="A527" t="n">
        <v>57</v>
      </c>
      <c r="B527" t="n">
        <v>135</v>
      </c>
      <c r="C527" t="inlineStr">
        <is>
          <t xml:space="preserve">CONCLUIDO	</t>
        </is>
      </c>
      <c r="D527" t="n">
        <v>3.0259</v>
      </c>
      <c r="E527" t="n">
        <v>33.05</v>
      </c>
      <c r="F527" t="n">
        <v>29.18</v>
      </c>
      <c r="G527" t="n">
        <v>87.55</v>
      </c>
      <c r="H527" t="n">
        <v>0.93</v>
      </c>
      <c r="I527" t="n">
        <v>20</v>
      </c>
      <c r="J527" t="n">
        <v>291.12</v>
      </c>
      <c r="K527" t="n">
        <v>59.89</v>
      </c>
      <c r="L527" t="n">
        <v>15.25</v>
      </c>
      <c r="M527" t="n">
        <v>17</v>
      </c>
      <c r="N527" t="n">
        <v>80.98999999999999</v>
      </c>
      <c r="O527" t="n">
        <v>36139.39</v>
      </c>
      <c r="P527" t="n">
        <v>401.43</v>
      </c>
      <c r="Q527" t="n">
        <v>2238.42</v>
      </c>
      <c r="R527" t="n">
        <v>102.64</v>
      </c>
      <c r="S527" t="n">
        <v>80.06999999999999</v>
      </c>
      <c r="T527" t="n">
        <v>9181.58</v>
      </c>
      <c r="U527" t="n">
        <v>0.78</v>
      </c>
      <c r="V527" t="n">
        <v>0.88</v>
      </c>
      <c r="W527" t="n">
        <v>6.68</v>
      </c>
      <c r="X527" t="n">
        <v>0.5600000000000001</v>
      </c>
      <c r="Y527" t="n">
        <v>1</v>
      </c>
      <c r="Z527" t="n">
        <v>10</v>
      </c>
    </row>
    <row r="528">
      <c r="A528" t="n">
        <v>58</v>
      </c>
      <c r="B528" t="n">
        <v>135</v>
      </c>
      <c r="C528" t="inlineStr">
        <is>
          <t xml:space="preserve">CONCLUIDO	</t>
        </is>
      </c>
      <c r="D528" t="n">
        <v>3.0274</v>
      </c>
      <c r="E528" t="n">
        <v>33.03</v>
      </c>
      <c r="F528" t="n">
        <v>29.17</v>
      </c>
      <c r="G528" t="n">
        <v>87.5</v>
      </c>
      <c r="H528" t="n">
        <v>0.95</v>
      </c>
      <c r="I528" t="n">
        <v>20</v>
      </c>
      <c r="J528" t="n">
        <v>291.63</v>
      </c>
      <c r="K528" t="n">
        <v>59.89</v>
      </c>
      <c r="L528" t="n">
        <v>15.5</v>
      </c>
      <c r="M528" t="n">
        <v>18</v>
      </c>
      <c r="N528" t="n">
        <v>81.25</v>
      </c>
      <c r="O528" t="n">
        <v>36202.38</v>
      </c>
      <c r="P528" t="n">
        <v>399.18</v>
      </c>
      <c r="Q528" t="n">
        <v>2238.31</v>
      </c>
      <c r="R528" t="n">
        <v>102.6</v>
      </c>
      <c r="S528" t="n">
        <v>80.06999999999999</v>
      </c>
      <c r="T528" t="n">
        <v>9160.049999999999</v>
      </c>
      <c r="U528" t="n">
        <v>0.78</v>
      </c>
      <c r="V528" t="n">
        <v>0.88</v>
      </c>
      <c r="W528" t="n">
        <v>6.66</v>
      </c>
      <c r="X528" t="n">
        <v>0.54</v>
      </c>
      <c r="Y528" t="n">
        <v>1</v>
      </c>
      <c r="Z528" t="n">
        <v>10</v>
      </c>
    </row>
    <row r="529">
      <c r="A529" t="n">
        <v>59</v>
      </c>
      <c r="B529" t="n">
        <v>135</v>
      </c>
      <c r="C529" t="inlineStr">
        <is>
          <t xml:space="preserve">CONCLUIDO	</t>
        </is>
      </c>
      <c r="D529" t="n">
        <v>3.028</v>
      </c>
      <c r="E529" t="n">
        <v>33.02</v>
      </c>
      <c r="F529" t="n">
        <v>29.16</v>
      </c>
      <c r="G529" t="n">
        <v>87.48</v>
      </c>
      <c r="H529" t="n">
        <v>0.96</v>
      </c>
      <c r="I529" t="n">
        <v>20</v>
      </c>
      <c r="J529" t="n">
        <v>292.15</v>
      </c>
      <c r="K529" t="n">
        <v>59.89</v>
      </c>
      <c r="L529" t="n">
        <v>15.75</v>
      </c>
      <c r="M529" t="n">
        <v>16</v>
      </c>
      <c r="N529" t="n">
        <v>81.51000000000001</v>
      </c>
      <c r="O529" t="n">
        <v>36265.48</v>
      </c>
      <c r="P529" t="n">
        <v>398.13</v>
      </c>
      <c r="Q529" t="n">
        <v>2238.41</v>
      </c>
      <c r="R529" t="n">
        <v>101.83</v>
      </c>
      <c r="S529" t="n">
        <v>80.06999999999999</v>
      </c>
      <c r="T529" t="n">
        <v>8777.799999999999</v>
      </c>
      <c r="U529" t="n">
        <v>0.79</v>
      </c>
      <c r="V529" t="n">
        <v>0.88</v>
      </c>
      <c r="W529" t="n">
        <v>6.68</v>
      </c>
      <c r="X529" t="n">
        <v>0.53</v>
      </c>
      <c r="Y529" t="n">
        <v>1</v>
      </c>
      <c r="Z529" t="n">
        <v>10</v>
      </c>
    </row>
    <row r="530">
      <c r="A530" t="n">
        <v>60</v>
      </c>
      <c r="B530" t="n">
        <v>135</v>
      </c>
      <c r="C530" t="inlineStr">
        <is>
          <t xml:space="preserve">CONCLUIDO	</t>
        </is>
      </c>
      <c r="D530" t="n">
        <v>3.0323</v>
      </c>
      <c r="E530" t="n">
        <v>32.98</v>
      </c>
      <c r="F530" t="n">
        <v>29.16</v>
      </c>
      <c r="G530" t="n">
        <v>92.09999999999999</v>
      </c>
      <c r="H530" t="n">
        <v>0.97</v>
      </c>
      <c r="I530" t="n">
        <v>19</v>
      </c>
      <c r="J530" t="n">
        <v>292.66</v>
      </c>
      <c r="K530" t="n">
        <v>59.89</v>
      </c>
      <c r="L530" t="n">
        <v>16</v>
      </c>
      <c r="M530" t="n">
        <v>14</v>
      </c>
      <c r="N530" t="n">
        <v>81.77</v>
      </c>
      <c r="O530" t="n">
        <v>36328.69</v>
      </c>
      <c r="P530" t="n">
        <v>397.89</v>
      </c>
      <c r="Q530" t="n">
        <v>2238.39</v>
      </c>
      <c r="R530" t="n">
        <v>102</v>
      </c>
      <c r="S530" t="n">
        <v>80.06999999999999</v>
      </c>
      <c r="T530" t="n">
        <v>8867.65</v>
      </c>
      <c r="U530" t="n">
        <v>0.79</v>
      </c>
      <c r="V530" t="n">
        <v>0.88</v>
      </c>
      <c r="W530" t="n">
        <v>6.68</v>
      </c>
      <c r="X530" t="n">
        <v>0.54</v>
      </c>
      <c r="Y530" t="n">
        <v>1</v>
      </c>
      <c r="Z530" t="n">
        <v>10</v>
      </c>
    </row>
    <row r="531">
      <c r="A531" t="n">
        <v>61</v>
      </c>
      <c r="B531" t="n">
        <v>135</v>
      </c>
      <c r="C531" t="inlineStr">
        <is>
          <t xml:space="preserve">CONCLUIDO	</t>
        </is>
      </c>
      <c r="D531" t="n">
        <v>3.0324</v>
      </c>
      <c r="E531" t="n">
        <v>32.98</v>
      </c>
      <c r="F531" t="n">
        <v>29.16</v>
      </c>
      <c r="G531" t="n">
        <v>92.09</v>
      </c>
      <c r="H531" t="n">
        <v>0.99</v>
      </c>
      <c r="I531" t="n">
        <v>19</v>
      </c>
      <c r="J531" t="n">
        <v>293.17</v>
      </c>
      <c r="K531" t="n">
        <v>59.89</v>
      </c>
      <c r="L531" t="n">
        <v>16.25</v>
      </c>
      <c r="M531" t="n">
        <v>13</v>
      </c>
      <c r="N531" t="n">
        <v>82.03</v>
      </c>
      <c r="O531" t="n">
        <v>36392.01</v>
      </c>
      <c r="P531" t="n">
        <v>398.71</v>
      </c>
      <c r="Q531" t="n">
        <v>2238.4</v>
      </c>
      <c r="R531" t="n">
        <v>101.82</v>
      </c>
      <c r="S531" t="n">
        <v>80.06999999999999</v>
      </c>
      <c r="T531" t="n">
        <v>8774.93</v>
      </c>
      <c r="U531" t="n">
        <v>0.79</v>
      </c>
      <c r="V531" t="n">
        <v>0.88</v>
      </c>
      <c r="W531" t="n">
        <v>6.68</v>
      </c>
      <c r="X531" t="n">
        <v>0.54</v>
      </c>
      <c r="Y531" t="n">
        <v>1</v>
      </c>
      <c r="Z531" t="n">
        <v>10</v>
      </c>
    </row>
    <row r="532">
      <c r="A532" t="n">
        <v>62</v>
      </c>
      <c r="B532" t="n">
        <v>135</v>
      </c>
      <c r="C532" t="inlineStr">
        <is>
          <t xml:space="preserve">CONCLUIDO	</t>
        </is>
      </c>
      <c r="D532" t="n">
        <v>3.0334</v>
      </c>
      <c r="E532" t="n">
        <v>32.97</v>
      </c>
      <c r="F532" t="n">
        <v>29.15</v>
      </c>
      <c r="G532" t="n">
        <v>92.06</v>
      </c>
      <c r="H532" t="n">
        <v>1</v>
      </c>
      <c r="I532" t="n">
        <v>19</v>
      </c>
      <c r="J532" t="n">
        <v>293.69</v>
      </c>
      <c r="K532" t="n">
        <v>59.89</v>
      </c>
      <c r="L532" t="n">
        <v>16.5</v>
      </c>
      <c r="M532" t="n">
        <v>9</v>
      </c>
      <c r="N532" t="n">
        <v>82.3</v>
      </c>
      <c r="O532" t="n">
        <v>36455.44</v>
      </c>
      <c r="P532" t="n">
        <v>395.36</v>
      </c>
      <c r="Q532" t="n">
        <v>2238.55</v>
      </c>
      <c r="R532" t="n">
        <v>101.38</v>
      </c>
      <c r="S532" t="n">
        <v>80.06999999999999</v>
      </c>
      <c r="T532" t="n">
        <v>8555.74</v>
      </c>
      <c r="U532" t="n">
        <v>0.79</v>
      </c>
      <c r="V532" t="n">
        <v>0.88</v>
      </c>
      <c r="W532" t="n">
        <v>6.68</v>
      </c>
      <c r="X532" t="n">
        <v>0.52</v>
      </c>
      <c r="Y532" t="n">
        <v>1</v>
      </c>
      <c r="Z532" t="n">
        <v>10</v>
      </c>
    </row>
    <row r="533">
      <c r="A533" t="n">
        <v>63</v>
      </c>
      <c r="B533" t="n">
        <v>135</v>
      </c>
      <c r="C533" t="inlineStr">
        <is>
          <t xml:space="preserve">CONCLUIDO	</t>
        </is>
      </c>
      <c r="D533" t="n">
        <v>3.0418</v>
      </c>
      <c r="E533" t="n">
        <v>32.88</v>
      </c>
      <c r="F533" t="n">
        <v>29.11</v>
      </c>
      <c r="G533" t="n">
        <v>97.04000000000001</v>
      </c>
      <c r="H533" t="n">
        <v>1.01</v>
      </c>
      <c r="I533" t="n">
        <v>18</v>
      </c>
      <c r="J533" t="n">
        <v>294.2</v>
      </c>
      <c r="K533" t="n">
        <v>59.89</v>
      </c>
      <c r="L533" t="n">
        <v>16.75</v>
      </c>
      <c r="M533" t="n">
        <v>9</v>
      </c>
      <c r="N533" t="n">
        <v>82.56</v>
      </c>
      <c r="O533" t="n">
        <v>36518.97</v>
      </c>
      <c r="P533" t="n">
        <v>391.3</v>
      </c>
      <c r="Q533" t="n">
        <v>2238.41</v>
      </c>
      <c r="R533" t="n">
        <v>99.98</v>
      </c>
      <c r="S533" t="n">
        <v>80.06999999999999</v>
      </c>
      <c r="T533" t="n">
        <v>7863.4</v>
      </c>
      <c r="U533" t="n">
        <v>0.8</v>
      </c>
      <c r="V533" t="n">
        <v>0.88</v>
      </c>
      <c r="W533" t="n">
        <v>6.68</v>
      </c>
      <c r="X533" t="n">
        <v>0.49</v>
      </c>
      <c r="Y533" t="n">
        <v>1</v>
      </c>
      <c r="Z533" t="n">
        <v>10</v>
      </c>
    </row>
    <row r="534">
      <c r="A534" t="n">
        <v>64</v>
      </c>
      <c r="B534" t="n">
        <v>135</v>
      </c>
      <c r="C534" t="inlineStr">
        <is>
          <t xml:space="preserve">CONCLUIDO	</t>
        </is>
      </c>
      <c r="D534" t="n">
        <v>3.0423</v>
      </c>
      <c r="E534" t="n">
        <v>32.87</v>
      </c>
      <c r="F534" t="n">
        <v>29.11</v>
      </c>
      <c r="G534" t="n">
        <v>97.02</v>
      </c>
      <c r="H534" t="n">
        <v>1.03</v>
      </c>
      <c r="I534" t="n">
        <v>18</v>
      </c>
      <c r="J534" t="n">
        <v>294.72</v>
      </c>
      <c r="K534" t="n">
        <v>59.89</v>
      </c>
      <c r="L534" t="n">
        <v>17</v>
      </c>
      <c r="M534" t="n">
        <v>6</v>
      </c>
      <c r="N534" t="n">
        <v>82.83</v>
      </c>
      <c r="O534" t="n">
        <v>36582.62</v>
      </c>
      <c r="P534" t="n">
        <v>392.26</v>
      </c>
      <c r="Q534" t="n">
        <v>2238.38</v>
      </c>
      <c r="R534" t="n">
        <v>99.97</v>
      </c>
      <c r="S534" t="n">
        <v>80.06999999999999</v>
      </c>
      <c r="T534" t="n">
        <v>7856.98</v>
      </c>
      <c r="U534" t="n">
        <v>0.8</v>
      </c>
      <c r="V534" t="n">
        <v>0.88</v>
      </c>
      <c r="W534" t="n">
        <v>6.68</v>
      </c>
      <c r="X534" t="n">
        <v>0.48</v>
      </c>
      <c r="Y534" t="n">
        <v>1</v>
      </c>
      <c r="Z534" t="n">
        <v>10</v>
      </c>
    </row>
    <row r="535">
      <c r="A535" t="n">
        <v>65</v>
      </c>
      <c r="B535" t="n">
        <v>135</v>
      </c>
      <c r="C535" t="inlineStr">
        <is>
          <t xml:space="preserve">CONCLUIDO	</t>
        </is>
      </c>
      <c r="D535" t="n">
        <v>3.0414</v>
      </c>
      <c r="E535" t="n">
        <v>32.88</v>
      </c>
      <c r="F535" t="n">
        <v>29.12</v>
      </c>
      <c r="G535" t="n">
        <v>97.06</v>
      </c>
      <c r="H535" t="n">
        <v>1.04</v>
      </c>
      <c r="I535" t="n">
        <v>18</v>
      </c>
      <c r="J535" t="n">
        <v>295.23</v>
      </c>
      <c r="K535" t="n">
        <v>59.89</v>
      </c>
      <c r="L535" t="n">
        <v>17.25</v>
      </c>
      <c r="M535" t="n">
        <v>6</v>
      </c>
      <c r="N535" t="n">
        <v>83.09999999999999</v>
      </c>
      <c r="O535" t="n">
        <v>36646.38</v>
      </c>
      <c r="P535" t="n">
        <v>392.38</v>
      </c>
      <c r="Q535" t="n">
        <v>2238.42</v>
      </c>
      <c r="R535" t="n">
        <v>100.25</v>
      </c>
      <c r="S535" t="n">
        <v>80.06999999999999</v>
      </c>
      <c r="T535" t="n">
        <v>7995.91</v>
      </c>
      <c r="U535" t="n">
        <v>0.8</v>
      </c>
      <c r="V535" t="n">
        <v>0.88</v>
      </c>
      <c r="W535" t="n">
        <v>6.68</v>
      </c>
      <c r="X535" t="n">
        <v>0.49</v>
      </c>
      <c r="Y535" t="n">
        <v>1</v>
      </c>
      <c r="Z535" t="n">
        <v>10</v>
      </c>
    </row>
    <row r="536">
      <c r="A536" t="n">
        <v>66</v>
      </c>
      <c r="B536" t="n">
        <v>135</v>
      </c>
      <c r="C536" t="inlineStr">
        <is>
          <t xml:space="preserve">CONCLUIDO	</t>
        </is>
      </c>
      <c r="D536" t="n">
        <v>3.0395</v>
      </c>
      <c r="E536" t="n">
        <v>32.9</v>
      </c>
      <c r="F536" t="n">
        <v>29.14</v>
      </c>
      <c r="G536" t="n">
        <v>97.12</v>
      </c>
      <c r="H536" t="n">
        <v>1.05</v>
      </c>
      <c r="I536" t="n">
        <v>18</v>
      </c>
      <c r="J536" t="n">
        <v>295.75</v>
      </c>
      <c r="K536" t="n">
        <v>59.89</v>
      </c>
      <c r="L536" t="n">
        <v>17.5</v>
      </c>
      <c r="M536" t="n">
        <v>5</v>
      </c>
      <c r="N536" t="n">
        <v>83.36</v>
      </c>
      <c r="O536" t="n">
        <v>36710.24</v>
      </c>
      <c r="P536" t="n">
        <v>392.65</v>
      </c>
      <c r="Q536" t="n">
        <v>2238.44</v>
      </c>
      <c r="R536" t="n">
        <v>100.79</v>
      </c>
      <c r="S536" t="n">
        <v>80.06999999999999</v>
      </c>
      <c r="T536" t="n">
        <v>8265.33</v>
      </c>
      <c r="U536" t="n">
        <v>0.79</v>
      </c>
      <c r="V536" t="n">
        <v>0.88</v>
      </c>
      <c r="W536" t="n">
        <v>6.68</v>
      </c>
      <c r="X536" t="n">
        <v>0.51</v>
      </c>
      <c r="Y536" t="n">
        <v>1</v>
      </c>
      <c r="Z536" t="n">
        <v>10</v>
      </c>
    </row>
    <row r="537">
      <c r="A537" t="n">
        <v>67</v>
      </c>
      <c r="B537" t="n">
        <v>135</v>
      </c>
      <c r="C537" t="inlineStr">
        <is>
          <t xml:space="preserve">CONCLUIDO	</t>
        </is>
      </c>
      <c r="D537" t="n">
        <v>3.0393</v>
      </c>
      <c r="E537" t="n">
        <v>32.9</v>
      </c>
      <c r="F537" t="n">
        <v>29.14</v>
      </c>
      <c r="G537" t="n">
        <v>97.13</v>
      </c>
      <c r="H537" t="n">
        <v>1.07</v>
      </c>
      <c r="I537" t="n">
        <v>18</v>
      </c>
      <c r="J537" t="n">
        <v>296.27</v>
      </c>
      <c r="K537" t="n">
        <v>59.89</v>
      </c>
      <c r="L537" t="n">
        <v>17.75</v>
      </c>
      <c r="M537" t="n">
        <v>4</v>
      </c>
      <c r="N537" t="n">
        <v>83.63</v>
      </c>
      <c r="O537" t="n">
        <v>36774.22</v>
      </c>
      <c r="P537" t="n">
        <v>394</v>
      </c>
      <c r="Q537" t="n">
        <v>2238.46</v>
      </c>
      <c r="R537" t="n">
        <v>101.05</v>
      </c>
      <c r="S537" t="n">
        <v>80.06999999999999</v>
      </c>
      <c r="T537" t="n">
        <v>8398.27</v>
      </c>
      <c r="U537" t="n">
        <v>0.79</v>
      </c>
      <c r="V537" t="n">
        <v>0.88</v>
      </c>
      <c r="W537" t="n">
        <v>6.68</v>
      </c>
      <c r="X537" t="n">
        <v>0.51</v>
      </c>
      <c r="Y537" t="n">
        <v>1</v>
      </c>
      <c r="Z537" t="n">
        <v>10</v>
      </c>
    </row>
    <row r="538">
      <c r="A538" t="n">
        <v>68</v>
      </c>
      <c r="B538" t="n">
        <v>135</v>
      </c>
      <c r="C538" t="inlineStr">
        <is>
          <t xml:space="preserve">CONCLUIDO	</t>
        </is>
      </c>
      <c r="D538" t="n">
        <v>3.0402</v>
      </c>
      <c r="E538" t="n">
        <v>32.89</v>
      </c>
      <c r="F538" t="n">
        <v>29.13</v>
      </c>
      <c r="G538" t="n">
        <v>97.09999999999999</v>
      </c>
      <c r="H538" t="n">
        <v>1.08</v>
      </c>
      <c r="I538" t="n">
        <v>18</v>
      </c>
      <c r="J538" t="n">
        <v>296.79</v>
      </c>
      <c r="K538" t="n">
        <v>59.89</v>
      </c>
      <c r="L538" t="n">
        <v>18</v>
      </c>
      <c r="M538" t="n">
        <v>3</v>
      </c>
      <c r="N538" t="n">
        <v>83.90000000000001</v>
      </c>
      <c r="O538" t="n">
        <v>36838.32</v>
      </c>
      <c r="P538" t="n">
        <v>393.97</v>
      </c>
      <c r="Q538" t="n">
        <v>2238.62</v>
      </c>
      <c r="R538" t="n">
        <v>100.65</v>
      </c>
      <c r="S538" t="n">
        <v>80.06999999999999</v>
      </c>
      <c r="T538" t="n">
        <v>8197.82</v>
      </c>
      <c r="U538" t="n">
        <v>0.8</v>
      </c>
      <c r="V538" t="n">
        <v>0.88</v>
      </c>
      <c r="W538" t="n">
        <v>6.68</v>
      </c>
      <c r="X538" t="n">
        <v>0.5</v>
      </c>
      <c r="Y538" t="n">
        <v>1</v>
      </c>
      <c r="Z538" t="n">
        <v>10</v>
      </c>
    </row>
    <row r="539">
      <c r="A539" t="n">
        <v>69</v>
      </c>
      <c r="B539" t="n">
        <v>135</v>
      </c>
      <c r="C539" t="inlineStr">
        <is>
          <t xml:space="preserve">CONCLUIDO	</t>
        </is>
      </c>
      <c r="D539" t="n">
        <v>3.0385</v>
      </c>
      <c r="E539" t="n">
        <v>32.91</v>
      </c>
      <c r="F539" t="n">
        <v>29.15</v>
      </c>
      <c r="G539" t="n">
        <v>97.16</v>
      </c>
      <c r="H539" t="n">
        <v>1.09</v>
      </c>
      <c r="I539" t="n">
        <v>18</v>
      </c>
      <c r="J539" t="n">
        <v>297.31</v>
      </c>
      <c r="K539" t="n">
        <v>59.89</v>
      </c>
      <c r="L539" t="n">
        <v>18.25</v>
      </c>
      <c r="M539" t="n">
        <v>0</v>
      </c>
      <c r="N539" t="n">
        <v>84.17</v>
      </c>
      <c r="O539" t="n">
        <v>36902.52</v>
      </c>
      <c r="P539" t="n">
        <v>394.83</v>
      </c>
      <c r="Q539" t="n">
        <v>2238.4</v>
      </c>
      <c r="R539" t="n">
        <v>101.02</v>
      </c>
      <c r="S539" t="n">
        <v>80.06999999999999</v>
      </c>
      <c r="T539" t="n">
        <v>8381.610000000001</v>
      </c>
      <c r="U539" t="n">
        <v>0.79</v>
      </c>
      <c r="V539" t="n">
        <v>0.88</v>
      </c>
      <c r="W539" t="n">
        <v>6.69</v>
      </c>
      <c r="X539" t="n">
        <v>0.52</v>
      </c>
      <c r="Y539" t="n">
        <v>1</v>
      </c>
      <c r="Z539" t="n">
        <v>10</v>
      </c>
    </row>
    <row r="540">
      <c r="A540" t="n">
        <v>0</v>
      </c>
      <c r="B540" t="n">
        <v>80</v>
      </c>
      <c r="C540" t="inlineStr">
        <is>
          <t xml:space="preserve">CONCLUIDO	</t>
        </is>
      </c>
      <c r="D540" t="n">
        <v>1.9239</v>
      </c>
      <c r="E540" t="n">
        <v>51.98</v>
      </c>
      <c r="F540" t="n">
        <v>38.7</v>
      </c>
      <c r="G540" t="n">
        <v>6.83</v>
      </c>
      <c r="H540" t="n">
        <v>0.11</v>
      </c>
      <c r="I540" t="n">
        <v>340</v>
      </c>
      <c r="J540" t="n">
        <v>159.12</v>
      </c>
      <c r="K540" t="n">
        <v>50.28</v>
      </c>
      <c r="L540" t="n">
        <v>1</v>
      </c>
      <c r="M540" t="n">
        <v>338</v>
      </c>
      <c r="N540" t="n">
        <v>27.84</v>
      </c>
      <c r="O540" t="n">
        <v>19859.16</v>
      </c>
      <c r="P540" t="n">
        <v>469.85</v>
      </c>
      <c r="Q540" t="n">
        <v>2239.35</v>
      </c>
      <c r="R540" t="n">
        <v>412.97</v>
      </c>
      <c r="S540" t="n">
        <v>80.06999999999999</v>
      </c>
      <c r="T540" t="n">
        <v>162746.51</v>
      </c>
      <c r="U540" t="n">
        <v>0.19</v>
      </c>
      <c r="V540" t="n">
        <v>0.66</v>
      </c>
      <c r="W540" t="n">
        <v>7.2</v>
      </c>
      <c r="X540" t="n">
        <v>10.06</v>
      </c>
      <c r="Y540" t="n">
        <v>1</v>
      </c>
      <c r="Z540" t="n">
        <v>10</v>
      </c>
    </row>
    <row r="541">
      <c r="A541" t="n">
        <v>1</v>
      </c>
      <c r="B541" t="n">
        <v>80</v>
      </c>
      <c r="C541" t="inlineStr">
        <is>
          <t xml:space="preserve">CONCLUIDO	</t>
        </is>
      </c>
      <c r="D541" t="n">
        <v>2.1556</v>
      </c>
      <c r="E541" t="n">
        <v>46.39</v>
      </c>
      <c r="F541" t="n">
        <v>35.98</v>
      </c>
      <c r="G541" t="n">
        <v>8.6</v>
      </c>
      <c r="H541" t="n">
        <v>0.14</v>
      </c>
      <c r="I541" t="n">
        <v>251</v>
      </c>
      <c r="J541" t="n">
        <v>159.48</v>
      </c>
      <c r="K541" t="n">
        <v>50.28</v>
      </c>
      <c r="L541" t="n">
        <v>1.25</v>
      </c>
      <c r="M541" t="n">
        <v>249</v>
      </c>
      <c r="N541" t="n">
        <v>27.95</v>
      </c>
      <c r="O541" t="n">
        <v>19902.91</v>
      </c>
      <c r="P541" t="n">
        <v>433.67</v>
      </c>
      <c r="Q541" t="n">
        <v>2238.73</v>
      </c>
      <c r="R541" t="n">
        <v>324.38</v>
      </c>
      <c r="S541" t="n">
        <v>80.06999999999999</v>
      </c>
      <c r="T541" t="n">
        <v>118895.06</v>
      </c>
      <c r="U541" t="n">
        <v>0.25</v>
      </c>
      <c r="V541" t="n">
        <v>0.71</v>
      </c>
      <c r="W541" t="n">
        <v>7.05</v>
      </c>
      <c r="X541" t="n">
        <v>7.35</v>
      </c>
      <c r="Y541" t="n">
        <v>1</v>
      </c>
      <c r="Z541" t="n">
        <v>10</v>
      </c>
    </row>
    <row r="542">
      <c r="A542" t="n">
        <v>2</v>
      </c>
      <c r="B542" t="n">
        <v>80</v>
      </c>
      <c r="C542" t="inlineStr">
        <is>
          <t xml:space="preserve">CONCLUIDO	</t>
        </is>
      </c>
      <c r="D542" t="n">
        <v>2.3175</v>
      </c>
      <c r="E542" t="n">
        <v>43.15</v>
      </c>
      <c r="F542" t="n">
        <v>34.41</v>
      </c>
      <c r="G542" t="n">
        <v>10.38</v>
      </c>
      <c r="H542" t="n">
        <v>0.17</v>
      </c>
      <c r="I542" t="n">
        <v>199</v>
      </c>
      <c r="J542" t="n">
        <v>159.83</v>
      </c>
      <c r="K542" t="n">
        <v>50.28</v>
      </c>
      <c r="L542" t="n">
        <v>1.5</v>
      </c>
      <c r="M542" t="n">
        <v>197</v>
      </c>
      <c r="N542" t="n">
        <v>28.05</v>
      </c>
      <c r="O542" t="n">
        <v>19946.71</v>
      </c>
      <c r="P542" t="n">
        <v>411.83</v>
      </c>
      <c r="Q542" t="n">
        <v>2238.85</v>
      </c>
      <c r="R542" t="n">
        <v>273.63</v>
      </c>
      <c r="S542" t="n">
        <v>80.06999999999999</v>
      </c>
      <c r="T542" t="n">
        <v>93782.37</v>
      </c>
      <c r="U542" t="n">
        <v>0.29</v>
      </c>
      <c r="V542" t="n">
        <v>0.75</v>
      </c>
      <c r="W542" t="n">
        <v>6.95</v>
      </c>
      <c r="X542" t="n">
        <v>5.78</v>
      </c>
      <c r="Y542" t="n">
        <v>1</v>
      </c>
      <c r="Z542" t="n">
        <v>10</v>
      </c>
    </row>
    <row r="543">
      <c r="A543" t="n">
        <v>3</v>
      </c>
      <c r="B543" t="n">
        <v>80</v>
      </c>
      <c r="C543" t="inlineStr">
        <is>
          <t xml:space="preserve">CONCLUIDO	</t>
        </is>
      </c>
      <c r="D543" t="n">
        <v>2.4398</v>
      </c>
      <c r="E543" t="n">
        <v>40.99</v>
      </c>
      <c r="F543" t="n">
        <v>33.38</v>
      </c>
      <c r="G543" t="n">
        <v>12.21</v>
      </c>
      <c r="H543" t="n">
        <v>0.19</v>
      </c>
      <c r="I543" t="n">
        <v>164</v>
      </c>
      <c r="J543" t="n">
        <v>160.19</v>
      </c>
      <c r="K543" t="n">
        <v>50.28</v>
      </c>
      <c r="L543" t="n">
        <v>1.75</v>
      </c>
      <c r="M543" t="n">
        <v>162</v>
      </c>
      <c r="N543" t="n">
        <v>28.16</v>
      </c>
      <c r="O543" t="n">
        <v>19990.53</v>
      </c>
      <c r="P543" t="n">
        <v>396.53</v>
      </c>
      <c r="Q543" t="n">
        <v>2238.57</v>
      </c>
      <c r="R543" t="n">
        <v>239.42</v>
      </c>
      <c r="S543" t="n">
        <v>80.06999999999999</v>
      </c>
      <c r="T543" t="n">
        <v>76849.77</v>
      </c>
      <c r="U543" t="n">
        <v>0.33</v>
      </c>
      <c r="V543" t="n">
        <v>0.77</v>
      </c>
      <c r="W543" t="n">
        <v>6.91</v>
      </c>
      <c r="X543" t="n">
        <v>4.75</v>
      </c>
      <c r="Y543" t="n">
        <v>1</v>
      </c>
      <c r="Z543" t="n">
        <v>10</v>
      </c>
    </row>
    <row r="544">
      <c r="A544" t="n">
        <v>4</v>
      </c>
      <c r="B544" t="n">
        <v>80</v>
      </c>
      <c r="C544" t="inlineStr">
        <is>
          <t xml:space="preserve">CONCLUIDO	</t>
        </is>
      </c>
      <c r="D544" t="n">
        <v>2.537</v>
      </c>
      <c r="E544" t="n">
        <v>39.42</v>
      </c>
      <c r="F544" t="n">
        <v>32.61</v>
      </c>
      <c r="G544" t="n">
        <v>14.08</v>
      </c>
      <c r="H544" t="n">
        <v>0.22</v>
      </c>
      <c r="I544" t="n">
        <v>139</v>
      </c>
      <c r="J544" t="n">
        <v>160.54</v>
      </c>
      <c r="K544" t="n">
        <v>50.28</v>
      </c>
      <c r="L544" t="n">
        <v>2</v>
      </c>
      <c r="M544" t="n">
        <v>137</v>
      </c>
      <c r="N544" t="n">
        <v>28.26</v>
      </c>
      <c r="O544" t="n">
        <v>20034.4</v>
      </c>
      <c r="P544" t="n">
        <v>384.55</v>
      </c>
      <c r="Q544" t="n">
        <v>2238.68</v>
      </c>
      <c r="R544" t="n">
        <v>213.98</v>
      </c>
      <c r="S544" t="n">
        <v>80.06999999999999</v>
      </c>
      <c r="T544" t="n">
        <v>64258.97</v>
      </c>
      <c r="U544" t="n">
        <v>0.37</v>
      </c>
      <c r="V544" t="n">
        <v>0.79</v>
      </c>
      <c r="W544" t="n">
        <v>6.88</v>
      </c>
      <c r="X544" t="n">
        <v>3.98</v>
      </c>
      <c r="Y544" t="n">
        <v>1</v>
      </c>
      <c r="Z544" t="n">
        <v>10</v>
      </c>
    </row>
    <row r="545">
      <c r="A545" t="n">
        <v>5</v>
      </c>
      <c r="B545" t="n">
        <v>80</v>
      </c>
      <c r="C545" t="inlineStr">
        <is>
          <t xml:space="preserve">CONCLUIDO	</t>
        </is>
      </c>
      <c r="D545" t="n">
        <v>2.6101</v>
      </c>
      <c r="E545" t="n">
        <v>38.31</v>
      </c>
      <c r="F545" t="n">
        <v>32.09</v>
      </c>
      <c r="G545" t="n">
        <v>15.91</v>
      </c>
      <c r="H545" t="n">
        <v>0.25</v>
      </c>
      <c r="I545" t="n">
        <v>121</v>
      </c>
      <c r="J545" t="n">
        <v>160.9</v>
      </c>
      <c r="K545" t="n">
        <v>50.28</v>
      </c>
      <c r="L545" t="n">
        <v>2.25</v>
      </c>
      <c r="M545" t="n">
        <v>119</v>
      </c>
      <c r="N545" t="n">
        <v>28.37</v>
      </c>
      <c r="O545" t="n">
        <v>20078.3</v>
      </c>
      <c r="P545" t="n">
        <v>375.08</v>
      </c>
      <c r="Q545" t="n">
        <v>2238.77</v>
      </c>
      <c r="R545" t="n">
        <v>197.76</v>
      </c>
      <c r="S545" t="n">
        <v>80.06999999999999</v>
      </c>
      <c r="T545" t="n">
        <v>56234.63</v>
      </c>
      <c r="U545" t="n">
        <v>0.4</v>
      </c>
      <c r="V545" t="n">
        <v>0.8</v>
      </c>
      <c r="W545" t="n">
        <v>6.82</v>
      </c>
      <c r="X545" t="n">
        <v>3.46</v>
      </c>
      <c r="Y545" t="n">
        <v>1</v>
      </c>
      <c r="Z545" t="n">
        <v>10</v>
      </c>
    </row>
    <row r="546">
      <c r="A546" t="n">
        <v>6</v>
      </c>
      <c r="B546" t="n">
        <v>80</v>
      </c>
      <c r="C546" t="inlineStr">
        <is>
          <t xml:space="preserve">CONCLUIDO	</t>
        </is>
      </c>
      <c r="D546" t="n">
        <v>2.6698</v>
      </c>
      <c r="E546" t="n">
        <v>37.46</v>
      </c>
      <c r="F546" t="n">
        <v>31.68</v>
      </c>
      <c r="G546" t="n">
        <v>17.77</v>
      </c>
      <c r="H546" t="n">
        <v>0.27</v>
      </c>
      <c r="I546" t="n">
        <v>107</v>
      </c>
      <c r="J546" t="n">
        <v>161.26</v>
      </c>
      <c r="K546" t="n">
        <v>50.28</v>
      </c>
      <c r="L546" t="n">
        <v>2.5</v>
      </c>
      <c r="M546" t="n">
        <v>105</v>
      </c>
      <c r="N546" t="n">
        <v>28.48</v>
      </c>
      <c r="O546" t="n">
        <v>20122.23</v>
      </c>
      <c r="P546" t="n">
        <v>367.46</v>
      </c>
      <c r="Q546" t="n">
        <v>2238.6</v>
      </c>
      <c r="R546" t="n">
        <v>184.05</v>
      </c>
      <c r="S546" t="n">
        <v>80.06999999999999</v>
      </c>
      <c r="T546" t="n">
        <v>49454.22</v>
      </c>
      <c r="U546" t="n">
        <v>0.44</v>
      </c>
      <c r="V546" t="n">
        <v>0.8100000000000001</v>
      </c>
      <c r="W546" t="n">
        <v>6.82</v>
      </c>
      <c r="X546" t="n">
        <v>3.05</v>
      </c>
      <c r="Y546" t="n">
        <v>1</v>
      </c>
      <c r="Z546" t="n">
        <v>10</v>
      </c>
    </row>
    <row r="547">
      <c r="A547" t="n">
        <v>7</v>
      </c>
      <c r="B547" t="n">
        <v>80</v>
      </c>
      <c r="C547" t="inlineStr">
        <is>
          <t xml:space="preserve">CONCLUIDO	</t>
        </is>
      </c>
      <c r="D547" t="n">
        <v>2.7237</v>
      </c>
      <c r="E547" t="n">
        <v>36.72</v>
      </c>
      <c r="F547" t="n">
        <v>31.33</v>
      </c>
      <c r="G547" t="n">
        <v>19.79</v>
      </c>
      <c r="H547" t="n">
        <v>0.3</v>
      </c>
      <c r="I547" t="n">
        <v>95</v>
      </c>
      <c r="J547" t="n">
        <v>161.61</v>
      </c>
      <c r="K547" t="n">
        <v>50.28</v>
      </c>
      <c r="L547" t="n">
        <v>2.75</v>
      </c>
      <c r="M547" t="n">
        <v>93</v>
      </c>
      <c r="N547" t="n">
        <v>28.58</v>
      </c>
      <c r="O547" t="n">
        <v>20166.2</v>
      </c>
      <c r="P547" t="n">
        <v>360.07</v>
      </c>
      <c r="Q547" t="n">
        <v>2238.73</v>
      </c>
      <c r="R547" t="n">
        <v>172.42</v>
      </c>
      <c r="S547" t="n">
        <v>80.06999999999999</v>
      </c>
      <c r="T547" t="n">
        <v>43696.86</v>
      </c>
      <c r="U547" t="n">
        <v>0.46</v>
      </c>
      <c r="V547" t="n">
        <v>0.82</v>
      </c>
      <c r="W547" t="n">
        <v>6.8</v>
      </c>
      <c r="X547" t="n">
        <v>2.7</v>
      </c>
      <c r="Y547" t="n">
        <v>1</v>
      </c>
      <c r="Z547" t="n">
        <v>10</v>
      </c>
    </row>
    <row r="548">
      <c r="A548" t="n">
        <v>8</v>
      </c>
      <c r="B548" t="n">
        <v>80</v>
      </c>
      <c r="C548" t="inlineStr">
        <is>
          <t xml:space="preserve">CONCLUIDO	</t>
        </is>
      </c>
      <c r="D548" t="n">
        <v>2.7619</v>
      </c>
      <c r="E548" t="n">
        <v>36.21</v>
      </c>
      <c r="F548" t="n">
        <v>31.11</v>
      </c>
      <c r="G548" t="n">
        <v>21.71</v>
      </c>
      <c r="H548" t="n">
        <v>0.33</v>
      </c>
      <c r="I548" t="n">
        <v>86</v>
      </c>
      <c r="J548" t="n">
        <v>161.97</v>
      </c>
      <c r="K548" t="n">
        <v>50.28</v>
      </c>
      <c r="L548" t="n">
        <v>3</v>
      </c>
      <c r="M548" t="n">
        <v>84</v>
      </c>
      <c r="N548" t="n">
        <v>28.69</v>
      </c>
      <c r="O548" t="n">
        <v>20210.21</v>
      </c>
      <c r="P548" t="n">
        <v>355.2</v>
      </c>
      <c r="Q548" t="n">
        <v>2238.75</v>
      </c>
      <c r="R548" t="n">
        <v>165.71</v>
      </c>
      <c r="S548" t="n">
        <v>80.06999999999999</v>
      </c>
      <c r="T548" t="n">
        <v>40386.28</v>
      </c>
      <c r="U548" t="n">
        <v>0.48</v>
      </c>
      <c r="V548" t="n">
        <v>0.82</v>
      </c>
      <c r="W548" t="n">
        <v>6.78</v>
      </c>
      <c r="X548" t="n">
        <v>2.48</v>
      </c>
      <c r="Y548" t="n">
        <v>1</v>
      </c>
      <c r="Z548" t="n">
        <v>10</v>
      </c>
    </row>
    <row r="549">
      <c r="A549" t="n">
        <v>9</v>
      </c>
      <c r="B549" t="n">
        <v>80</v>
      </c>
      <c r="C549" t="inlineStr">
        <is>
          <t xml:space="preserve">CONCLUIDO	</t>
        </is>
      </c>
      <c r="D549" t="n">
        <v>2.8025</v>
      </c>
      <c r="E549" t="n">
        <v>35.68</v>
      </c>
      <c r="F549" t="n">
        <v>30.84</v>
      </c>
      <c r="G549" t="n">
        <v>23.73</v>
      </c>
      <c r="H549" t="n">
        <v>0.35</v>
      </c>
      <c r="I549" t="n">
        <v>78</v>
      </c>
      <c r="J549" t="n">
        <v>162.33</v>
      </c>
      <c r="K549" t="n">
        <v>50.28</v>
      </c>
      <c r="L549" t="n">
        <v>3.25</v>
      </c>
      <c r="M549" t="n">
        <v>76</v>
      </c>
      <c r="N549" t="n">
        <v>28.8</v>
      </c>
      <c r="O549" t="n">
        <v>20254.26</v>
      </c>
      <c r="P549" t="n">
        <v>348.69</v>
      </c>
      <c r="Q549" t="n">
        <v>2238.78</v>
      </c>
      <c r="R549" t="n">
        <v>156.56</v>
      </c>
      <c r="S549" t="n">
        <v>80.06999999999999</v>
      </c>
      <c r="T549" t="n">
        <v>35849.7</v>
      </c>
      <c r="U549" t="n">
        <v>0.51</v>
      </c>
      <c r="V549" t="n">
        <v>0.83</v>
      </c>
      <c r="W549" t="n">
        <v>6.77</v>
      </c>
      <c r="X549" t="n">
        <v>2.21</v>
      </c>
      <c r="Y549" t="n">
        <v>1</v>
      </c>
      <c r="Z549" t="n">
        <v>10</v>
      </c>
    </row>
    <row r="550">
      <c r="A550" t="n">
        <v>10</v>
      </c>
      <c r="B550" t="n">
        <v>80</v>
      </c>
      <c r="C550" t="inlineStr">
        <is>
          <t xml:space="preserve">CONCLUIDO	</t>
        </is>
      </c>
      <c r="D550" t="n">
        <v>2.8295</v>
      </c>
      <c r="E550" t="n">
        <v>35.34</v>
      </c>
      <c r="F550" t="n">
        <v>30.7</v>
      </c>
      <c r="G550" t="n">
        <v>25.58</v>
      </c>
      <c r="H550" t="n">
        <v>0.38</v>
      </c>
      <c r="I550" t="n">
        <v>72</v>
      </c>
      <c r="J550" t="n">
        <v>162.68</v>
      </c>
      <c r="K550" t="n">
        <v>50.28</v>
      </c>
      <c r="L550" t="n">
        <v>3.5</v>
      </c>
      <c r="M550" t="n">
        <v>70</v>
      </c>
      <c r="N550" t="n">
        <v>28.9</v>
      </c>
      <c r="O550" t="n">
        <v>20298.34</v>
      </c>
      <c r="P550" t="n">
        <v>343.93</v>
      </c>
      <c r="Q550" t="n">
        <v>2238.68</v>
      </c>
      <c r="R550" t="n">
        <v>151.92</v>
      </c>
      <c r="S550" t="n">
        <v>80.06999999999999</v>
      </c>
      <c r="T550" t="n">
        <v>33560.33</v>
      </c>
      <c r="U550" t="n">
        <v>0.53</v>
      </c>
      <c r="V550" t="n">
        <v>0.84</v>
      </c>
      <c r="W550" t="n">
        <v>6.76</v>
      </c>
      <c r="X550" t="n">
        <v>2.07</v>
      </c>
      <c r="Y550" t="n">
        <v>1</v>
      </c>
      <c r="Z550" t="n">
        <v>10</v>
      </c>
    </row>
    <row r="551">
      <c r="A551" t="n">
        <v>11</v>
      </c>
      <c r="B551" t="n">
        <v>80</v>
      </c>
      <c r="C551" t="inlineStr">
        <is>
          <t xml:space="preserve">CONCLUIDO	</t>
        </is>
      </c>
      <c r="D551" t="n">
        <v>2.8618</v>
      </c>
      <c r="E551" t="n">
        <v>34.94</v>
      </c>
      <c r="F551" t="n">
        <v>30.49</v>
      </c>
      <c r="G551" t="n">
        <v>27.72</v>
      </c>
      <c r="H551" t="n">
        <v>0.41</v>
      </c>
      <c r="I551" t="n">
        <v>66</v>
      </c>
      <c r="J551" t="n">
        <v>163.04</v>
      </c>
      <c r="K551" t="n">
        <v>50.28</v>
      </c>
      <c r="L551" t="n">
        <v>3.75</v>
      </c>
      <c r="M551" t="n">
        <v>64</v>
      </c>
      <c r="N551" t="n">
        <v>29.01</v>
      </c>
      <c r="O551" t="n">
        <v>20342.46</v>
      </c>
      <c r="P551" t="n">
        <v>338.59</v>
      </c>
      <c r="Q551" t="n">
        <v>2238.49</v>
      </c>
      <c r="R551" t="n">
        <v>145.25</v>
      </c>
      <c r="S551" t="n">
        <v>80.06999999999999</v>
      </c>
      <c r="T551" t="n">
        <v>30255.13</v>
      </c>
      <c r="U551" t="n">
        <v>0.55</v>
      </c>
      <c r="V551" t="n">
        <v>0.84</v>
      </c>
      <c r="W551" t="n">
        <v>6.75</v>
      </c>
      <c r="X551" t="n">
        <v>1.86</v>
      </c>
      <c r="Y551" t="n">
        <v>1</v>
      </c>
      <c r="Z551" t="n">
        <v>10</v>
      </c>
    </row>
    <row r="552">
      <c r="A552" t="n">
        <v>12</v>
      </c>
      <c r="B552" t="n">
        <v>80</v>
      </c>
      <c r="C552" t="inlineStr">
        <is>
          <t xml:space="preserve">CONCLUIDO	</t>
        </is>
      </c>
      <c r="D552" t="n">
        <v>2.8871</v>
      </c>
      <c r="E552" t="n">
        <v>34.64</v>
      </c>
      <c r="F552" t="n">
        <v>30.35</v>
      </c>
      <c r="G552" t="n">
        <v>29.85</v>
      </c>
      <c r="H552" t="n">
        <v>0.43</v>
      </c>
      <c r="I552" t="n">
        <v>61</v>
      </c>
      <c r="J552" t="n">
        <v>163.4</v>
      </c>
      <c r="K552" t="n">
        <v>50.28</v>
      </c>
      <c r="L552" t="n">
        <v>4</v>
      </c>
      <c r="M552" t="n">
        <v>59</v>
      </c>
      <c r="N552" t="n">
        <v>29.12</v>
      </c>
      <c r="O552" t="n">
        <v>20386.62</v>
      </c>
      <c r="P552" t="n">
        <v>333.87</v>
      </c>
      <c r="Q552" t="n">
        <v>2238.53</v>
      </c>
      <c r="R552" t="n">
        <v>140.64</v>
      </c>
      <c r="S552" t="n">
        <v>80.06999999999999</v>
      </c>
      <c r="T552" t="n">
        <v>27978.88</v>
      </c>
      <c r="U552" t="n">
        <v>0.57</v>
      </c>
      <c r="V552" t="n">
        <v>0.85</v>
      </c>
      <c r="W552" t="n">
        <v>6.73</v>
      </c>
      <c r="X552" t="n">
        <v>1.72</v>
      </c>
      <c r="Y552" t="n">
        <v>1</v>
      </c>
      <c r="Z552" t="n">
        <v>10</v>
      </c>
    </row>
    <row r="553">
      <c r="A553" t="n">
        <v>13</v>
      </c>
      <c r="B553" t="n">
        <v>80</v>
      </c>
      <c r="C553" t="inlineStr">
        <is>
          <t xml:space="preserve">CONCLUIDO	</t>
        </is>
      </c>
      <c r="D553" t="n">
        <v>2.9079</v>
      </c>
      <c r="E553" t="n">
        <v>34.39</v>
      </c>
      <c r="F553" t="n">
        <v>30.23</v>
      </c>
      <c r="G553" t="n">
        <v>31.82</v>
      </c>
      <c r="H553" t="n">
        <v>0.46</v>
      </c>
      <c r="I553" t="n">
        <v>57</v>
      </c>
      <c r="J553" t="n">
        <v>163.76</v>
      </c>
      <c r="K553" t="n">
        <v>50.28</v>
      </c>
      <c r="L553" t="n">
        <v>4.25</v>
      </c>
      <c r="M553" t="n">
        <v>55</v>
      </c>
      <c r="N553" t="n">
        <v>29.23</v>
      </c>
      <c r="O553" t="n">
        <v>20430.81</v>
      </c>
      <c r="P553" t="n">
        <v>329.18</v>
      </c>
      <c r="Q553" t="n">
        <v>2238.35</v>
      </c>
      <c r="R553" t="n">
        <v>136.83</v>
      </c>
      <c r="S553" t="n">
        <v>80.06999999999999</v>
      </c>
      <c r="T553" t="n">
        <v>26090.48</v>
      </c>
      <c r="U553" t="n">
        <v>0.59</v>
      </c>
      <c r="V553" t="n">
        <v>0.85</v>
      </c>
      <c r="W553" t="n">
        <v>6.73</v>
      </c>
      <c r="X553" t="n">
        <v>1.6</v>
      </c>
      <c r="Y553" t="n">
        <v>1</v>
      </c>
      <c r="Z553" t="n">
        <v>10</v>
      </c>
    </row>
    <row r="554">
      <c r="A554" t="n">
        <v>14</v>
      </c>
      <c r="B554" t="n">
        <v>80</v>
      </c>
      <c r="C554" t="inlineStr">
        <is>
          <t xml:space="preserve">CONCLUIDO	</t>
        </is>
      </c>
      <c r="D554" t="n">
        <v>2.9263</v>
      </c>
      <c r="E554" t="n">
        <v>34.17</v>
      </c>
      <c r="F554" t="n">
        <v>30.14</v>
      </c>
      <c r="G554" t="n">
        <v>34.12</v>
      </c>
      <c r="H554" t="n">
        <v>0.49</v>
      </c>
      <c r="I554" t="n">
        <v>53</v>
      </c>
      <c r="J554" t="n">
        <v>164.12</v>
      </c>
      <c r="K554" t="n">
        <v>50.28</v>
      </c>
      <c r="L554" t="n">
        <v>4.5</v>
      </c>
      <c r="M554" t="n">
        <v>51</v>
      </c>
      <c r="N554" t="n">
        <v>29.34</v>
      </c>
      <c r="O554" t="n">
        <v>20475.04</v>
      </c>
      <c r="P554" t="n">
        <v>324.54</v>
      </c>
      <c r="Q554" t="n">
        <v>2238.4</v>
      </c>
      <c r="R554" t="n">
        <v>133.55</v>
      </c>
      <c r="S554" t="n">
        <v>80.06999999999999</v>
      </c>
      <c r="T554" t="n">
        <v>24470.2</v>
      </c>
      <c r="U554" t="n">
        <v>0.6</v>
      </c>
      <c r="V554" t="n">
        <v>0.85</v>
      </c>
      <c r="W554" t="n">
        <v>6.74</v>
      </c>
      <c r="X554" t="n">
        <v>1.51</v>
      </c>
      <c r="Y554" t="n">
        <v>1</v>
      </c>
      <c r="Z554" t="n">
        <v>10</v>
      </c>
    </row>
    <row r="555">
      <c r="A555" t="n">
        <v>15</v>
      </c>
      <c r="B555" t="n">
        <v>80</v>
      </c>
      <c r="C555" t="inlineStr">
        <is>
          <t xml:space="preserve">CONCLUIDO	</t>
        </is>
      </c>
      <c r="D555" t="n">
        <v>2.9438</v>
      </c>
      <c r="E555" t="n">
        <v>33.97</v>
      </c>
      <c r="F555" t="n">
        <v>30.03</v>
      </c>
      <c r="G555" t="n">
        <v>36.04</v>
      </c>
      <c r="H555" t="n">
        <v>0.51</v>
      </c>
      <c r="I555" t="n">
        <v>50</v>
      </c>
      <c r="J555" t="n">
        <v>164.48</v>
      </c>
      <c r="K555" t="n">
        <v>50.28</v>
      </c>
      <c r="L555" t="n">
        <v>4.75</v>
      </c>
      <c r="M555" t="n">
        <v>48</v>
      </c>
      <c r="N555" t="n">
        <v>29.45</v>
      </c>
      <c r="O555" t="n">
        <v>20519.3</v>
      </c>
      <c r="P555" t="n">
        <v>320.92</v>
      </c>
      <c r="Q555" t="n">
        <v>2238.43</v>
      </c>
      <c r="R555" t="n">
        <v>130.37</v>
      </c>
      <c r="S555" t="n">
        <v>80.06999999999999</v>
      </c>
      <c r="T555" t="n">
        <v>22895.57</v>
      </c>
      <c r="U555" t="n">
        <v>0.61</v>
      </c>
      <c r="V555" t="n">
        <v>0.85</v>
      </c>
      <c r="W555" t="n">
        <v>6.72</v>
      </c>
      <c r="X555" t="n">
        <v>1.41</v>
      </c>
      <c r="Y555" t="n">
        <v>1</v>
      </c>
      <c r="Z555" t="n">
        <v>10</v>
      </c>
    </row>
    <row r="556">
      <c r="A556" t="n">
        <v>16</v>
      </c>
      <c r="B556" t="n">
        <v>80</v>
      </c>
      <c r="C556" t="inlineStr">
        <is>
          <t xml:space="preserve">CONCLUIDO	</t>
        </is>
      </c>
      <c r="D556" t="n">
        <v>2.9597</v>
      </c>
      <c r="E556" t="n">
        <v>33.79</v>
      </c>
      <c r="F556" t="n">
        <v>29.95</v>
      </c>
      <c r="G556" t="n">
        <v>38.23</v>
      </c>
      <c r="H556" t="n">
        <v>0.54</v>
      </c>
      <c r="I556" t="n">
        <v>47</v>
      </c>
      <c r="J556" t="n">
        <v>164.83</v>
      </c>
      <c r="K556" t="n">
        <v>50.28</v>
      </c>
      <c r="L556" t="n">
        <v>5</v>
      </c>
      <c r="M556" t="n">
        <v>45</v>
      </c>
      <c r="N556" t="n">
        <v>29.55</v>
      </c>
      <c r="O556" t="n">
        <v>20563.61</v>
      </c>
      <c r="P556" t="n">
        <v>316.29</v>
      </c>
      <c r="Q556" t="n">
        <v>2238.37</v>
      </c>
      <c r="R556" t="n">
        <v>127.27</v>
      </c>
      <c r="S556" t="n">
        <v>80.06999999999999</v>
      </c>
      <c r="T556" t="n">
        <v>21360.61</v>
      </c>
      <c r="U556" t="n">
        <v>0.63</v>
      </c>
      <c r="V556" t="n">
        <v>0.86</v>
      </c>
      <c r="W556" t="n">
        <v>6.73</v>
      </c>
      <c r="X556" t="n">
        <v>1.32</v>
      </c>
      <c r="Y556" t="n">
        <v>1</v>
      </c>
      <c r="Z556" t="n">
        <v>10</v>
      </c>
    </row>
    <row r="557">
      <c r="A557" t="n">
        <v>17</v>
      </c>
      <c r="B557" t="n">
        <v>80</v>
      </c>
      <c r="C557" t="inlineStr">
        <is>
          <t xml:space="preserve">CONCLUIDO	</t>
        </is>
      </c>
      <c r="D557" t="n">
        <v>2.977</v>
      </c>
      <c r="E557" t="n">
        <v>33.59</v>
      </c>
      <c r="F557" t="n">
        <v>29.85</v>
      </c>
      <c r="G557" t="n">
        <v>40.7</v>
      </c>
      <c r="H557" t="n">
        <v>0.5600000000000001</v>
      </c>
      <c r="I557" t="n">
        <v>44</v>
      </c>
      <c r="J557" t="n">
        <v>165.19</v>
      </c>
      <c r="K557" t="n">
        <v>50.28</v>
      </c>
      <c r="L557" t="n">
        <v>5.25</v>
      </c>
      <c r="M557" t="n">
        <v>42</v>
      </c>
      <c r="N557" t="n">
        <v>29.66</v>
      </c>
      <c r="O557" t="n">
        <v>20607.95</v>
      </c>
      <c r="P557" t="n">
        <v>310.86</v>
      </c>
      <c r="Q557" t="n">
        <v>2238.36</v>
      </c>
      <c r="R557" t="n">
        <v>124.57</v>
      </c>
      <c r="S557" t="n">
        <v>80.06999999999999</v>
      </c>
      <c r="T557" t="n">
        <v>20026.9</v>
      </c>
      <c r="U557" t="n">
        <v>0.64</v>
      </c>
      <c r="V557" t="n">
        <v>0.86</v>
      </c>
      <c r="W557" t="n">
        <v>6.71</v>
      </c>
      <c r="X557" t="n">
        <v>1.22</v>
      </c>
      <c r="Y557" t="n">
        <v>1</v>
      </c>
      <c r="Z557" t="n">
        <v>10</v>
      </c>
    </row>
    <row r="558">
      <c r="A558" t="n">
        <v>18</v>
      </c>
      <c r="B558" t="n">
        <v>80</v>
      </c>
      <c r="C558" t="inlineStr">
        <is>
          <t xml:space="preserve">CONCLUIDO	</t>
        </is>
      </c>
      <c r="D558" t="n">
        <v>2.9933</v>
      </c>
      <c r="E558" t="n">
        <v>33.41</v>
      </c>
      <c r="F558" t="n">
        <v>29.76</v>
      </c>
      <c r="G558" t="n">
        <v>43.55</v>
      </c>
      <c r="H558" t="n">
        <v>0.59</v>
      </c>
      <c r="I558" t="n">
        <v>41</v>
      </c>
      <c r="J558" t="n">
        <v>165.55</v>
      </c>
      <c r="K558" t="n">
        <v>50.28</v>
      </c>
      <c r="L558" t="n">
        <v>5.5</v>
      </c>
      <c r="M558" t="n">
        <v>39</v>
      </c>
      <c r="N558" t="n">
        <v>29.77</v>
      </c>
      <c r="O558" t="n">
        <v>20652.33</v>
      </c>
      <c r="P558" t="n">
        <v>306.9</v>
      </c>
      <c r="Q558" t="n">
        <v>2238.4</v>
      </c>
      <c r="R558" t="n">
        <v>121.53</v>
      </c>
      <c r="S558" t="n">
        <v>80.06999999999999</v>
      </c>
      <c r="T558" t="n">
        <v>18523.8</v>
      </c>
      <c r="U558" t="n">
        <v>0.66</v>
      </c>
      <c r="V558" t="n">
        <v>0.86</v>
      </c>
      <c r="W558" t="n">
        <v>6.71</v>
      </c>
      <c r="X558" t="n">
        <v>1.14</v>
      </c>
      <c r="Y558" t="n">
        <v>1</v>
      </c>
      <c r="Z558" t="n">
        <v>10</v>
      </c>
    </row>
    <row r="559">
      <c r="A559" t="n">
        <v>19</v>
      </c>
      <c r="B559" t="n">
        <v>80</v>
      </c>
      <c r="C559" t="inlineStr">
        <is>
          <t xml:space="preserve">CONCLUIDO	</t>
        </is>
      </c>
      <c r="D559" t="n">
        <v>3.0021</v>
      </c>
      <c r="E559" t="n">
        <v>33.31</v>
      </c>
      <c r="F559" t="n">
        <v>29.73</v>
      </c>
      <c r="G559" t="n">
        <v>45.74</v>
      </c>
      <c r="H559" t="n">
        <v>0.61</v>
      </c>
      <c r="I559" t="n">
        <v>39</v>
      </c>
      <c r="J559" t="n">
        <v>165.91</v>
      </c>
      <c r="K559" t="n">
        <v>50.28</v>
      </c>
      <c r="L559" t="n">
        <v>5.75</v>
      </c>
      <c r="M559" t="n">
        <v>37</v>
      </c>
      <c r="N559" t="n">
        <v>29.88</v>
      </c>
      <c r="O559" t="n">
        <v>20696.74</v>
      </c>
      <c r="P559" t="n">
        <v>303.4</v>
      </c>
      <c r="Q559" t="n">
        <v>2238.31</v>
      </c>
      <c r="R559" t="n">
        <v>120.16</v>
      </c>
      <c r="S559" t="n">
        <v>80.06999999999999</v>
      </c>
      <c r="T559" t="n">
        <v>17849.59</v>
      </c>
      <c r="U559" t="n">
        <v>0.67</v>
      </c>
      <c r="V559" t="n">
        <v>0.86</v>
      </c>
      <c r="W559" t="n">
        <v>6.71</v>
      </c>
      <c r="X559" t="n">
        <v>1.1</v>
      </c>
      <c r="Y559" t="n">
        <v>1</v>
      </c>
      <c r="Z559" t="n">
        <v>10</v>
      </c>
    </row>
    <row r="560">
      <c r="A560" t="n">
        <v>20</v>
      </c>
      <c r="B560" t="n">
        <v>80</v>
      </c>
      <c r="C560" t="inlineStr">
        <is>
          <t xml:space="preserve">CONCLUIDO	</t>
        </is>
      </c>
      <c r="D560" t="n">
        <v>3.0138</v>
      </c>
      <c r="E560" t="n">
        <v>33.18</v>
      </c>
      <c r="F560" t="n">
        <v>29.66</v>
      </c>
      <c r="G560" t="n">
        <v>48.1</v>
      </c>
      <c r="H560" t="n">
        <v>0.64</v>
      </c>
      <c r="I560" t="n">
        <v>37</v>
      </c>
      <c r="J560" t="n">
        <v>166.27</v>
      </c>
      <c r="K560" t="n">
        <v>50.28</v>
      </c>
      <c r="L560" t="n">
        <v>6</v>
      </c>
      <c r="M560" t="n">
        <v>35</v>
      </c>
      <c r="N560" t="n">
        <v>29.99</v>
      </c>
      <c r="O560" t="n">
        <v>20741.2</v>
      </c>
      <c r="P560" t="n">
        <v>298.58</v>
      </c>
      <c r="Q560" t="n">
        <v>2238.44</v>
      </c>
      <c r="R560" t="n">
        <v>118.26</v>
      </c>
      <c r="S560" t="n">
        <v>80.06999999999999</v>
      </c>
      <c r="T560" t="n">
        <v>16909.36</v>
      </c>
      <c r="U560" t="n">
        <v>0.68</v>
      </c>
      <c r="V560" t="n">
        <v>0.86</v>
      </c>
      <c r="W560" t="n">
        <v>6.7</v>
      </c>
      <c r="X560" t="n">
        <v>1.04</v>
      </c>
      <c r="Y560" t="n">
        <v>1</v>
      </c>
      <c r="Z560" t="n">
        <v>10</v>
      </c>
    </row>
    <row r="561">
      <c r="A561" t="n">
        <v>21</v>
      </c>
      <c r="B561" t="n">
        <v>80</v>
      </c>
      <c r="C561" t="inlineStr">
        <is>
          <t xml:space="preserve">CONCLUIDO	</t>
        </is>
      </c>
      <c r="D561" t="n">
        <v>3.0241</v>
      </c>
      <c r="E561" t="n">
        <v>33.07</v>
      </c>
      <c r="F561" t="n">
        <v>29.62</v>
      </c>
      <c r="G561" t="n">
        <v>50.77</v>
      </c>
      <c r="H561" t="n">
        <v>0.66</v>
      </c>
      <c r="I561" t="n">
        <v>35</v>
      </c>
      <c r="J561" t="n">
        <v>166.64</v>
      </c>
      <c r="K561" t="n">
        <v>50.28</v>
      </c>
      <c r="L561" t="n">
        <v>6.25</v>
      </c>
      <c r="M561" t="n">
        <v>32</v>
      </c>
      <c r="N561" t="n">
        <v>30.11</v>
      </c>
      <c r="O561" t="n">
        <v>20785.69</v>
      </c>
      <c r="P561" t="n">
        <v>294.34</v>
      </c>
      <c r="Q561" t="n">
        <v>2238.43</v>
      </c>
      <c r="R561" t="n">
        <v>116.95</v>
      </c>
      <c r="S561" t="n">
        <v>80.06999999999999</v>
      </c>
      <c r="T561" t="n">
        <v>16260.65</v>
      </c>
      <c r="U561" t="n">
        <v>0.68</v>
      </c>
      <c r="V561" t="n">
        <v>0.87</v>
      </c>
      <c r="W561" t="n">
        <v>6.69</v>
      </c>
      <c r="X561" t="n">
        <v>0.99</v>
      </c>
      <c r="Y561" t="n">
        <v>1</v>
      </c>
      <c r="Z561" t="n">
        <v>10</v>
      </c>
    </row>
    <row r="562">
      <c r="A562" t="n">
        <v>22</v>
      </c>
      <c r="B562" t="n">
        <v>80</v>
      </c>
      <c r="C562" t="inlineStr">
        <is>
          <t xml:space="preserve">CONCLUIDO	</t>
        </is>
      </c>
      <c r="D562" t="n">
        <v>3.0385</v>
      </c>
      <c r="E562" t="n">
        <v>32.91</v>
      </c>
      <c r="F562" t="n">
        <v>29.52</v>
      </c>
      <c r="G562" t="n">
        <v>53.68</v>
      </c>
      <c r="H562" t="n">
        <v>0.6899999999999999</v>
      </c>
      <c r="I562" t="n">
        <v>33</v>
      </c>
      <c r="J562" t="n">
        <v>167</v>
      </c>
      <c r="K562" t="n">
        <v>50.28</v>
      </c>
      <c r="L562" t="n">
        <v>6.5</v>
      </c>
      <c r="M562" t="n">
        <v>30</v>
      </c>
      <c r="N562" t="n">
        <v>30.22</v>
      </c>
      <c r="O562" t="n">
        <v>20830.22</v>
      </c>
      <c r="P562" t="n">
        <v>289.14</v>
      </c>
      <c r="Q562" t="n">
        <v>2238.43</v>
      </c>
      <c r="R562" t="n">
        <v>113.89</v>
      </c>
      <c r="S562" t="n">
        <v>80.06999999999999</v>
      </c>
      <c r="T562" t="n">
        <v>14740.74</v>
      </c>
      <c r="U562" t="n">
        <v>0.7</v>
      </c>
      <c r="V562" t="n">
        <v>0.87</v>
      </c>
      <c r="W562" t="n">
        <v>6.69</v>
      </c>
      <c r="X562" t="n">
        <v>0.9</v>
      </c>
      <c r="Y562" t="n">
        <v>1</v>
      </c>
      <c r="Z562" t="n">
        <v>10</v>
      </c>
    </row>
    <row r="563">
      <c r="A563" t="n">
        <v>23</v>
      </c>
      <c r="B563" t="n">
        <v>80</v>
      </c>
      <c r="C563" t="inlineStr">
        <is>
          <t xml:space="preserve">CONCLUIDO	</t>
        </is>
      </c>
      <c r="D563" t="n">
        <v>3.0427</v>
      </c>
      <c r="E563" t="n">
        <v>32.87</v>
      </c>
      <c r="F563" t="n">
        <v>29.51</v>
      </c>
      <c r="G563" t="n">
        <v>55.33</v>
      </c>
      <c r="H563" t="n">
        <v>0.71</v>
      </c>
      <c r="I563" t="n">
        <v>32</v>
      </c>
      <c r="J563" t="n">
        <v>167.36</v>
      </c>
      <c r="K563" t="n">
        <v>50.28</v>
      </c>
      <c r="L563" t="n">
        <v>6.75</v>
      </c>
      <c r="M563" t="n">
        <v>24</v>
      </c>
      <c r="N563" t="n">
        <v>30.33</v>
      </c>
      <c r="O563" t="n">
        <v>20874.78</v>
      </c>
      <c r="P563" t="n">
        <v>285.89</v>
      </c>
      <c r="Q563" t="n">
        <v>2238.46</v>
      </c>
      <c r="R563" t="n">
        <v>113.07</v>
      </c>
      <c r="S563" t="n">
        <v>80.06999999999999</v>
      </c>
      <c r="T563" t="n">
        <v>14339.42</v>
      </c>
      <c r="U563" t="n">
        <v>0.71</v>
      </c>
      <c r="V563" t="n">
        <v>0.87</v>
      </c>
      <c r="W563" t="n">
        <v>6.7</v>
      </c>
      <c r="X563" t="n">
        <v>0.88</v>
      </c>
      <c r="Y563" t="n">
        <v>1</v>
      </c>
      <c r="Z563" t="n">
        <v>10</v>
      </c>
    </row>
    <row r="564">
      <c r="A564" t="n">
        <v>24</v>
      </c>
      <c r="B564" t="n">
        <v>80</v>
      </c>
      <c r="C564" t="inlineStr">
        <is>
          <t xml:space="preserve">CONCLUIDO	</t>
        </is>
      </c>
      <c r="D564" t="n">
        <v>3.0453</v>
      </c>
      <c r="E564" t="n">
        <v>32.84</v>
      </c>
      <c r="F564" t="n">
        <v>29.51</v>
      </c>
      <c r="G564" t="n">
        <v>57.12</v>
      </c>
      <c r="H564" t="n">
        <v>0.74</v>
      </c>
      <c r="I564" t="n">
        <v>31</v>
      </c>
      <c r="J564" t="n">
        <v>167.72</v>
      </c>
      <c r="K564" t="n">
        <v>50.28</v>
      </c>
      <c r="L564" t="n">
        <v>7</v>
      </c>
      <c r="M564" t="n">
        <v>16</v>
      </c>
      <c r="N564" t="n">
        <v>30.44</v>
      </c>
      <c r="O564" t="n">
        <v>20919.39</v>
      </c>
      <c r="P564" t="n">
        <v>283.58</v>
      </c>
      <c r="Q564" t="n">
        <v>2238.43</v>
      </c>
      <c r="R564" t="n">
        <v>113.02</v>
      </c>
      <c r="S564" t="n">
        <v>80.06999999999999</v>
      </c>
      <c r="T564" t="n">
        <v>14315.9</v>
      </c>
      <c r="U564" t="n">
        <v>0.71</v>
      </c>
      <c r="V564" t="n">
        <v>0.87</v>
      </c>
      <c r="W564" t="n">
        <v>6.71</v>
      </c>
      <c r="X564" t="n">
        <v>0.89</v>
      </c>
      <c r="Y564" t="n">
        <v>1</v>
      </c>
      <c r="Z564" t="n">
        <v>10</v>
      </c>
    </row>
    <row r="565">
      <c r="A565" t="n">
        <v>25</v>
      </c>
      <c r="B565" t="n">
        <v>80</v>
      </c>
      <c r="C565" t="inlineStr">
        <is>
          <t xml:space="preserve">CONCLUIDO	</t>
        </is>
      </c>
      <c r="D565" t="n">
        <v>3.0516</v>
      </c>
      <c r="E565" t="n">
        <v>32.77</v>
      </c>
      <c r="F565" t="n">
        <v>29.48</v>
      </c>
      <c r="G565" t="n">
        <v>58.96</v>
      </c>
      <c r="H565" t="n">
        <v>0.76</v>
      </c>
      <c r="I565" t="n">
        <v>30</v>
      </c>
      <c r="J565" t="n">
        <v>168.08</v>
      </c>
      <c r="K565" t="n">
        <v>50.28</v>
      </c>
      <c r="L565" t="n">
        <v>7.25</v>
      </c>
      <c r="M565" t="n">
        <v>9</v>
      </c>
      <c r="N565" t="n">
        <v>30.55</v>
      </c>
      <c r="O565" t="n">
        <v>20964.03</v>
      </c>
      <c r="P565" t="n">
        <v>282.46</v>
      </c>
      <c r="Q565" t="n">
        <v>2238.45</v>
      </c>
      <c r="R565" t="n">
        <v>111.65</v>
      </c>
      <c r="S565" t="n">
        <v>80.06999999999999</v>
      </c>
      <c r="T565" t="n">
        <v>13639.5</v>
      </c>
      <c r="U565" t="n">
        <v>0.72</v>
      </c>
      <c r="V565" t="n">
        <v>0.87</v>
      </c>
      <c r="W565" t="n">
        <v>6.71</v>
      </c>
      <c r="X565" t="n">
        <v>0.85</v>
      </c>
      <c r="Y565" t="n">
        <v>1</v>
      </c>
      <c r="Z565" t="n">
        <v>10</v>
      </c>
    </row>
    <row r="566">
      <c r="A566" t="n">
        <v>26</v>
      </c>
      <c r="B566" t="n">
        <v>80</v>
      </c>
      <c r="C566" t="inlineStr">
        <is>
          <t xml:space="preserve">CONCLUIDO	</t>
        </is>
      </c>
      <c r="D566" t="n">
        <v>3.049</v>
      </c>
      <c r="E566" t="n">
        <v>32.8</v>
      </c>
      <c r="F566" t="n">
        <v>29.51</v>
      </c>
      <c r="G566" t="n">
        <v>59.01</v>
      </c>
      <c r="H566" t="n">
        <v>0.79</v>
      </c>
      <c r="I566" t="n">
        <v>30</v>
      </c>
      <c r="J566" t="n">
        <v>168.44</v>
      </c>
      <c r="K566" t="n">
        <v>50.28</v>
      </c>
      <c r="L566" t="n">
        <v>7.5</v>
      </c>
      <c r="M566" t="n">
        <v>6</v>
      </c>
      <c r="N566" t="n">
        <v>30.66</v>
      </c>
      <c r="O566" t="n">
        <v>21008.71</v>
      </c>
      <c r="P566" t="n">
        <v>282.17</v>
      </c>
      <c r="Q566" t="n">
        <v>2238.42</v>
      </c>
      <c r="R566" t="n">
        <v>112.3</v>
      </c>
      <c r="S566" t="n">
        <v>80.06999999999999</v>
      </c>
      <c r="T566" t="n">
        <v>13962.66</v>
      </c>
      <c r="U566" t="n">
        <v>0.71</v>
      </c>
      <c r="V566" t="n">
        <v>0.87</v>
      </c>
      <c r="W566" t="n">
        <v>6.72</v>
      </c>
      <c r="X566" t="n">
        <v>0.88</v>
      </c>
      <c r="Y566" t="n">
        <v>1</v>
      </c>
      <c r="Z566" t="n">
        <v>10</v>
      </c>
    </row>
    <row r="567">
      <c r="A567" t="n">
        <v>27</v>
      </c>
      <c r="B567" t="n">
        <v>80</v>
      </c>
      <c r="C567" t="inlineStr">
        <is>
          <t xml:space="preserve">CONCLUIDO	</t>
        </is>
      </c>
      <c r="D567" t="n">
        <v>3.0495</v>
      </c>
      <c r="E567" t="n">
        <v>32.79</v>
      </c>
      <c r="F567" t="n">
        <v>29.5</v>
      </c>
      <c r="G567" t="n">
        <v>59</v>
      </c>
      <c r="H567" t="n">
        <v>0.8100000000000001</v>
      </c>
      <c r="I567" t="n">
        <v>30</v>
      </c>
      <c r="J567" t="n">
        <v>168.81</v>
      </c>
      <c r="K567" t="n">
        <v>50.28</v>
      </c>
      <c r="L567" t="n">
        <v>7.75</v>
      </c>
      <c r="M567" t="n">
        <v>2</v>
      </c>
      <c r="N567" t="n">
        <v>30.78</v>
      </c>
      <c r="O567" t="n">
        <v>21053.43</v>
      </c>
      <c r="P567" t="n">
        <v>280.63</v>
      </c>
      <c r="Q567" t="n">
        <v>2238.42</v>
      </c>
      <c r="R567" t="n">
        <v>112.13</v>
      </c>
      <c r="S567" t="n">
        <v>80.06999999999999</v>
      </c>
      <c r="T567" t="n">
        <v>13874.8</v>
      </c>
      <c r="U567" t="n">
        <v>0.71</v>
      </c>
      <c r="V567" t="n">
        <v>0.87</v>
      </c>
      <c r="W567" t="n">
        <v>6.72</v>
      </c>
      <c r="X567" t="n">
        <v>0.87</v>
      </c>
      <c r="Y567" t="n">
        <v>1</v>
      </c>
      <c r="Z567" t="n">
        <v>10</v>
      </c>
    </row>
    <row r="568">
      <c r="A568" t="n">
        <v>28</v>
      </c>
      <c r="B568" t="n">
        <v>80</v>
      </c>
      <c r="C568" t="inlineStr">
        <is>
          <t xml:space="preserve">CONCLUIDO	</t>
        </is>
      </c>
      <c r="D568" t="n">
        <v>3.0503</v>
      </c>
      <c r="E568" t="n">
        <v>32.78</v>
      </c>
      <c r="F568" t="n">
        <v>29.49</v>
      </c>
      <c r="G568" t="n">
        <v>58.98</v>
      </c>
      <c r="H568" t="n">
        <v>0.84</v>
      </c>
      <c r="I568" t="n">
        <v>30</v>
      </c>
      <c r="J568" t="n">
        <v>169.17</v>
      </c>
      <c r="K568" t="n">
        <v>50.28</v>
      </c>
      <c r="L568" t="n">
        <v>8</v>
      </c>
      <c r="M568" t="n">
        <v>1</v>
      </c>
      <c r="N568" t="n">
        <v>30.89</v>
      </c>
      <c r="O568" t="n">
        <v>21098.19</v>
      </c>
      <c r="P568" t="n">
        <v>280.78</v>
      </c>
      <c r="Q568" t="n">
        <v>2238.5</v>
      </c>
      <c r="R568" t="n">
        <v>111.6</v>
      </c>
      <c r="S568" t="n">
        <v>80.06999999999999</v>
      </c>
      <c r="T568" t="n">
        <v>13612.96</v>
      </c>
      <c r="U568" t="n">
        <v>0.72</v>
      </c>
      <c r="V568" t="n">
        <v>0.87</v>
      </c>
      <c r="W568" t="n">
        <v>6.73</v>
      </c>
      <c r="X568" t="n">
        <v>0.86</v>
      </c>
      <c r="Y568" t="n">
        <v>1</v>
      </c>
      <c r="Z568" t="n">
        <v>10</v>
      </c>
    </row>
    <row r="569">
      <c r="A569" t="n">
        <v>29</v>
      </c>
      <c r="B569" t="n">
        <v>80</v>
      </c>
      <c r="C569" t="inlineStr">
        <is>
          <t xml:space="preserve">CONCLUIDO	</t>
        </is>
      </c>
      <c r="D569" t="n">
        <v>3.0567</v>
      </c>
      <c r="E569" t="n">
        <v>32.72</v>
      </c>
      <c r="F569" t="n">
        <v>29.46</v>
      </c>
      <c r="G569" t="n">
        <v>60.94</v>
      </c>
      <c r="H569" t="n">
        <v>0.86</v>
      </c>
      <c r="I569" t="n">
        <v>29</v>
      </c>
      <c r="J569" t="n">
        <v>169.53</v>
      </c>
      <c r="K569" t="n">
        <v>50.28</v>
      </c>
      <c r="L569" t="n">
        <v>8.25</v>
      </c>
      <c r="M569" t="n">
        <v>0</v>
      </c>
      <c r="N569" t="n">
        <v>31</v>
      </c>
      <c r="O569" t="n">
        <v>21142.98</v>
      </c>
      <c r="P569" t="n">
        <v>281.01</v>
      </c>
      <c r="Q569" t="n">
        <v>2238.52</v>
      </c>
      <c r="R569" t="n">
        <v>110.22</v>
      </c>
      <c r="S569" t="n">
        <v>80.06999999999999</v>
      </c>
      <c r="T569" t="n">
        <v>12925.22</v>
      </c>
      <c r="U569" t="n">
        <v>0.73</v>
      </c>
      <c r="V569" t="n">
        <v>0.87</v>
      </c>
      <c r="W569" t="n">
        <v>6.73</v>
      </c>
      <c r="X569" t="n">
        <v>0.83</v>
      </c>
      <c r="Y569" t="n">
        <v>1</v>
      </c>
      <c r="Z569" t="n">
        <v>10</v>
      </c>
    </row>
    <row r="570">
      <c r="A570" t="n">
        <v>0</v>
      </c>
      <c r="B570" t="n">
        <v>115</v>
      </c>
      <c r="C570" t="inlineStr">
        <is>
          <t xml:space="preserve">CONCLUIDO	</t>
        </is>
      </c>
      <c r="D570" t="n">
        <v>1.5119</v>
      </c>
      <c r="E570" t="n">
        <v>66.14</v>
      </c>
      <c r="F570" t="n">
        <v>42.81</v>
      </c>
      <c r="G570" t="n">
        <v>5.45</v>
      </c>
      <c r="H570" t="n">
        <v>0.08</v>
      </c>
      <c r="I570" t="n">
        <v>471</v>
      </c>
      <c r="J570" t="n">
        <v>222.93</v>
      </c>
      <c r="K570" t="n">
        <v>56.94</v>
      </c>
      <c r="L570" t="n">
        <v>1</v>
      </c>
      <c r="M570" t="n">
        <v>469</v>
      </c>
      <c r="N570" t="n">
        <v>49.99</v>
      </c>
      <c r="O570" t="n">
        <v>27728.69</v>
      </c>
      <c r="P570" t="n">
        <v>649.46</v>
      </c>
      <c r="Q570" t="n">
        <v>2239.69</v>
      </c>
      <c r="R570" t="n">
        <v>548.04</v>
      </c>
      <c r="S570" t="n">
        <v>80.06999999999999</v>
      </c>
      <c r="T570" t="n">
        <v>229627.53</v>
      </c>
      <c r="U570" t="n">
        <v>0.15</v>
      </c>
      <c r="V570" t="n">
        <v>0.6</v>
      </c>
      <c r="W570" t="n">
        <v>7.41</v>
      </c>
      <c r="X570" t="n">
        <v>14.17</v>
      </c>
      <c r="Y570" t="n">
        <v>1</v>
      </c>
      <c r="Z570" t="n">
        <v>10</v>
      </c>
    </row>
    <row r="571">
      <c r="A571" t="n">
        <v>1</v>
      </c>
      <c r="B571" t="n">
        <v>115</v>
      </c>
      <c r="C571" t="inlineStr">
        <is>
          <t xml:space="preserve">CONCLUIDO	</t>
        </is>
      </c>
      <c r="D571" t="n">
        <v>1.7815</v>
      </c>
      <c r="E571" t="n">
        <v>56.13</v>
      </c>
      <c r="F571" t="n">
        <v>38.64</v>
      </c>
      <c r="G571" t="n">
        <v>6.86</v>
      </c>
      <c r="H571" t="n">
        <v>0.1</v>
      </c>
      <c r="I571" t="n">
        <v>338</v>
      </c>
      <c r="J571" t="n">
        <v>223.35</v>
      </c>
      <c r="K571" t="n">
        <v>56.94</v>
      </c>
      <c r="L571" t="n">
        <v>1.25</v>
      </c>
      <c r="M571" t="n">
        <v>336</v>
      </c>
      <c r="N571" t="n">
        <v>50.15</v>
      </c>
      <c r="O571" t="n">
        <v>27780.03</v>
      </c>
      <c r="P571" t="n">
        <v>584.2</v>
      </c>
      <c r="Q571" t="n">
        <v>2239.81</v>
      </c>
      <c r="R571" t="n">
        <v>410.25</v>
      </c>
      <c r="S571" t="n">
        <v>80.06999999999999</v>
      </c>
      <c r="T571" t="n">
        <v>161396.64</v>
      </c>
      <c r="U571" t="n">
        <v>0.2</v>
      </c>
      <c r="V571" t="n">
        <v>0.66</v>
      </c>
      <c r="W571" t="n">
        <v>7.22</v>
      </c>
      <c r="X571" t="n">
        <v>10</v>
      </c>
      <c r="Y571" t="n">
        <v>1</v>
      </c>
      <c r="Z571" t="n">
        <v>10</v>
      </c>
    </row>
    <row r="572">
      <c r="A572" t="n">
        <v>2</v>
      </c>
      <c r="B572" t="n">
        <v>115</v>
      </c>
      <c r="C572" t="inlineStr">
        <is>
          <t xml:space="preserve">CONCLUIDO	</t>
        </is>
      </c>
      <c r="D572" t="n">
        <v>1.9763</v>
      </c>
      <c r="E572" t="n">
        <v>50.6</v>
      </c>
      <c r="F572" t="n">
        <v>36.35</v>
      </c>
      <c r="G572" t="n">
        <v>8.26</v>
      </c>
      <c r="H572" t="n">
        <v>0.12</v>
      </c>
      <c r="I572" t="n">
        <v>264</v>
      </c>
      <c r="J572" t="n">
        <v>223.76</v>
      </c>
      <c r="K572" t="n">
        <v>56.94</v>
      </c>
      <c r="L572" t="n">
        <v>1.5</v>
      </c>
      <c r="M572" t="n">
        <v>262</v>
      </c>
      <c r="N572" t="n">
        <v>50.32</v>
      </c>
      <c r="O572" t="n">
        <v>27831.42</v>
      </c>
      <c r="P572" t="n">
        <v>547.53</v>
      </c>
      <c r="Q572" t="n">
        <v>2239.43</v>
      </c>
      <c r="R572" t="n">
        <v>336.48</v>
      </c>
      <c r="S572" t="n">
        <v>80.06999999999999</v>
      </c>
      <c r="T572" t="n">
        <v>124880.07</v>
      </c>
      <c r="U572" t="n">
        <v>0.24</v>
      </c>
      <c r="V572" t="n">
        <v>0.71</v>
      </c>
      <c r="W572" t="n">
        <v>7.06</v>
      </c>
      <c r="X572" t="n">
        <v>7.71</v>
      </c>
      <c r="Y572" t="n">
        <v>1</v>
      </c>
      <c r="Z572" t="n">
        <v>10</v>
      </c>
    </row>
    <row r="573">
      <c r="A573" t="n">
        <v>3</v>
      </c>
      <c r="B573" t="n">
        <v>115</v>
      </c>
      <c r="C573" t="inlineStr">
        <is>
          <t xml:space="preserve">CONCLUIDO	</t>
        </is>
      </c>
      <c r="D573" t="n">
        <v>2.1215</v>
      </c>
      <c r="E573" t="n">
        <v>47.14</v>
      </c>
      <c r="F573" t="n">
        <v>34.95</v>
      </c>
      <c r="G573" t="n">
        <v>9.66</v>
      </c>
      <c r="H573" t="n">
        <v>0.14</v>
      </c>
      <c r="I573" t="n">
        <v>217</v>
      </c>
      <c r="J573" t="n">
        <v>224.18</v>
      </c>
      <c r="K573" t="n">
        <v>56.94</v>
      </c>
      <c r="L573" t="n">
        <v>1.75</v>
      </c>
      <c r="M573" t="n">
        <v>215</v>
      </c>
      <c r="N573" t="n">
        <v>50.49</v>
      </c>
      <c r="O573" t="n">
        <v>27882.87</v>
      </c>
      <c r="P573" t="n">
        <v>524.61</v>
      </c>
      <c r="Q573" t="n">
        <v>2239.19</v>
      </c>
      <c r="R573" t="n">
        <v>290.67</v>
      </c>
      <c r="S573" t="n">
        <v>80.06999999999999</v>
      </c>
      <c r="T573" t="n">
        <v>102212.55</v>
      </c>
      <c r="U573" t="n">
        <v>0.28</v>
      </c>
      <c r="V573" t="n">
        <v>0.73</v>
      </c>
      <c r="W573" t="n">
        <v>7</v>
      </c>
      <c r="X573" t="n">
        <v>6.32</v>
      </c>
      <c r="Y573" t="n">
        <v>1</v>
      </c>
      <c r="Z573" t="n">
        <v>10</v>
      </c>
    </row>
    <row r="574">
      <c r="A574" t="n">
        <v>4</v>
      </c>
      <c r="B574" t="n">
        <v>115</v>
      </c>
      <c r="C574" t="inlineStr">
        <is>
          <t xml:space="preserve">CONCLUIDO	</t>
        </is>
      </c>
      <c r="D574" t="n">
        <v>2.2357</v>
      </c>
      <c r="E574" t="n">
        <v>44.73</v>
      </c>
      <c r="F574" t="n">
        <v>33.99</v>
      </c>
      <c r="G574" t="n">
        <v>11.08</v>
      </c>
      <c r="H574" t="n">
        <v>0.16</v>
      </c>
      <c r="I574" t="n">
        <v>184</v>
      </c>
      <c r="J574" t="n">
        <v>224.6</v>
      </c>
      <c r="K574" t="n">
        <v>56.94</v>
      </c>
      <c r="L574" t="n">
        <v>2</v>
      </c>
      <c r="M574" t="n">
        <v>182</v>
      </c>
      <c r="N574" t="n">
        <v>50.65</v>
      </c>
      <c r="O574" t="n">
        <v>27934.37</v>
      </c>
      <c r="P574" t="n">
        <v>508.14</v>
      </c>
      <c r="Q574" t="n">
        <v>2238.64</v>
      </c>
      <c r="R574" t="n">
        <v>259.46</v>
      </c>
      <c r="S574" t="n">
        <v>80.06999999999999</v>
      </c>
      <c r="T574" t="n">
        <v>86772.82000000001</v>
      </c>
      <c r="U574" t="n">
        <v>0.31</v>
      </c>
      <c r="V574" t="n">
        <v>0.75</v>
      </c>
      <c r="W574" t="n">
        <v>6.94</v>
      </c>
      <c r="X574" t="n">
        <v>5.36</v>
      </c>
      <c r="Y574" t="n">
        <v>1</v>
      </c>
      <c r="Z574" t="n">
        <v>10</v>
      </c>
    </row>
    <row r="575">
      <c r="A575" t="n">
        <v>5</v>
      </c>
      <c r="B575" t="n">
        <v>115</v>
      </c>
      <c r="C575" t="inlineStr">
        <is>
          <t xml:space="preserve">CONCLUIDO	</t>
        </is>
      </c>
      <c r="D575" t="n">
        <v>2.3318</v>
      </c>
      <c r="E575" t="n">
        <v>42.88</v>
      </c>
      <c r="F575" t="n">
        <v>33.25</v>
      </c>
      <c r="G575" t="n">
        <v>12.55</v>
      </c>
      <c r="H575" t="n">
        <v>0.18</v>
      </c>
      <c r="I575" t="n">
        <v>159</v>
      </c>
      <c r="J575" t="n">
        <v>225.01</v>
      </c>
      <c r="K575" t="n">
        <v>56.94</v>
      </c>
      <c r="L575" t="n">
        <v>2.25</v>
      </c>
      <c r="M575" t="n">
        <v>157</v>
      </c>
      <c r="N575" t="n">
        <v>50.82</v>
      </c>
      <c r="O575" t="n">
        <v>27985.94</v>
      </c>
      <c r="P575" t="n">
        <v>495.02</v>
      </c>
      <c r="Q575" t="n">
        <v>2238.68</v>
      </c>
      <c r="R575" t="n">
        <v>234.63</v>
      </c>
      <c r="S575" t="n">
        <v>80.06999999999999</v>
      </c>
      <c r="T575" t="n">
        <v>74484.28</v>
      </c>
      <c r="U575" t="n">
        <v>0.34</v>
      </c>
      <c r="V575" t="n">
        <v>0.77</v>
      </c>
      <c r="W575" t="n">
        <v>6.91</v>
      </c>
      <c r="X575" t="n">
        <v>4.62</v>
      </c>
      <c r="Y575" t="n">
        <v>1</v>
      </c>
      <c r="Z575" t="n">
        <v>10</v>
      </c>
    </row>
    <row r="576">
      <c r="A576" t="n">
        <v>6</v>
      </c>
      <c r="B576" t="n">
        <v>115</v>
      </c>
      <c r="C576" t="inlineStr">
        <is>
          <t xml:space="preserve">CONCLUIDO	</t>
        </is>
      </c>
      <c r="D576" t="n">
        <v>2.406</v>
      </c>
      <c r="E576" t="n">
        <v>41.56</v>
      </c>
      <c r="F576" t="n">
        <v>32.71</v>
      </c>
      <c r="G576" t="n">
        <v>13.92</v>
      </c>
      <c r="H576" t="n">
        <v>0.2</v>
      </c>
      <c r="I576" t="n">
        <v>141</v>
      </c>
      <c r="J576" t="n">
        <v>225.43</v>
      </c>
      <c r="K576" t="n">
        <v>56.94</v>
      </c>
      <c r="L576" t="n">
        <v>2.5</v>
      </c>
      <c r="M576" t="n">
        <v>139</v>
      </c>
      <c r="N576" t="n">
        <v>50.99</v>
      </c>
      <c r="O576" t="n">
        <v>28037.57</v>
      </c>
      <c r="P576" t="n">
        <v>485.22</v>
      </c>
      <c r="Q576" t="n">
        <v>2238.94</v>
      </c>
      <c r="R576" t="n">
        <v>217.32</v>
      </c>
      <c r="S576" t="n">
        <v>80.06999999999999</v>
      </c>
      <c r="T576" t="n">
        <v>65917.82000000001</v>
      </c>
      <c r="U576" t="n">
        <v>0.37</v>
      </c>
      <c r="V576" t="n">
        <v>0.78</v>
      </c>
      <c r="W576" t="n">
        <v>6.88</v>
      </c>
      <c r="X576" t="n">
        <v>4.08</v>
      </c>
      <c r="Y576" t="n">
        <v>1</v>
      </c>
      <c r="Z576" t="n">
        <v>10</v>
      </c>
    </row>
    <row r="577">
      <c r="A577" t="n">
        <v>7</v>
      </c>
      <c r="B577" t="n">
        <v>115</v>
      </c>
      <c r="C577" t="inlineStr">
        <is>
          <t xml:space="preserve">CONCLUIDO	</t>
        </is>
      </c>
      <c r="D577" t="n">
        <v>2.4725</v>
      </c>
      <c r="E577" t="n">
        <v>40.45</v>
      </c>
      <c r="F577" t="n">
        <v>32.25</v>
      </c>
      <c r="G577" t="n">
        <v>15.36</v>
      </c>
      <c r="H577" t="n">
        <v>0.22</v>
      </c>
      <c r="I577" t="n">
        <v>126</v>
      </c>
      <c r="J577" t="n">
        <v>225.85</v>
      </c>
      <c r="K577" t="n">
        <v>56.94</v>
      </c>
      <c r="L577" t="n">
        <v>2.75</v>
      </c>
      <c r="M577" t="n">
        <v>124</v>
      </c>
      <c r="N577" t="n">
        <v>51.16</v>
      </c>
      <c r="O577" t="n">
        <v>28089.25</v>
      </c>
      <c r="P577" t="n">
        <v>476.47</v>
      </c>
      <c r="Q577" t="n">
        <v>2238.66</v>
      </c>
      <c r="R577" t="n">
        <v>202.41</v>
      </c>
      <c r="S577" t="n">
        <v>80.06999999999999</v>
      </c>
      <c r="T577" t="n">
        <v>58538.38</v>
      </c>
      <c r="U577" t="n">
        <v>0.4</v>
      </c>
      <c r="V577" t="n">
        <v>0.8</v>
      </c>
      <c r="W577" t="n">
        <v>6.86</v>
      </c>
      <c r="X577" t="n">
        <v>3.62</v>
      </c>
      <c r="Y577" t="n">
        <v>1</v>
      </c>
      <c r="Z577" t="n">
        <v>10</v>
      </c>
    </row>
    <row r="578">
      <c r="A578" t="n">
        <v>8</v>
      </c>
      <c r="B578" t="n">
        <v>115</v>
      </c>
      <c r="C578" t="inlineStr">
        <is>
          <t xml:space="preserve">CONCLUIDO	</t>
        </is>
      </c>
      <c r="D578" t="n">
        <v>2.5267</v>
      </c>
      <c r="E578" t="n">
        <v>39.58</v>
      </c>
      <c r="F578" t="n">
        <v>31.91</v>
      </c>
      <c r="G578" t="n">
        <v>16.8</v>
      </c>
      <c r="H578" t="n">
        <v>0.24</v>
      </c>
      <c r="I578" t="n">
        <v>114</v>
      </c>
      <c r="J578" t="n">
        <v>226.27</v>
      </c>
      <c r="K578" t="n">
        <v>56.94</v>
      </c>
      <c r="L578" t="n">
        <v>3</v>
      </c>
      <c r="M578" t="n">
        <v>112</v>
      </c>
      <c r="N578" t="n">
        <v>51.33</v>
      </c>
      <c r="O578" t="n">
        <v>28140.99</v>
      </c>
      <c r="P578" t="n">
        <v>469.53</v>
      </c>
      <c r="Q578" t="n">
        <v>2238.7</v>
      </c>
      <c r="R578" t="n">
        <v>191.91</v>
      </c>
      <c r="S578" t="n">
        <v>80.06999999999999</v>
      </c>
      <c r="T578" t="n">
        <v>53348.54</v>
      </c>
      <c r="U578" t="n">
        <v>0.42</v>
      </c>
      <c r="V578" t="n">
        <v>0.8</v>
      </c>
      <c r="W578" t="n">
        <v>6.82</v>
      </c>
      <c r="X578" t="n">
        <v>3.28</v>
      </c>
      <c r="Y578" t="n">
        <v>1</v>
      </c>
      <c r="Z578" t="n">
        <v>10</v>
      </c>
    </row>
    <row r="579">
      <c r="A579" t="n">
        <v>9</v>
      </c>
      <c r="B579" t="n">
        <v>115</v>
      </c>
      <c r="C579" t="inlineStr">
        <is>
          <t xml:space="preserve">CONCLUIDO	</t>
        </is>
      </c>
      <c r="D579" t="n">
        <v>2.5743</v>
      </c>
      <c r="E579" t="n">
        <v>38.85</v>
      </c>
      <c r="F579" t="n">
        <v>31.62</v>
      </c>
      <c r="G579" t="n">
        <v>18.24</v>
      </c>
      <c r="H579" t="n">
        <v>0.25</v>
      </c>
      <c r="I579" t="n">
        <v>104</v>
      </c>
      <c r="J579" t="n">
        <v>226.69</v>
      </c>
      <c r="K579" t="n">
        <v>56.94</v>
      </c>
      <c r="L579" t="n">
        <v>3.25</v>
      </c>
      <c r="M579" t="n">
        <v>102</v>
      </c>
      <c r="N579" t="n">
        <v>51.5</v>
      </c>
      <c r="O579" t="n">
        <v>28192.8</v>
      </c>
      <c r="P579" t="n">
        <v>463.1</v>
      </c>
      <c r="Q579" t="n">
        <v>2238.74</v>
      </c>
      <c r="R579" t="n">
        <v>181.96</v>
      </c>
      <c r="S579" t="n">
        <v>80.06999999999999</v>
      </c>
      <c r="T579" t="n">
        <v>48421.43</v>
      </c>
      <c r="U579" t="n">
        <v>0.44</v>
      </c>
      <c r="V579" t="n">
        <v>0.8100000000000001</v>
      </c>
      <c r="W579" t="n">
        <v>6.81</v>
      </c>
      <c r="X579" t="n">
        <v>2.99</v>
      </c>
      <c r="Y579" t="n">
        <v>1</v>
      </c>
      <c r="Z579" t="n">
        <v>10</v>
      </c>
    </row>
    <row r="580">
      <c r="A580" t="n">
        <v>10</v>
      </c>
      <c r="B580" t="n">
        <v>115</v>
      </c>
      <c r="C580" t="inlineStr">
        <is>
          <t xml:space="preserve">CONCLUIDO	</t>
        </is>
      </c>
      <c r="D580" t="n">
        <v>2.6197</v>
      </c>
      <c r="E580" t="n">
        <v>38.17</v>
      </c>
      <c r="F580" t="n">
        <v>31.34</v>
      </c>
      <c r="G580" t="n">
        <v>19.79</v>
      </c>
      <c r="H580" t="n">
        <v>0.27</v>
      </c>
      <c r="I580" t="n">
        <v>95</v>
      </c>
      <c r="J580" t="n">
        <v>227.11</v>
      </c>
      <c r="K580" t="n">
        <v>56.94</v>
      </c>
      <c r="L580" t="n">
        <v>3.5</v>
      </c>
      <c r="M580" t="n">
        <v>93</v>
      </c>
      <c r="N580" t="n">
        <v>51.67</v>
      </c>
      <c r="O580" t="n">
        <v>28244.66</v>
      </c>
      <c r="P580" t="n">
        <v>457.11</v>
      </c>
      <c r="Q580" t="n">
        <v>2238.4</v>
      </c>
      <c r="R580" t="n">
        <v>173.02</v>
      </c>
      <c r="S580" t="n">
        <v>80.06999999999999</v>
      </c>
      <c r="T580" t="n">
        <v>43999.54</v>
      </c>
      <c r="U580" t="n">
        <v>0.46</v>
      </c>
      <c r="V580" t="n">
        <v>0.82</v>
      </c>
      <c r="W580" t="n">
        <v>6.8</v>
      </c>
      <c r="X580" t="n">
        <v>2.71</v>
      </c>
      <c r="Y580" t="n">
        <v>1</v>
      </c>
      <c r="Z580" t="n">
        <v>10</v>
      </c>
    </row>
    <row r="581">
      <c r="A581" t="n">
        <v>11</v>
      </c>
      <c r="B581" t="n">
        <v>115</v>
      </c>
      <c r="C581" t="inlineStr">
        <is>
          <t xml:space="preserve">CONCLUIDO	</t>
        </is>
      </c>
      <c r="D581" t="n">
        <v>2.6561</v>
      </c>
      <c r="E581" t="n">
        <v>37.65</v>
      </c>
      <c r="F581" t="n">
        <v>31.13</v>
      </c>
      <c r="G581" t="n">
        <v>21.22</v>
      </c>
      <c r="H581" t="n">
        <v>0.29</v>
      </c>
      <c r="I581" t="n">
        <v>88</v>
      </c>
      <c r="J581" t="n">
        <v>227.53</v>
      </c>
      <c r="K581" t="n">
        <v>56.94</v>
      </c>
      <c r="L581" t="n">
        <v>3.75</v>
      </c>
      <c r="M581" t="n">
        <v>86</v>
      </c>
      <c r="N581" t="n">
        <v>51.84</v>
      </c>
      <c r="O581" t="n">
        <v>28296.58</v>
      </c>
      <c r="P581" t="n">
        <v>452.41</v>
      </c>
      <c r="Q581" t="n">
        <v>2238.48</v>
      </c>
      <c r="R581" t="n">
        <v>166.05</v>
      </c>
      <c r="S581" t="n">
        <v>80.06999999999999</v>
      </c>
      <c r="T581" t="n">
        <v>40546.59</v>
      </c>
      <c r="U581" t="n">
        <v>0.48</v>
      </c>
      <c r="V581" t="n">
        <v>0.82</v>
      </c>
      <c r="W581" t="n">
        <v>6.78</v>
      </c>
      <c r="X581" t="n">
        <v>2.5</v>
      </c>
      <c r="Y581" t="n">
        <v>1</v>
      </c>
      <c r="Z581" t="n">
        <v>10</v>
      </c>
    </row>
    <row r="582">
      <c r="A582" t="n">
        <v>12</v>
      </c>
      <c r="B582" t="n">
        <v>115</v>
      </c>
      <c r="C582" t="inlineStr">
        <is>
          <t xml:space="preserve">CONCLUIDO	</t>
        </is>
      </c>
      <c r="D582" t="n">
        <v>2.6871</v>
      </c>
      <c r="E582" t="n">
        <v>37.21</v>
      </c>
      <c r="F582" t="n">
        <v>30.95</v>
      </c>
      <c r="G582" t="n">
        <v>22.65</v>
      </c>
      <c r="H582" t="n">
        <v>0.31</v>
      </c>
      <c r="I582" t="n">
        <v>82</v>
      </c>
      <c r="J582" t="n">
        <v>227.95</v>
      </c>
      <c r="K582" t="n">
        <v>56.94</v>
      </c>
      <c r="L582" t="n">
        <v>4</v>
      </c>
      <c r="M582" t="n">
        <v>80</v>
      </c>
      <c r="N582" t="n">
        <v>52.01</v>
      </c>
      <c r="O582" t="n">
        <v>28348.56</v>
      </c>
      <c r="P582" t="n">
        <v>447.82</v>
      </c>
      <c r="Q582" t="n">
        <v>2238.78</v>
      </c>
      <c r="R582" t="n">
        <v>160.11</v>
      </c>
      <c r="S582" t="n">
        <v>80.06999999999999</v>
      </c>
      <c r="T582" t="n">
        <v>37607.33</v>
      </c>
      <c r="U582" t="n">
        <v>0.5</v>
      </c>
      <c r="V582" t="n">
        <v>0.83</v>
      </c>
      <c r="W582" t="n">
        <v>6.78</v>
      </c>
      <c r="X582" t="n">
        <v>2.32</v>
      </c>
      <c r="Y582" t="n">
        <v>1</v>
      </c>
      <c r="Z582" t="n">
        <v>10</v>
      </c>
    </row>
    <row r="583">
      <c r="A583" t="n">
        <v>13</v>
      </c>
      <c r="B583" t="n">
        <v>115</v>
      </c>
      <c r="C583" t="inlineStr">
        <is>
          <t xml:space="preserve">CONCLUIDO	</t>
        </is>
      </c>
      <c r="D583" t="n">
        <v>2.7181</v>
      </c>
      <c r="E583" t="n">
        <v>36.79</v>
      </c>
      <c r="F583" t="n">
        <v>30.79</v>
      </c>
      <c r="G583" t="n">
        <v>24.31</v>
      </c>
      <c r="H583" t="n">
        <v>0.33</v>
      </c>
      <c r="I583" t="n">
        <v>76</v>
      </c>
      <c r="J583" t="n">
        <v>228.38</v>
      </c>
      <c r="K583" t="n">
        <v>56.94</v>
      </c>
      <c r="L583" t="n">
        <v>4.25</v>
      </c>
      <c r="M583" t="n">
        <v>74</v>
      </c>
      <c r="N583" t="n">
        <v>52.18</v>
      </c>
      <c r="O583" t="n">
        <v>28400.61</v>
      </c>
      <c r="P583" t="n">
        <v>443.39</v>
      </c>
      <c r="Q583" t="n">
        <v>2238.63</v>
      </c>
      <c r="R583" t="n">
        <v>155.37</v>
      </c>
      <c r="S583" t="n">
        <v>80.06999999999999</v>
      </c>
      <c r="T583" t="n">
        <v>35269.38</v>
      </c>
      <c r="U583" t="n">
        <v>0.52</v>
      </c>
      <c r="V583" t="n">
        <v>0.83</v>
      </c>
      <c r="W583" t="n">
        <v>6.76</v>
      </c>
      <c r="X583" t="n">
        <v>2.16</v>
      </c>
      <c r="Y583" t="n">
        <v>1</v>
      </c>
      <c r="Z583" t="n">
        <v>10</v>
      </c>
    </row>
    <row r="584">
      <c r="A584" t="n">
        <v>14</v>
      </c>
      <c r="B584" t="n">
        <v>115</v>
      </c>
      <c r="C584" t="inlineStr">
        <is>
          <t xml:space="preserve">CONCLUIDO	</t>
        </is>
      </c>
      <c r="D584" t="n">
        <v>2.7465</v>
      </c>
      <c r="E584" t="n">
        <v>36.41</v>
      </c>
      <c r="F584" t="n">
        <v>30.63</v>
      </c>
      <c r="G584" t="n">
        <v>25.89</v>
      </c>
      <c r="H584" t="n">
        <v>0.35</v>
      </c>
      <c r="I584" t="n">
        <v>71</v>
      </c>
      <c r="J584" t="n">
        <v>228.8</v>
      </c>
      <c r="K584" t="n">
        <v>56.94</v>
      </c>
      <c r="L584" t="n">
        <v>4.5</v>
      </c>
      <c r="M584" t="n">
        <v>69</v>
      </c>
      <c r="N584" t="n">
        <v>52.36</v>
      </c>
      <c r="O584" t="n">
        <v>28452.71</v>
      </c>
      <c r="P584" t="n">
        <v>439.15</v>
      </c>
      <c r="Q584" t="n">
        <v>2238.48</v>
      </c>
      <c r="R584" t="n">
        <v>149.93</v>
      </c>
      <c r="S584" t="n">
        <v>80.06999999999999</v>
      </c>
      <c r="T584" t="n">
        <v>32573.87</v>
      </c>
      <c r="U584" t="n">
        <v>0.53</v>
      </c>
      <c r="V584" t="n">
        <v>0.84</v>
      </c>
      <c r="W584" t="n">
        <v>6.75</v>
      </c>
      <c r="X584" t="n">
        <v>2</v>
      </c>
      <c r="Y584" t="n">
        <v>1</v>
      </c>
      <c r="Z584" t="n">
        <v>10</v>
      </c>
    </row>
    <row r="585">
      <c r="A585" t="n">
        <v>15</v>
      </c>
      <c r="B585" t="n">
        <v>115</v>
      </c>
      <c r="C585" t="inlineStr">
        <is>
          <t xml:space="preserve">CONCLUIDO	</t>
        </is>
      </c>
      <c r="D585" t="n">
        <v>2.7676</v>
      </c>
      <c r="E585" t="n">
        <v>36.13</v>
      </c>
      <c r="F585" t="n">
        <v>30.53</v>
      </c>
      <c r="G585" t="n">
        <v>27.34</v>
      </c>
      <c r="H585" t="n">
        <v>0.37</v>
      </c>
      <c r="I585" t="n">
        <v>67</v>
      </c>
      <c r="J585" t="n">
        <v>229.22</v>
      </c>
      <c r="K585" t="n">
        <v>56.94</v>
      </c>
      <c r="L585" t="n">
        <v>4.75</v>
      </c>
      <c r="M585" t="n">
        <v>65</v>
      </c>
      <c r="N585" t="n">
        <v>52.53</v>
      </c>
      <c r="O585" t="n">
        <v>28504.87</v>
      </c>
      <c r="P585" t="n">
        <v>435.8</v>
      </c>
      <c r="Q585" t="n">
        <v>2238.46</v>
      </c>
      <c r="R585" t="n">
        <v>146.74</v>
      </c>
      <c r="S585" t="n">
        <v>80.06999999999999</v>
      </c>
      <c r="T585" t="n">
        <v>30995.55</v>
      </c>
      <c r="U585" t="n">
        <v>0.55</v>
      </c>
      <c r="V585" t="n">
        <v>0.84</v>
      </c>
      <c r="W585" t="n">
        <v>6.75</v>
      </c>
      <c r="X585" t="n">
        <v>1.9</v>
      </c>
      <c r="Y585" t="n">
        <v>1</v>
      </c>
      <c r="Z585" t="n">
        <v>10</v>
      </c>
    </row>
    <row r="586">
      <c r="A586" t="n">
        <v>16</v>
      </c>
      <c r="B586" t="n">
        <v>115</v>
      </c>
      <c r="C586" t="inlineStr">
        <is>
          <t xml:space="preserve">CONCLUIDO	</t>
        </is>
      </c>
      <c r="D586" t="n">
        <v>2.7918</v>
      </c>
      <c r="E586" t="n">
        <v>35.82</v>
      </c>
      <c r="F586" t="n">
        <v>30.39</v>
      </c>
      <c r="G586" t="n">
        <v>28.95</v>
      </c>
      <c r="H586" t="n">
        <v>0.39</v>
      </c>
      <c r="I586" t="n">
        <v>63</v>
      </c>
      <c r="J586" t="n">
        <v>229.65</v>
      </c>
      <c r="K586" t="n">
        <v>56.94</v>
      </c>
      <c r="L586" t="n">
        <v>5</v>
      </c>
      <c r="M586" t="n">
        <v>61</v>
      </c>
      <c r="N586" t="n">
        <v>52.7</v>
      </c>
      <c r="O586" t="n">
        <v>28557.1</v>
      </c>
      <c r="P586" t="n">
        <v>431.72</v>
      </c>
      <c r="Q586" t="n">
        <v>2238.55</v>
      </c>
      <c r="R586" t="n">
        <v>142.51</v>
      </c>
      <c r="S586" t="n">
        <v>80.06999999999999</v>
      </c>
      <c r="T586" t="n">
        <v>28899.66</v>
      </c>
      <c r="U586" t="n">
        <v>0.5600000000000001</v>
      </c>
      <c r="V586" t="n">
        <v>0.84</v>
      </c>
      <c r="W586" t="n">
        <v>6.73</v>
      </c>
      <c r="X586" t="n">
        <v>1.76</v>
      </c>
      <c r="Y586" t="n">
        <v>1</v>
      </c>
      <c r="Z586" t="n">
        <v>10</v>
      </c>
    </row>
    <row r="587">
      <c r="A587" t="n">
        <v>17</v>
      </c>
      <c r="B587" t="n">
        <v>115</v>
      </c>
      <c r="C587" t="inlineStr">
        <is>
          <t xml:space="preserve">CONCLUIDO	</t>
        </is>
      </c>
      <c r="D587" t="n">
        <v>2.8072</v>
      </c>
      <c r="E587" t="n">
        <v>35.62</v>
      </c>
      <c r="F587" t="n">
        <v>30.33</v>
      </c>
      <c r="G587" t="n">
        <v>30.33</v>
      </c>
      <c r="H587" t="n">
        <v>0.41</v>
      </c>
      <c r="I587" t="n">
        <v>60</v>
      </c>
      <c r="J587" t="n">
        <v>230.07</v>
      </c>
      <c r="K587" t="n">
        <v>56.94</v>
      </c>
      <c r="L587" t="n">
        <v>5.25</v>
      </c>
      <c r="M587" t="n">
        <v>58</v>
      </c>
      <c r="N587" t="n">
        <v>52.88</v>
      </c>
      <c r="O587" t="n">
        <v>28609.38</v>
      </c>
      <c r="P587" t="n">
        <v>428.55</v>
      </c>
      <c r="Q587" t="n">
        <v>2238.52</v>
      </c>
      <c r="R587" t="n">
        <v>139.9</v>
      </c>
      <c r="S587" t="n">
        <v>80.06999999999999</v>
      </c>
      <c r="T587" t="n">
        <v>27613.9</v>
      </c>
      <c r="U587" t="n">
        <v>0.57</v>
      </c>
      <c r="V587" t="n">
        <v>0.85</v>
      </c>
      <c r="W587" t="n">
        <v>6.74</v>
      </c>
      <c r="X587" t="n">
        <v>1.7</v>
      </c>
      <c r="Y587" t="n">
        <v>1</v>
      </c>
      <c r="Z587" t="n">
        <v>10</v>
      </c>
    </row>
    <row r="588">
      <c r="A588" t="n">
        <v>18</v>
      </c>
      <c r="B588" t="n">
        <v>115</v>
      </c>
      <c r="C588" t="inlineStr">
        <is>
          <t xml:space="preserve">CONCLUIDO	</t>
        </is>
      </c>
      <c r="D588" t="n">
        <v>2.8257</v>
      </c>
      <c r="E588" t="n">
        <v>35.39</v>
      </c>
      <c r="F588" t="n">
        <v>30.23</v>
      </c>
      <c r="G588" t="n">
        <v>31.82</v>
      </c>
      <c r="H588" t="n">
        <v>0.42</v>
      </c>
      <c r="I588" t="n">
        <v>57</v>
      </c>
      <c r="J588" t="n">
        <v>230.49</v>
      </c>
      <c r="K588" t="n">
        <v>56.94</v>
      </c>
      <c r="L588" t="n">
        <v>5.5</v>
      </c>
      <c r="M588" t="n">
        <v>55</v>
      </c>
      <c r="N588" t="n">
        <v>53.05</v>
      </c>
      <c r="O588" t="n">
        <v>28661.73</v>
      </c>
      <c r="P588" t="n">
        <v>425.42</v>
      </c>
      <c r="Q588" t="n">
        <v>2238.36</v>
      </c>
      <c r="R588" t="n">
        <v>136.75</v>
      </c>
      <c r="S588" t="n">
        <v>80.06999999999999</v>
      </c>
      <c r="T588" t="n">
        <v>26053.22</v>
      </c>
      <c r="U588" t="n">
        <v>0.59</v>
      </c>
      <c r="V588" t="n">
        <v>0.85</v>
      </c>
      <c r="W588" t="n">
        <v>6.73</v>
      </c>
      <c r="X588" t="n">
        <v>1.6</v>
      </c>
      <c r="Y588" t="n">
        <v>1</v>
      </c>
      <c r="Z588" t="n">
        <v>10</v>
      </c>
    </row>
    <row r="589">
      <c r="A589" t="n">
        <v>19</v>
      </c>
      <c r="B589" t="n">
        <v>115</v>
      </c>
      <c r="C589" t="inlineStr">
        <is>
          <t xml:space="preserve">CONCLUIDO	</t>
        </is>
      </c>
      <c r="D589" t="n">
        <v>2.8433</v>
      </c>
      <c r="E589" t="n">
        <v>35.17</v>
      </c>
      <c r="F589" t="n">
        <v>30.14</v>
      </c>
      <c r="G589" t="n">
        <v>33.49</v>
      </c>
      <c r="H589" t="n">
        <v>0.44</v>
      </c>
      <c r="I589" t="n">
        <v>54</v>
      </c>
      <c r="J589" t="n">
        <v>230.92</v>
      </c>
      <c r="K589" t="n">
        <v>56.94</v>
      </c>
      <c r="L589" t="n">
        <v>5.75</v>
      </c>
      <c r="M589" t="n">
        <v>52</v>
      </c>
      <c r="N589" t="n">
        <v>53.23</v>
      </c>
      <c r="O589" t="n">
        <v>28714.14</v>
      </c>
      <c r="P589" t="n">
        <v>422.18</v>
      </c>
      <c r="Q589" t="n">
        <v>2238.46</v>
      </c>
      <c r="R589" t="n">
        <v>133.53</v>
      </c>
      <c r="S589" t="n">
        <v>80.06999999999999</v>
      </c>
      <c r="T589" t="n">
        <v>24455.19</v>
      </c>
      <c r="U589" t="n">
        <v>0.6</v>
      </c>
      <c r="V589" t="n">
        <v>0.85</v>
      </c>
      <c r="W589" t="n">
        <v>6.73</v>
      </c>
      <c r="X589" t="n">
        <v>1.51</v>
      </c>
      <c r="Y589" t="n">
        <v>1</v>
      </c>
      <c r="Z589" t="n">
        <v>10</v>
      </c>
    </row>
    <row r="590">
      <c r="A590" t="n">
        <v>20</v>
      </c>
      <c r="B590" t="n">
        <v>115</v>
      </c>
      <c r="C590" t="inlineStr">
        <is>
          <t xml:space="preserve">CONCLUIDO	</t>
        </is>
      </c>
      <c r="D590" t="n">
        <v>2.8538</v>
      </c>
      <c r="E590" t="n">
        <v>35.04</v>
      </c>
      <c r="F590" t="n">
        <v>30.1</v>
      </c>
      <c r="G590" t="n">
        <v>34.73</v>
      </c>
      <c r="H590" t="n">
        <v>0.46</v>
      </c>
      <c r="I590" t="n">
        <v>52</v>
      </c>
      <c r="J590" t="n">
        <v>231.34</v>
      </c>
      <c r="K590" t="n">
        <v>56.94</v>
      </c>
      <c r="L590" t="n">
        <v>6</v>
      </c>
      <c r="M590" t="n">
        <v>50</v>
      </c>
      <c r="N590" t="n">
        <v>53.4</v>
      </c>
      <c r="O590" t="n">
        <v>28766.61</v>
      </c>
      <c r="P590" t="n">
        <v>419.56</v>
      </c>
      <c r="Q590" t="n">
        <v>2238.47</v>
      </c>
      <c r="R590" t="n">
        <v>132.48</v>
      </c>
      <c r="S590" t="n">
        <v>80.06999999999999</v>
      </c>
      <c r="T590" t="n">
        <v>23943.79</v>
      </c>
      <c r="U590" t="n">
        <v>0.6</v>
      </c>
      <c r="V590" t="n">
        <v>0.85</v>
      </c>
      <c r="W590" t="n">
        <v>6.72</v>
      </c>
      <c r="X590" t="n">
        <v>1.47</v>
      </c>
      <c r="Y590" t="n">
        <v>1</v>
      </c>
      <c r="Z590" t="n">
        <v>10</v>
      </c>
    </row>
    <row r="591">
      <c r="A591" t="n">
        <v>21</v>
      </c>
      <c r="B591" t="n">
        <v>115</v>
      </c>
      <c r="C591" t="inlineStr">
        <is>
          <t xml:space="preserve">CONCLUIDO	</t>
        </is>
      </c>
      <c r="D591" t="n">
        <v>2.8718</v>
      </c>
      <c r="E591" t="n">
        <v>34.82</v>
      </c>
      <c r="F591" t="n">
        <v>30.01</v>
      </c>
      <c r="G591" t="n">
        <v>36.75</v>
      </c>
      <c r="H591" t="n">
        <v>0.48</v>
      </c>
      <c r="I591" t="n">
        <v>49</v>
      </c>
      <c r="J591" t="n">
        <v>231.77</v>
      </c>
      <c r="K591" t="n">
        <v>56.94</v>
      </c>
      <c r="L591" t="n">
        <v>6.25</v>
      </c>
      <c r="M591" t="n">
        <v>47</v>
      </c>
      <c r="N591" t="n">
        <v>53.58</v>
      </c>
      <c r="O591" t="n">
        <v>28819.14</v>
      </c>
      <c r="P591" t="n">
        <v>415.62</v>
      </c>
      <c r="Q591" t="n">
        <v>2238.59</v>
      </c>
      <c r="R591" t="n">
        <v>129.53</v>
      </c>
      <c r="S591" t="n">
        <v>80.06999999999999</v>
      </c>
      <c r="T591" t="n">
        <v>22479.98</v>
      </c>
      <c r="U591" t="n">
        <v>0.62</v>
      </c>
      <c r="V591" t="n">
        <v>0.86</v>
      </c>
      <c r="W591" t="n">
        <v>6.72</v>
      </c>
      <c r="X591" t="n">
        <v>1.38</v>
      </c>
      <c r="Y591" t="n">
        <v>1</v>
      </c>
      <c r="Z591" t="n">
        <v>10</v>
      </c>
    </row>
    <row r="592">
      <c r="A592" t="n">
        <v>22</v>
      </c>
      <c r="B592" t="n">
        <v>115</v>
      </c>
      <c r="C592" t="inlineStr">
        <is>
          <t xml:space="preserve">CONCLUIDO	</t>
        </is>
      </c>
      <c r="D592" t="n">
        <v>2.8839</v>
      </c>
      <c r="E592" t="n">
        <v>34.68</v>
      </c>
      <c r="F592" t="n">
        <v>29.95</v>
      </c>
      <c r="G592" t="n">
        <v>38.24</v>
      </c>
      <c r="H592" t="n">
        <v>0.5</v>
      </c>
      <c r="I592" t="n">
        <v>47</v>
      </c>
      <c r="J592" t="n">
        <v>232.2</v>
      </c>
      <c r="K592" t="n">
        <v>56.94</v>
      </c>
      <c r="L592" t="n">
        <v>6.5</v>
      </c>
      <c r="M592" t="n">
        <v>45</v>
      </c>
      <c r="N592" t="n">
        <v>53.75</v>
      </c>
      <c r="O592" t="n">
        <v>28871.74</v>
      </c>
      <c r="P592" t="n">
        <v>413.96</v>
      </c>
      <c r="Q592" t="n">
        <v>2238.38</v>
      </c>
      <c r="R592" t="n">
        <v>127.86</v>
      </c>
      <c r="S592" t="n">
        <v>80.06999999999999</v>
      </c>
      <c r="T592" t="n">
        <v>21655.29</v>
      </c>
      <c r="U592" t="n">
        <v>0.63</v>
      </c>
      <c r="V592" t="n">
        <v>0.86</v>
      </c>
      <c r="W592" t="n">
        <v>6.71</v>
      </c>
      <c r="X592" t="n">
        <v>1.32</v>
      </c>
      <c r="Y592" t="n">
        <v>1</v>
      </c>
      <c r="Z592" t="n">
        <v>10</v>
      </c>
    </row>
    <row r="593">
      <c r="A593" t="n">
        <v>23</v>
      </c>
      <c r="B593" t="n">
        <v>115</v>
      </c>
      <c r="C593" t="inlineStr">
        <is>
          <t xml:space="preserve">CONCLUIDO	</t>
        </is>
      </c>
      <c r="D593" t="n">
        <v>2.8978</v>
      </c>
      <c r="E593" t="n">
        <v>34.51</v>
      </c>
      <c r="F593" t="n">
        <v>29.87</v>
      </c>
      <c r="G593" t="n">
        <v>39.83</v>
      </c>
      <c r="H593" t="n">
        <v>0.52</v>
      </c>
      <c r="I593" t="n">
        <v>45</v>
      </c>
      <c r="J593" t="n">
        <v>232.62</v>
      </c>
      <c r="K593" t="n">
        <v>56.94</v>
      </c>
      <c r="L593" t="n">
        <v>6.75</v>
      </c>
      <c r="M593" t="n">
        <v>43</v>
      </c>
      <c r="N593" t="n">
        <v>53.93</v>
      </c>
      <c r="O593" t="n">
        <v>28924.39</v>
      </c>
      <c r="P593" t="n">
        <v>410.6</v>
      </c>
      <c r="Q593" t="n">
        <v>2238.33</v>
      </c>
      <c r="R593" t="n">
        <v>125.45</v>
      </c>
      <c r="S593" t="n">
        <v>80.06999999999999</v>
      </c>
      <c r="T593" t="n">
        <v>20463.83</v>
      </c>
      <c r="U593" t="n">
        <v>0.64</v>
      </c>
      <c r="V593" t="n">
        <v>0.86</v>
      </c>
      <c r="W593" t="n">
        <v>6.7</v>
      </c>
      <c r="X593" t="n">
        <v>1.25</v>
      </c>
      <c r="Y593" t="n">
        <v>1</v>
      </c>
      <c r="Z593" t="n">
        <v>10</v>
      </c>
    </row>
    <row r="594">
      <c r="A594" t="n">
        <v>24</v>
      </c>
      <c r="B594" t="n">
        <v>115</v>
      </c>
      <c r="C594" t="inlineStr">
        <is>
          <t xml:space="preserve">CONCLUIDO	</t>
        </is>
      </c>
      <c r="D594" t="n">
        <v>2.9092</v>
      </c>
      <c r="E594" t="n">
        <v>34.37</v>
      </c>
      <c r="F594" t="n">
        <v>29.83</v>
      </c>
      <c r="G594" t="n">
        <v>41.62</v>
      </c>
      <c r="H594" t="n">
        <v>0.53</v>
      </c>
      <c r="I594" t="n">
        <v>43</v>
      </c>
      <c r="J594" t="n">
        <v>233.05</v>
      </c>
      <c r="K594" t="n">
        <v>56.94</v>
      </c>
      <c r="L594" t="n">
        <v>7</v>
      </c>
      <c r="M594" t="n">
        <v>41</v>
      </c>
      <c r="N594" t="n">
        <v>54.11</v>
      </c>
      <c r="O594" t="n">
        <v>28977.11</v>
      </c>
      <c r="P594" t="n">
        <v>408.1</v>
      </c>
      <c r="Q594" t="n">
        <v>2238.4</v>
      </c>
      <c r="R594" t="n">
        <v>123.73</v>
      </c>
      <c r="S594" t="n">
        <v>80.06999999999999</v>
      </c>
      <c r="T594" t="n">
        <v>19611.82</v>
      </c>
      <c r="U594" t="n">
        <v>0.65</v>
      </c>
      <c r="V594" t="n">
        <v>0.86</v>
      </c>
      <c r="W594" t="n">
        <v>6.71</v>
      </c>
      <c r="X594" t="n">
        <v>1.2</v>
      </c>
      <c r="Y594" t="n">
        <v>1</v>
      </c>
      <c r="Z594" t="n">
        <v>10</v>
      </c>
    </row>
    <row r="595">
      <c r="A595" t="n">
        <v>25</v>
      </c>
      <c r="B595" t="n">
        <v>115</v>
      </c>
      <c r="C595" t="inlineStr">
        <is>
          <t xml:space="preserve">CONCLUIDO	</t>
        </is>
      </c>
      <c r="D595" t="n">
        <v>2.9216</v>
      </c>
      <c r="E595" t="n">
        <v>34.23</v>
      </c>
      <c r="F595" t="n">
        <v>29.77</v>
      </c>
      <c r="G595" t="n">
        <v>43.56</v>
      </c>
      <c r="H595" t="n">
        <v>0.55</v>
      </c>
      <c r="I595" t="n">
        <v>41</v>
      </c>
      <c r="J595" t="n">
        <v>233.48</v>
      </c>
      <c r="K595" t="n">
        <v>56.94</v>
      </c>
      <c r="L595" t="n">
        <v>7.25</v>
      </c>
      <c r="M595" t="n">
        <v>39</v>
      </c>
      <c r="N595" t="n">
        <v>54.29</v>
      </c>
      <c r="O595" t="n">
        <v>29029.89</v>
      </c>
      <c r="P595" t="n">
        <v>404.36</v>
      </c>
      <c r="Q595" t="n">
        <v>2238.35</v>
      </c>
      <c r="R595" t="n">
        <v>121.71</v>
      </c>
      <c r="S595" t="n">
        <v>80.06999999999999</v>
      </c>
      <c r="T595" t="n">
        <v>18611.01</v>
      </c>
      <c r="U595" t="n">
        <v>0.66</v>
      </c>
      <c r="V595" t="n">
        <v>0.86</v>
      </c>
      <c r="W595" t="n">
        <v>6.71</v>
      </c>
      <c r="X595" t="n">
        <v>1.14</v>
      </c>
      <c r="Y595" t="n">
        <v>1</v>
      </c>
      <c r="Z595" t="n">
        <v>10</v>
      </c>
    </row>
    <row r="596">
      <c r="A596" t="n">
        <v>26</v>
      </c>
      <c r="B596" t="n">
        <v>115</v>
      </c>
      <c r="C596" t="inlineStr">
        <is>
          <t xml:space="preserve">CONCLUIDO	</t>
        </is>
      </c>
      <c r="D596" t="n">
        <v>2.9264</v>
      </c>
      <c r="E596" t="n">
        <v>34.17</v>
      </c>
      <c r="F596" t="n">
        <v>29.76</v>
      </c>
      <c r="G596" t="n">
        <v>44.63</v>
      </c>
      <c r="H596" t="n">
        <v>0.57</v>
      </c>
      <c r="I596" t="n">
        <v>40</v>
      </c>
      <c r="J596" t="n">
        <v>233.91</v>
      </c>
      <c r="K596" t="n">
        <v>56.94</v>
      </c>
      <c r="L596" t="n">
        <v>7.5</v>
      </c>
      <c r="M596" t="n">
        <v>38</v>
      </c>
      <c r="N596" t="n">
        <v>54.46</v>
      </c>
      <c r="O596" t="n">
        <v>29082.74</v>
      </c>
      <c r="P596" t="n">
        <v>401.9</v>
      </c>
      <c r="Q596" t="n">
        <v>2238.46</v>
      </c>
      <c r="R596" t="n">
        <v>121.2</v>
      </c>
      <c r="S596" t="n">
        <v>80.06999999999999</v>
      </c>
      <c r="T596" t="n">
        <v>18360.54</v>
      </c>
      <c r="U596" t="n">
        <v>0.66</v>
      </c>
      <c r="V596" t="n">
        <v>0.86</v>
      </c>
      <c r="W596" t="n">
        <v>6.71</v>
      </c>
      <c r="X596" t="n">
        <v>1.13</v>
      </c>
      <c r="Y596" t="n">
        <v>1</v>
      </c>
      <c r="Z596" t="n">
        <v>10</v>
      </c>
    </row>
    <row r="597">
      <c r="A597" t="n">
        <v>27</v>
      </c>
      <c r="B597" t="n">
        <v>115</v>
      </c>
      <c r="C597" t="inlineStr">
        <is>
          <t xml:space="preserve">CONCLUIDO	</t>
        </is>
      </c>
      <c r="D597" t="n">
        <v>2.9384</v>
      </c>
      <c r="E597" t="n">
        <v>34.03</v>
      </c>
      <c r="F597" t="n">
        <v>29.7</v>
      </c>
      <c r="G597" t="n">
        <v>46.9</v>
      </c>
      <c r="H597" t="n">
        <v>0.59</v>
      </c>
      <c r="I597" t="n">
        <v>38</v>
      </c>
      <c r="J597" t="n">
        <v>234.34</v>
      </c>
      <c r="K597" t="n">
        <v>56.94</v>
      </c>
      <c r="L597" t="n">
        <v>7.75</v>
      </c>
      <c r="M597" t="n">
        <v>36</v>
      </c>
      <c r="N597" t="n">
        <v>54.64</v>
      </c>
      <c r="O597" t="n">
        <v>29135.65</v>
      </c>
      <c r="P597" t="n">
        <v>399.42</v>
      </c>
      <c r="Q597" t="n">
        <v>2238.35</v>
      </c>
      <c r="R597" t="n">
        <v>119.67</v>
      </c>
      <c r="S597" t="n">
        <v>80.06999999999999</v>
      </c>
      <c r="T597" t="n">
        <v>17607.84</v>
      </c>
      <c r="U597" t="n">
        <v>0.67</v>
      </c>
      <c r="V597" t="n">
        <v>0.86</v>
      </c>
      <c r="W597" t="n">
        <v>6.7</v>
      </c>
      <c r="X597" t="n">
        <v>1.08</v>
      </c>
      <c r="Y597" t="n">
        <v>1</v>
      </c>
      <c r="Z597" t="n">
        <v>10</v>
      </c>
    </row>
    <row r="598">
      <c r="A598" t="n">
        <v>28</v>
      </c>
      <c r="B598" t="n">
        <v>115</v>
      </c>
      <c r="C598" t="inlineStr">
        <is>
          <t xml:space="preserve">CONCLUIDO	</t>
        </is>
      </c>
      <c r="D598" t="n">
        <v>2.9457</v>
      </c>
      <c r="E598" t="n">
        <v>33.95</v>
      </c>
      <c r="F598" t="n">
        <v>29.66</v>
      </c>
      <c r="G598" t="n">
        <v>48.1</v>
      </c>
      <c r="H598" t="n">
        <v>0.61</v>
      </c>
      <c r="I598" t="n">
        <v>37</v>
      </c>
      <c r="J598" t="n">
        <v>234.77</v>
      </c>
      <c r="K598" t="n">
        <v>56.94</v>
      </c>
      <c r="L598" t="n">
        <v>8</v>
      </c>
      <c r="M598" t="n">
        <v>35</v>
      </c>
      <c r="N598" t="n">
        <v>54.82</v>
      </c>
      <c r="O598" t="n">
        <v>29188.62</v>
      </c>
      <c r="P598" t="n">
        <v>397.04</v>
      </c>
      <c r="Q598" t="n">
        <v>2238.58</v>
      </c>
      <c r="R598" t="n">
        <v>118.43</v>
      </c>
      <c r="S598" t="n">
        <v>80.06999999999999</v>
      </c>
      <c r="T598" t="n">
        <v>16993.3</v>
      </c>
      <c r="U598" t="n">
        <v>0.68</v>
      </c>
      <c r="V598" t="n">
        <v>0.87</v>
      </c>
      <c r="W598" t="n">
        <v>6.7</v>
      </c>
      <c r="X598" t="n">
        <v>1.03</v>
      </c>
      <c r="Y598" t="n">
        <v>1</v>
      </c>
      <c r="Z598" t="n">
        <v>10</v>
      </c>
    </row>
    <row r="599">
      <c r="A599" t="n">
        <v>29</v>
      </c>
      <c r="B599" t="n">
        <v>115</v>
      </c>
      <c r="C599" t="inlineStr">
        <is>
          <t xml:space="preserve">CONCLUIDO	</t>
        </is>
      </c>
      <c r="D599" t="n">
        <v>2.9522</v>
      </c>
      <c r="E599" t="n">
        <v>33.87</v>
      </c>
      <c r="F599" t="n">
        <v>29.63</v>
      </c>
      <c r="G599" t="n">
        <v>49.39</v>
      </c>
      <c r="H599" t="n">
        <v>0.62</v>
      </c>
      <c r="I599" t="n">
        <v>36</v>
      </c>
      <c r="J599" t="n">
        <v>235.2</v>
      </c>
      <c r="K599" t="n">
        <v>56.94</v>
      </c>
      <c r="L599" t="n">
        <v>8.25</v>
      </c>
      <c r="M599" t="n">
        <v>34</v>
      </c>
      <c r="N599" t="n">
        <v>55</v>
      </c>
      <c r="O599" t="n">
        <v>29241.66</v>
      </c>
      <c r="P599" t="n">
        <v>393.96</v>
      </c>
      <c r="Q599" t="n">
        <v>2238.37</v>
      </c>
      <c r="R599" t="n">
        <v>117.1</v>
      </c>
      <c r="S599" t="n">
        <v>80.06999999999999</v>
      </c>
      <c r="T599" t="n">
        <v>16332.38</v>
      </c>
      <c r="U599" t="n">
        <v>0.68</v>
      </c>
      <c r="V599" t="n">
        <v>0.87</v>
      </c>
      <c r="W599" t="n">
        <v>6.71</v>
      </c>
      <c r="X599" t="n">
        <v>1.01</v>
      </c>
      <c r="Y599" t="n">
        <v>1</v>
      </c>
      <c r="Z599" t="n">
        <v>10</v>
      </c>
    </row>
    <row r="600">
      <c r="A600" t="n">
        <v>30</v>
      </c>
      <c r="B600" t="n">
        <v>115</v>
      </c>
      <c r="C600" t="inlineStr">
        <is>
          <t xml:space="preserve">CONCLUIDO	</t>
        </is>
      </c>
      <c r="D600" t="n">
        <v>2.9632</v>
      </c>
      <c r="E600" t="n">
        <v>33.75</v>
      </c>
      <c r="F600" t="n">
        <v>29.59</v>
      </c>
      <c r="G600" t="n">
        <v>52.23</v>
      </c>
      <c r="H600" t="n">
        <v>0.64</v>
      </c>
      <c r="I600" t="n">
        <v>34</v>
      </c>
      <c r="J600" t="n">
        <v>235.63</v>
      </c>
      <c r="K600" t="n">
        <v>56.94</v>
      </c>
      <c r="L600" t="n">
        <v>8.5</v>
      </c>
      <c r="M600" t="n">
        <v>32</v>
      </c>
      <c r="N600" t="n">
        <v>55.18</v>
      </c>
      <c r="O600" t="n">
        <v>29294.76</v>
      </c>
      <c r="P600" t="n">
        <v>391.31</v>
      </c>
      <c r="Q600" t="n">
        <v>2238.36</v>
      </c>
      <c r="R600" t="n">
        <v>116.11</v>
      </c>
      <c r="S600" t="n">
        <v>80.06999999999999</v>
      </c>
      <c r="T600" t="n">
        <v>15847.84</v>
      </c>
      <c r="U600" t="n">
        <v>0.6899999999999999</v>
      </c>
      <c r="V600" t="n">
        <v>0.87</v>
      </c>
      <c r="W600" t="n">
        <v>6.7</v>
      </c>
      <c r="X600" t="n">
        <v>0.97</v>
      </c>
      <c r="Y600" t="n">
        <v>1</v>
      </c>
      <c r="Z600" t="n">
        <v>10</v>
      </c>
    </row>
    <row r="601">
      <c r="A601" t="n">
        <v>31</v>
      </c>
      <c r="B601" t="n">
        <v>115</v>
      </c>
      <c r="C601" t="inlineStr">
        <is>
          <t xml:space="preserve">CONCLUIDO	</t>
        </is>
      </c>
      <c r="D601" t="n">
        <v>2.9731</v>
      </c>
      <c r="E601" t="n">
        <v>33.63</v>
      </c>
      <c r="F601" t="n">
        <v>29.53</v>
      </c>
      <c r="G601" t="n">
        <v>53.68</v>
      </c>
      <c r="H601" t="n">
        <v>0.66</v>
      </c>
      <c r="I601" t="n">
        <v>33</v>
      </c>
      <c r="J601" t="n">
        <v>236.06</v>
      </c>
      <c r="K601" t="n">
        <v>56.94</v>
      </c>
      <c r="L601" t="n">
        <v>8.75</v>
      </c>
      <c r="M601" t="n">
        <v>31</v>
      </c>
      <c r="N601" t="n">
        <v>55.36</v>
      </c>
      <c r="O601" t="n">
        <v>29347.92</v>
      </c>
      <c r="P601" t="n">
        <v>388.51</v>
      </c>
      <c r="Q601" t="n">
        <v>2238.38</v>
      </c>
      <c r="R601" t="n">
        <v>113.85</v>
      </c>
      <c r="S601" t="n">
        <v>80.06999999999999</v>
      </c>
      <c r="T601" t="n">
        <v>14721.75</v>
      </c>
      <c r="U601" t="n">
        <v>0.7</v>
      </c>
      <c r="V601" t="n">
        <v>0.87</v>
      </c>
      <c r="W601" t="n">
        <v>6.69</v>
      </c>
      <c r="X601" t="n">
        <v>0.9</v>
      </c>
      <c r="Y601" t="n">
        <v>1</v>
      </c>
      <c r="Z601" t="n">
        <v>10</v>
      </c>
    </row>
    <row r="602">
      <c r="A602" t="n">
        <v>32</v>
      </c>
      <c r="B602" t="n">
        <v>115</v>
      </c>
      <c r="C602" t="inlineStr">
        <is>
          <t xml:space="preserve">CONCLUIDO	</t>
        </is>
      </c>
      <c r="D602" t="n">
        <v>2.9787</v>
      </c>
      <c r="E602" t="n">
        <v>33.57</v>
      </c>
      <c r="F602" t="n">
        <v>29.51</v>
      </c>
      <c r="G602" t="n">
        <v>55.32</v>
      </c>
      <c r="H602" t="n">
        <v>0.68</v>
      </c>
      <c r="I602" t="n">
        <v>32</v>
      </c>
      <c r="J602" t="n">
        <v>236.49</v>
      </c>
      <c r="K602" t="n">
        <v>56.94</v>
      </c>
      <c r="L602" t="n">
        <v>9</v>
      </c>
      <c r="M602" t="n">
        <v>30</v>
      </c>
      <c r="N602" t="n">
        <v>55.55</v>
      </c>
      <c r="O602" t="n">
        <v>29401.15</v>
      </c>
      <c r="P602" t="n">
        <v>385.85</v>
      </c>
      <c r="Q602" t="n">
        <v>2238.41</v>
      </c>
      <c r="R602" t="n">
        <v>113.27</v>
      </c>
      <c r="S602" t="n">
        <v>80.06999999999999</v>
      </c>
      <c r="T602" t="n">
        <v>14436.79</v>
      </c>
      <c r="U602" t="n">
        <v>0.71</v>
      </c>
      <c r="V602" t="n">
        <v>0.87</v>
      </c>
      <c r="W602" t="n">
        <v>6.69</v>
      </c>
      <c r="X602" t="n">
        <v>0.88</v>
      </c>
      <c r="Y602" t="n">
        <v>1</v>
      </c>
      <c r="Z602" t="n">
        <v>10</v>
      </c>
    </row>
    <row r="603">
      <c r="A603" t="n">
        <v>33</v>
      </c>
      <c r="B603" t="n">
        <v>115</v>
      </c>
      <c r="C603" t="inlineStr">
        <is>
          <t xml:space="preserve">CONCLUIDO	</t>
        </is>
      </c>
      <c r="D603" t="n">
        <v>2.984</v>
      </c>
      <c r="E603" t="n">
        <v>33.51</v>
      </c>
      <c r="F603" t="n">
        <v>29.49</v>
      </c>
      <c r="G603" t="n">
        <v>57.08</v>
      </c>
      <c r="H603" t="n">
        <v>0.6899999999999999</v>
      </c>
      <c r="I603" t="n">
        <v>31</v>
      </c>
      <c r="J603" t="n">
        <v>236.92</v>
      </c>
      <c r="K603" t="n">
        <v>56.94</v>
      </c>
      <c r="L603" t="n">
        <v>9.25</v>
      </c>
      <c r="M603" t="n">
        <v>29</v>
      </c>
      <c r="N603" t="n">
        <v>55.73</v>
      </c>
      <c r="O603" t="n">
        <v>29454.44</v>
      </c>
      <c r="P603" t="n">
        <v>383.74</v>
      </c>
      <c r="Q603" t="n">
        <v>2238.35</v>
      </c>
      <c r="R603" t="n">
        <v>112.92</v>
      </c>
      <c r="S603" t="n">
        <v>80.06999999999999</v>
      </c>
      <c r="T603" t="n">
        <v>14268.62</v>
      </c>
      <c r="U603" t="n">
        <v>0.71</v>
      </c>
      <c r="V603" t="n">
        <v>0.87</v>
      </c>
      <c r="W603" t="n">
        <v>6.69</v>
      </c>
      <c r="X603" t="n">
        <v>0.86</v>
      </c>
      <c r="Y603" t="n">
        <v>1</v>
      </c>
      <c r="Z603" t="n">
        <v>10</v>
      </c>
    </row>
    <row r="604">
      <c r="A604" t="n">
        <v>34</v>
      </c>
      <c r="B604" t="n">
        <v>115</v>
      </c>
      <c r="C604" t="inlineStr">
        <is>
          <t xml:space="preserve">CONCLUIDO	</t>
        </is>
      </c>
      <c r="D604" t="n">
        <v>2.9907</v>
      </c>
      <c r="E604" t="n">
        <v>33.44</v>
      </c>
      <c r="F604" t="n">
        <v>29.46</v>
      </c>
      <c r="G604" t="n">
        <v>58.92</v>
      </c>
      <c r="H604" t="n">
        <v>0.71</v>
      </c>
      <c r="I604" t="n">
        <v>30</v>
      </c>
      <c r="J604" t="n">
        <v>237.35</v>
      </c>
      <c r="K604" t="n">
        <v>56.94</v>
      </c>
      <c r="L604" t="n">
        <v>9.5</v>
      </c>
      <c r="M604" t="n">
        <v>28</v>
      </c>
      <c r="N604" t="n">
        <v>55.91</v>
      </c>
      <c r="O604" t="n">
        <v>29507.8</v>
      </c>
      <c r="P604" t="n">
        <v>380.67</v>
      </c>
      <c r="Q604" t="n">
        <v>2238.44</v>
      </c>
      <c r="R604" t="n">
        <v>111.83</v>
      </c>
      <c r="S604" t="n">
        <v>80.06999999999999</v>
      </c>
      <c r="T604" t="n">
        <v>13724.79</v>
      </c>
      <c r="U604" t="n">
        <v>0.72</v>
      </c>
      <c r="V604" t="n">
        <v>0.87</v>
      </c>
      <c r="W604" t="n">
        <v>6.69</v>
      </c>
      <c r="X604" t="n">
        <v>0.83</v>
      </c>
      <c r="Y604" t="n">
        <v>1</v>
      </c>
      <c r="Z604" t="n">
        <v>10</v>
      </c>
    </row>
    <row r="605">
      <c r="A605" t="n">
        <v>35</v>
      </c>
      <c r="B605" t="n">
        <v>115</v>
      </c>
      <c r="C605" t="inlineStr">
        <is>
          <t xml:space="preserve">CONCLUIDO	</t>
        </is>
      </c>
      <c r="D605" t="n">
        <v>2.9978</v>
      </c>
      <c r="E605" t="n">
        <v>33.36</v>
      </c>
      <c r="F605" t="n">
        <v>29.42</v>
      </c>
      <c r="G605" t="n">
        <v>60.88</v>
      </c>
      <c r="H605" t="n">
        <v>0.73</v>
      </c>
      <c r="I605" t="n">
        <v>29</v>
      </c>
      <c r="J605" t="n">
        <v>237.79</v>
      </c>
      <c r="K605" t="n">
        <v>56.94</v>
      </c>
      <c r="L605" t="n">
        <v>9.75</v>
      </c>
      <c r="M605" t="n">
        <v>27</v>
      </c>
      <c r="N605" t="n">
        <v>56.09</v>
      </c>
      <c r="O605" t="n">
        <v>29561.22</v>
      </c>
      <c r="P605" t="n">
        <v>377.82</v>
      </c>
      <c r="Q605" t="n">
        <v>2238.32</v>
      </c>
      <c r="R605" t="n">
        <v>110.61</v>
      </c>
      <c r="S605" t="n">
        <v>80.06999999999999</v>
      </c>
      <c r="T605" t="n">
        <v>13122.87</v>
      </c>
      <c r="U605" t="n">
        <v>0.72</v>
      </c>
      <c r="V605" t="n">
        <v>0.87</v>
      </c>
      <c r="W605" t="n">
        <v>6.69</v>
      </c>
      <c r="X605" t="n">
        <v>0.8</v>
      </c>
      <c r="Y605" t="n">
        <v>1</v>
      </c>
      <c r="Z605" t="n">
        <v>10</v>
      </c>
    </row>
    <row r="606">
      <c r="A606" t="n">
        <v>36</v>
      </c>
      <c r="B606" t="n">
        <v>115</v>
      </c>
      <c r="C606" t="inlineStr">
        <is>
          <t xml:space="preserve">CONCLUIDO	</t>
        </is>
      </c>
      <c r="D606" t="n">
        <v>3.0033</v>
      </c>
      <c r="E606" t="n">
        <v>33.3</v>
      </c>
      <c r="F606" t="n">
        <v>29.41</v>
      </c>
      <c r="G606" t="n">
        <v>63.02</v>
      </c>
      <c r="H606" t="n">
        <v>0.75</v>
      </c>
      <c r="I606" t="n">
        <v>28</v>
      </c>
      <c r="J606" t="n">
        <v>238.22</v>
      </c>
      <c r="K606" t="n">
        <v>56.94</v>
      </c>
      <c r="L606" t="n">
        <v>10</v>
      </c>
      <c r="M606" t="n">
        <v>26</v>
      </c>
      <c r="N606" t="n">
        <v>56.28</v>
      </c>
      <c r="O606" t="n">
        <v>29614.71</v>
      </c>
      <c r="P606" t="n">
        <v>375.08</v>
      </c>
      <c r="Q606" t="n">
        <v>2238.4</v>
      </c>
      <c r="R606" t="n">
        <v>110.07</v>
      </c>
      <c r="S606" t="n">
        <v>80.06999999999999</v>
      </c>
      <c r="T606" t="n">
        <v>12856.51</v>
      </c>
      <c r="U606" t="n">
        <v>0.73</v>
      </c>
      <c r="V606" t="n">
        <v>0.87</v>
      </c>
      <c r="W606" t="n">
        <v>6.68</v>
      </c>
      <c r="X606" t="n">
        <v>0.78</v>
      </c>
      <c r="Y606" t="n">
        <v>1</v>
      </c>
      <c r="Z606" t="n">
        <v>10</v>
      </c>
    </row>
    <row r="607">
      <c r="A607" t="n">
        <v>37</v>
      </c>
      <c r="B607" t="n">
        <v>115</v>
      </c>
      <c r="C607" t="inlineStr">
        <is>
          <t xml:space="preserve">CONCLUIDO	</t>
        </is>
      </c>
      <c r="D607" t="n">
        <v>3.0115</v>
      </c>
      <c r="E607" t="n">
        <v>33.21</v>
      </c>
      <c r="F607" t="n">
        <v>29.36</v>
      </c>
      <c r="G607" t="n">
        <v>65.23999999999999</v>
      </c>
      <c r="H607" t="n">
        <v>0.76</v>
      </c>
      <c r="I607" t="n">
        <v>27</v>
      </c>
      <c r="J607" t="n">
        <v>238.66</v>
      </c>
      <c r="K607" t="n">
        <v>56.94</v>
      </c>
      <c r="L607" t="n">
        <v>10.25</v>
      </c>
      <c r="M607" t="n">
        <v>25</v>
      </c>
      <c r="N607" t="n">
        <v>56.46</v>
      </c>
      <c r="O607" t="n">
        <v>29668.27</v>
      </c>
      <c r="P607" t="n">
        <v>372</v>
      </c>
      <c r="Q607" t="n">
        <v>2238.48</v>
      </c>
      <c r="R607" t="n">
        <v>108.49</v>
      </c>
      <c r="S607" t="n">
        <v>80.06999999999999</v>
      </c>
      <c r="T607" t="n">
        <v>12073.77</v>
      </c>
      <c r="U607" t="n">
        <v>0.74</v>
      </c>
      <c r="V607" t="n">
        <v>0.87</v>
      </c>
      <c r="W607" t="n">
        <v>6.68</v>
      </c>
      <c r="X607" t="n">
        <v>0.73</v>
      </c>
      <c r="Y607" t="n">
        <v>1</v>
      </c>
      <c r="Z607" t="n">
        <v>10</v>
      </c>
    </row>
    <row r="608">
      <c r="A608" t="n">
        <v>38</v>
      </c>
      <c r="B608" t="n">
        <v>115</v>
      </c>
      <c r="C608" t="inlineStr">
        <is>
          <t xml:space="preserve">CONCLUIDO	</t>
        </is>
      </c>
      <c r="D608" t="n">
        <v>3.0105</v>
      </c>
      <c r="E608" t="n">
        <v>33.22</v>
      </c>
      <c r="F608" t="n">
        <v>29.37</v>
      </c>
      <c r="G608" t="n">
        <v>65.27</v>
      </c>
      <c r="H608" t="n">
        <v>0.78</v>
      </c>
      <c r="I608" t="n">
        <v>27</v>
      </c>
      <c r="J608" t="n">
        <v>239.09</v>
      </c>
      <c r="K608" t="n">
        <v>56.94</v>
      </c>
      <c r="L608" t="n">
        <v>10.5</v>
      </c>
      <c r="M608" t="n">
        <v>25</v>
      </c>
      <c r="N608" t="n">
        <v>56.65</v>
      </c>
      <c r="O608" t="n">
        <v>29721.89</v>
      </c>
      <c r="P608" t="n">
        <v>369.88</v>
      </c>
      <c r="Q608" t="n">
        <v>2238.44</v>
      </c>
      <c r="R608" t="n">
        <v>108.82</v>
      </c>
      <c r="S608" t="n">
        <v>80.06999999999999</v>
      </c>
      <c r="T608" t="n">
        <v>12239.24</v>
      </c>
      <c r="U608" t="n">
        <v>0.74</v>
      </c>
      <c r="V608" t="n">
        <v>0.87</v>
      </c>
      <c r="W608" t="n">
        <v>6.68</v>
      </c>
      <c r="X608" t="n">
        <v>0.74</v>
      </c>
      <c r="Y608" t="n">
        <v>1</v>
      </c>
      <c r="Z608" t="n">
        <v>10</v>
      </c>
    </row>
    <row r="609">
      <c r="A609" t="n">
        <v>39</v>
      </c>
      <c r="B609" t="n">
        <v>115</v>
      </c>
      <c r="C609" t="inlineStr">
        <is>
          <t xml:space="preserve">CONCLUIDO	</t>
        </is>
      </c>
      <c r="D609" t="n">
        <v>3.0177</v>
      </c>
      <c r="E609" t="n">
        <v>33.14</v>
      </c>
      <c r="F609" t="n">
        <v>29.34</v>
      </c>
      <c r="G609" t="n">
        <v>67.7</v>
      </c>
      <c r="H609" t="n">
        <v>0.8</v>
      </c>
      <c r="I609" t="n">
        <v>26</v>
      </c>
      <c r="J609" t="n">
        <v>239.53</v>
      </c>
      <c r="K609" t="n">
        <v>56.94</v>
      </c>
      <c r="L609" t="n">
        <v>10.75</v>
      </c>
      <c r="M609" t="n">
        <v>24</v>
      </c>
      <c r="N609" t="n">
        <v>56.83</v>
      </c>
      <c r="O609" t="n">
        <v>29775.57</v>
      </c>
      <c r="P609" t="n">
        <v>367.7</v>
      </c>
      <c r="Q609" t="n">
        <v>2238.31</v>
      </c>
      <c r="R609" t="n">
        <v>107.82</v>
      </c>
      <c r="S609" t="n">
        <v>80.06999999999999</v>
      </c>
      <c r="T609" t="n">
        <v>11740.92</v>
      </c>
      <c r="U609" t="n">
        <v>0.74</v>
      </c>
      <c r="V609" t="n">
        <v>0.87</v>
      </c>
      <c r="W609" t="n">
        <v>6.68</v>
      </c>
      <c r="X609" t="n">
        <v>0.71</v>
      </c>
      <c r="Y609" t="n">
        <v>1</v>
      </c>
      <c r="Z609" t="n">
        <v>10</v>
      </c>
    </row>
    <row r="610">
      <c r="A610" t="n">
        <v>40</v>
      </c>
      <c r="B610" t="n">
        <v>115</v>
      </c>
      <c r="C610" t="inlineStr">
        <is>
          <t xml:space="preserve">CONCLUIDO	</t>
        </is>
      </c>
      <c r="D610" t="n">
        <v>3.0218</v>
      </c>
      <c r="E610" t="n">
        <v>33.09</v>
      </c>
      <c r="F610" t="n">
        <v>29.33</v>
      </c>
      <c r="G610" t="n">
        <v>70.40000000000001</v>
      </c>
      <c r="H610" t="n">
        <v>0.82</v>
      </c>
      <c r="I610" t="n">
        <v>25</v>
      </c>
      <c r="J610" t="n">
        <v>239.96</v>
      </c>
      <c r="K610" t="n">
        <v>56.94</v>
      </c>
      <c r="L610" t="n">
        <v>11</v>
      </c>
      <c r="M610" t="n">
        <v>23</v>
      </c>
      <c r="N610" t="n">
        <v>57.02</v>
      </c>
      <c r="O610" t="n">
        <v>29829.32</v>
      </c>
      <c r="P610" t="n">
        <v>363.78</v>
      </c>
      <c r="Q610" t="n">
        <v>2238.46</v>
      </c>
      <c r="R610" t="n">
        <v>107.36</v>
      </c>
      <c r="S610" t="n">
        <v>80.06999999999999</v>
      </c>
      <c r="T610" t="n">
        <v>11517.62</v>
      </c>
      <c r="U610" t="n">
        <v>0.75</v>
      </c>
      <c r="V610" t="n">
        <v>0.87</v>
      </c>
      <c r="W610" t="n">
        <v>6.69</v>
      </c>
      <c r="X610" t="n">
        <v>0.71</v>
      </c>
      <c r="Y610" t="n">
        <v>1</v>
      </c>
      <c r="Z610" t="n">
        <v>10</v>
      </c>
    </row>
    <row r="611">
      <c r="A611" t="n">
        <v>41</v>
      </c>
      <c r="B611" t="n">
        <v>115</v>
      </c>
      <c r="C611" t="inlineStr">
        <is>
          <t xml:space="preserve">CONCLUIDO	</t>
        </is>
      </c>
      <c r="D611" t="n">
        <v>3.0301</v>
      </c>
      <c r="E611" t="n">
        <v>33</v>
      </c>
      <c r="F611" t="n">
        <v>29.29</v>
      </c>
      <c r="G611" t="n">
        <v>73.22</v>
      </c>
      <c r="H611" t="n">
        <v>0.83</v>
      </c>
      <c r="I611" t="n">
        <v>24</v>
      </c>
      <c r="J611" t="n">
        <v>240.4</v>
      </c>
      <c r="K611" t="n">
        <v>56.94</v>
      </c>
      <c r="L611" t="n">
        <v>11.25</v>
      </c>
      <c r="M611" t="n">
        <v>22</v>
      </c>
      <c r="N611" t="n">
        <v>57.21</v>
      </c>
      <c r="O611" t="n">
        <v>29883.27</v>
      </c>
      <c r="P611" t="n">
        <v>360.27</v>
      </c>
      <c r="Q611" t="n">
        <v>2238.33</v>
      </c>
      <c r="R611" t="n">
        <v>106.14</v>
      </c>
      <c r="S611" t="n">
        <v>80.06999999999999</v>
      </c>
      <c r="T611" t="n">
        <v>10910.68</v>
      </c>
      <c r="U611" t="n">
        <v>0.75</v>
      </c>
      <c r="V611" t="n">
        <v>0.88</v>
      </c>
      <c r="W611" t="n">
        <v>6.68</v>
      </c>
      <c r="X611" t="n">
        <v>0.66</v>
      </c>
      <c r="Y611" t="n">
        <v>1</v>
      </c>
      <c r="Z611" t="n">
        <v>10</v>
      </c>
    </row>
    <row r="612">
      <c r="A612" t="n">
        <v>42</v>
      </c>
      <c r="B612" t="n">
        <v>115</v>
      </c>
      <c r="C612" t="inlineStr">
        <is>
          <t xml:space="preserve">CONCLUIDO	</t>
        </is>
      </c>
      <c r="D612" t="n">
        <v>3.0298</v>
      </c>
      <c r="E612" t="n">
        <v>33.01</v>
      </c>
      <c r="F612" t="n">
        <v>29.29</v>
      </c>
      <c r="G612" t="n">
        <v>73.23</v>
      </c>
      <c r="H612" t="n">
        <v>0.85</v>
      </c>
      <c r="I612" t="n">
        <v>24</v>
      </c>
      <c r="J612" t="n">
        <v>240.84</v>
      </c>
      <c r="K612" t="n">
        <v>56.94</v>
      </c>
      <c r="L612" t="n">
        <v>11.5</v>
      </c>
      <c r="M612" t="n">
        <v>22</v>
      </c>
      <c r="N612" t="n">
        <v>57.39</v>
      </c>
      <c r="O612" t="n">
        <v>29937.16</v>
      </c>
      <c r="P612" t="n">
        <v>357.18</v>
      </c>
      <c r="Q612" t="n">
        <v>2238.32</v>
      </c>
      <c r="R612" t="n">
        <v>106.29</v>
      </c>
      <c r="S612" t="n">
        <v>80.06999999999999</v>
      </c>
      <c r="T612" t="n">
        <v>10987.62</v>
      </c>
      <c r="U612" t="n">
        <v>0.75</v>
      </c>
      <c r="V612" t="n">
        <v>0.88</v>
      </c>
      <c r="W612" t="n">
        <v>6.68</v>
      </c>
      <c r="X612" t="n">
        <v>0.66</v>
      </c>
      <c r="Y612" t="n">
        <v>1</v>
      </c>
      <c r="Z612" t="n">
        <v>10</v>
      </c>
    </row>
    <row r="613">
      <c r="A613" t="n">
        <v>43</v>
      </c>
      <c r="B613" t="n">
        <v>115</v>
      </c>
      <c r="C613" t="inlineStr">
        <is>
          <t xml:space="preserve">CONCLUIDO	</t>
        </is>
      </c>
      <c r="D613" t="n">
        <v>3.0378</v>
      </c>
      <c r="E613" t="n">
        <v>32.92</v>
      </c>
      <c r="F613" t="n">
        <v>29.25</v>
      </c>
      <c r="G613" t="n">
        <v>76.3</v>
      </c>
      <c r="H613" t="n">
        <v>0.87</v>
      </c>
      <c r="I613" t="n">
        <v>23</v>
      </c>
      <c r="J613" t="n">
        <v>241.27</v>
      </c>
      <c r="K613" t="n">
        <v>56.94</v>
      </c>
      <c r="L613" t="n">
        <v>11.75</v>
      </c>
      <c r="M613" t="n">
        <v>19</v>
      </c>
      <c r="N613" t="n">
        <v>57.58</v>
      </c>
      <c r="O613" t="n">
        <v>29991.11</v>
      </c>
      <c r="P613" t="n">
        <v>355.68</v>
      </c>
      <c r="Q613" t="n">
        <v>2238.41</v>
      </c>
      <c r="R613" t="n">
        <v>104.75</v>
      </c>
      <c r="S613" t="n">
        <v>80.06999999999999</v>
      </c>
      <c r="T613" t="n">
        <v>10222</v>
      </c>
      <c r="U613" t="n">
        <v>0.76</v>
      </c>
      <c r="V613" t="n">
        <v>0.88</v>
      </c>
      <c r="W613" t="n">
        <v>6.68</v>
      </c>
      <c r="X613" t="n">
        <v>0.62</v>
      </c>
      <c r="Y613" t="n">
        <v>1</v>
      </c>
      <c r="Z613" t="n">
        <v>10</v>
      </c>
    </row>
    <row r="614">
      <c r="A614" t="n">
        <v>44</v>
      </c>
      <c r="B614" t="n">
        <v>115</v>
      </c>
      <c r="C614" t="inlineStr">
        <is>
          <t xml:space="preserve">CONCLUIDO	</t>
        </is>
      </c>
      <c r="D614" t="n">
        <v>3.0358</v>
      </c>
      <c r="E614" t="n">
        <v>32.94</v>
      </c>
      <c r="F614" t="n">
        <v>29.27</v>
      </c>
      <c r="G614" t="n">
        <v>76.36</v>
      </c>
      <c r="H614" t="n">
        <v>0.88</v>
      </c>
      <c r="I614" t="n">
        <v>23</v>
      </c>
      <c r="J614" t="n">
        <v>241.71</v>
      </c>
      <c r="K614" t="n">
        <v>56.94</v>
      </c>
      <c r="L614" t="n">
        <v>12</v>
      </c>
      <c r="M614" t="n">
        <v>19</v>
      </c>
      <c r="N614" t="n">
        <v>57.77</v>
      </c>
      <c r="O614" t="n">
        <v>30045.13</v>
      </c>
      <c r="P614" t="n">
        <v>354.07</v>
      </c>
      <c r="Q614" t="n">
        <v>2238.32</v>
      </c>
      <c r="R614" t="n">
        <v>105.56</v>
      </c>
      <c r="S614" t="n">
        <v>80.06999999999999</v>
      </c>
      <c r="T614" t="n">
        <v>10627.49</v>
      </c>
      <c r="U614" t="n">
        <v>0.76</v>
      </c>
      <c r="V614" t="n">
        <v>0.88</v>
      </c>
      <c r="W614" t="n">
        <v>6.68</v>
      </c>
      <c r="X614" t="n">
        <v>0.64</v>
      </c>
      <c r="Y614" t="n">
        <v>1</v>
      </c>
      <c r="Z614" t="n">
        <v>10</v>
      </c>
    </row>
    <row r="615">
      <c r="A615" t="n">
        <v>45</v>
      </c>
      <c r="B615" t="n">
        <v>115</v>
      </c>
      <c r="C615" t="inlineStr">
        <is>
          <t xml:space="preserve">CONCLUIDO	</t>
        </is>
      </c>
      <c r="D615" t="n">
        <v>3.0428</v>
      </c>
      <c r="E615" t="n">
        <v>32.86</v>
      </c>
      <c r="F615" t="n">
        <v>29.24</v>
      </c>
      <c r="G615" t="n">
        <v>79.73999999999999</v>
      </c>
      <c r="H615" t="n">
        <v>0.9</v>
      </c>
      <c r="I615" t="n">
        <v>22</v>
      </c>
      <c r="J615" t="n">
        <v>242.15</v>
      </c>
      <c r="K615" t="n">
        <v>56.94</v>
      </c>
      <c r="L615" t="n">
        <v>12.25</v>
      </c>
      <c r="M615" t="n">
        <v>15</v>
      </c>
      <c r="N615" t="n">
        <v>57.96</v>
      </c>
      <c r="O615" t="n">
        <v>30099.23</v>
      </c>
      <c r="P615" t="n">
        <v>350.59</v>
      </c>
      <c r="Q615" t="n">
        <v>2238.31</v>
      </c>
      <c r="R615" t="n">
        <v>104.41</v>
      </c>
      <c r="S615" t="n">
        <v>80.06999999999999</v>
      </c>
      <c r="T615" t="n">
        <v>10057.67</v>
      </c>
      <c r="U615" t="n">
        <v>0.77</v>
      </c>
      <c r="V615" t="n">
        <v>0.88</v>
      </c>
      <c r="W615" t="n">
        <v>6.68</v>
      </c>
      <c r="X615" t="n">
        <v>0.61</v>
      </c>
      <c r="Y615" t="n">
        <v>1</v>
      </c>
      <c r="Z615" t="n">
        <v>10</v>
      </c>
    </row>
    <row r="616">
      <c r="A616" t="n">
        <v>46</v>
      </c>
      <c r="B616" t="n">
        <v>115</v>
      </c>
      <c r="C616" t="inlineStr">
        <is>
          <t xml:space="preserve">CONCLUIDO	</t>
        </is>
      </c>
      <c r="D616" t="n">
        <v>3.0413</v>
      </c>
      <c r="E616" t="n">
        <v>32.88</v>
      </c>
      <c r="F616" t="n">
        <v>29.25</v>
      </c>
      <c r="G616" t="n">
        <v>79.78</v>
      </c>
      <c r="H616" t="n">
        <v>0.92</v>
      </c>
      <c r="I616" t="n">
        <v>22</v>
      </c>
      <c r="J616" t="n">
        <v>242.59</v>
      </c>
      <c r="K616" t="n">
        <v>56.94</v>
      </c>
      <c r="L616" t="n">
        <v>12.5</v>
      </c>
      <c r="M616" t="n">
        <v>9</v>
      </c>
      <c r="N616" t="n">
        <v>58.15</v>
      </c>
      <c r="O616" t="n">
        <v>30153.38</v>
      </c>
      <c r="P616" t="n">
        <v>349.94</v>
      </c>
      <c r="Q616" t="n">
        <v>2238.39</v>
      </c>
      <c r="R616" t="n">
        <v>104.61</v>
      </c>
      <c r="S616" t="n">
        <v>80.06999999999999</v>
      </c>
      <c r="T616" t="n">
        <v>10156.17</v>
      </c>
      <c r="U616" t="n">
        <v>0.77</v>
      </c>
      <c r="V616" t="n">
        <v>0.88</v>
      </c>
      <c r="W616" t="n">
        <v>6.69</v>
      </c>
      <c r="X616" t="n">
        <v>0.63</v>
      </c>
      <c r="Y616" t="n">
        <v>1</v>
      </c>
      <c r="Z616" t="n">
        <v>10</v>
      </c>
    </row>
    <row r="617">
      <c r="A617" t="n">
        <v>47</v>
      </c>
      <c r="B617" t="n">
        <v>115</v>
      </c>
      <c r="C617" t="inlineStr">
        <is>
          <t xml:space="preserve">CONCLUIDO	</t>
        </is>
      </c>
      <c r="D617" t="n">
        <v>3.0496</v>
      </c>
      <c r="E617" t="n">
        <v>32.79</v>
      </c>
      <c r="F617" t="n">
        <v>29.21</v>
      </c>
      <c r="G617" t="n">
        <v>83.45</v>
      </c>
      <c r="H617" t="n">
        <v>0.93</v>
      </c>
      <c r="I617" t="n">
        <v>21</v>
      </c>
      <c r="J617" t="n">
        <v>243.03</v>
      </c>
      <c r="K617" t="n">
        <v>56.94</v>
      </c>
      <c r="L617" t="n">
        <v>12.75</v>
      </c>
      <c r="M617" t="n">
        <v>6</v>
      </c>
      <c r="N617" t="n">
        <v>58.34</v>
      </c>
      <c r="O617" t="n">
        <v>30207.61</v>
      </c>
      <c r="P617" t="n">
        <v>347.65</v>
      </c>
      <c r="Q617" t="n">
        <v>2238.32</v>
      </c>
      <c r="R617" t="n">
        <v>102.9</v>
      </c>
      <c r="S617" t="n">
        <v>80.06999999999999</v>
      </c>
      <c r="T617" t="n">
        <v>9306.719999999999</v>
      </c>
      <c r="U617" t="n">
        <v>0.78</v>
      </c>
      <c r="V617" t="n">
        <v>0.88</v>
      </c>
      <c r="W617" t="n">
        <v>6.69</v>
      </c>
      <c r="X617" t="n">
        <v>0.58</v>
      </c>
      <c r="Y617" t="n">
        <v>1</v>
      </c>
      <c r="Z617" t="n">
        <v>10</v>
      </c>
    </row>
    <row r="618">
      <c r="A618" t="n">
        <v>48</v>
      </c>
      <c r="B618" t="n">
        <v>115</v>
      </c>
      <c r="C618" t="inlineStr">
        <is>
          <t xml:space="preserve">CONCLUIDO	</t>
        </is>
      </c>
      <c r="D618" t="n">
        <v>3.0515</v>
      </c>
      <c r="E618" t="n">
        <v>32.77</v>
      </c>
      <c r="F618" t="n">
        <v>29.19</v>
      </c>
      <c r="G618" t="n">
        <v>83.39</v>
      </c>
      <c r="H618" t="n">
        <v>0.95</v>
      </c>
      <c r="I618" t="n">
        <v>21</v>
      </c>
      <c r="J618" t="n">
        <v>243.47</v>
      </c>
      <c r="K618" t="n">
        <v>56.94</v>
      </c>
      <c r="L618" t="n">
        <v>13</v>
      </c>
      <c r="M618" t="n">
        <v>6</v>
      </c>
      <c r="N618" t="n">
        <v>58.53</v>
      </c>
      <c r="O618" t="n">
        <v>30261.91</v>
      </c>
      <c r="P618" t="n">
        <v>347.92</v>
      </c>
      <c r="Q618" t="n">
        <v>2238.35</v>
      </c>
      <c r="R618" t="n">
        <v>102.4</v>
      </c>
      <c r="S618" t="n">
        <v>80.06999999999999</v>
      </c>
      <c r="T618" t="n">
        <v>9055.110000000001</v>
      </c>
      <c r="U618" t="n">
        <v>0.78</v>
      </c>
      <c r="V618" t="n">
        <v>0.88</v>
      </c>
      <c r="W618" t="n">
        <v>6.69</v>
      </c>
      <c r="X618" t="n">
        <v>0.5600000000000001</v>
      </c>
      <c r="Y618" t="n">
        <v>1</v>
      </c>
      <c r="Z618" t="n">
        <v>10</v>
      </c>
    </row>
    <row r="619">
      <c r="A619" t="n">
        <v>49</v>
      </c>
      <c r="B619" t="n">
        <v>115</v>
      </c>
      <c r="C619" t="inlineStr">
        <is>
          <t xml:space="preserve">CONCLUIDO	</t>
        </is>
      </c>
      <c r="D619" t="n">
        <v>3.0502</v>
      </c>
      <c r="E619" t="n">
        <v>32.78</v>
      </c>
      <c r="F619" t="n">
        <v>29.2</v>
      </c>
      <c r="G619" t="n">
        <v>83.43000000000001</v>
      </c>
      <c r="H619" t="n">
        <v>0.97</v>
      </c>
      <c r="I619" t="n">
        <v>21</v>
      </c>
      <c r="J619" t="n">
        <v>243.91</v>
      </c>
      <c r="K619" t="n">
        <v>56.94</v>
      </c>
      <c r="L619" t="n">
        <v>13.25</v>
      </c>
      <c r="M619" t="n">
        <v>3</v>
      </c>
      <c r="N619" t="n">
        <v>58.72</v>
      </c>
      <c r="O619" t="n">
        <v>30316.27</v>
      </c>
      <c r="P619" t="n">
        <v>347.57</v>
      </c>
      <c r="Q619" t="n">
        <v>2238.3</v>
      </c>
      <c r="R619" t="n">
        <v>102.82</v>
      </c>
      <c r="S619" t="n">
        <v>80.06999999999999</v>
      </c>
      <c r="T619" t="n">
        <v>9267.4</v>
      </c>
      <c r="U619" t="n">
        <v>0.78</v>
      </c>
      <c r="V619" t="n">
        <v>0.88</v>
      </c>
      <c r="W619" t="n">
        <v>6.69</v>
      </c>
      <c r="X619" t="n">
        <v>0.58</v>
      </c>
      <c r="Y619" t="n">
        <v>1</v>
      </c>
      <c r="Z619" t="n">
        <v>10</v>
      </c>
    </row>
    <row r="620">
      <c r="A620" t="n">
        <v>50</v>
      </c>
      <c r="B620" t="n">
        <v>115</v>
      </c>
      <c r="C620" t="inlineStr">
        <is>
          <t xml:space="preserve">CONCLUIDO	</t>
        </is>
      </c>
      <c r="D620" t="n">
        <v>3.049</v>
      </c>
      <c r="E620" t="n">
        <v>32.8</v>
      </c>
      <c r="F620" t="n">
        <v>29.21</v>
      </c>
      <c r="G620" t="n">
        <v>83.47</v>
      </c>
      <c r="H620" t="n">
        <v>0.98</v>
      </c>
      <c r="I620" t="n">
        <v>21</v>
      </c>
      <c r="J620" t="n">
        <v>244.35</v>
      </c>
      <c r="K620" t="n">
        <v>56.94</v>
      </c>
      <c r="L620" t="n">
        <v>13.5</v>
      </c>
      <c r="M620" t="n">
        <v>1</v>
      </c>
      <c r="N620" t="n">
        <v>58.91</v>
      </c>
      <c r="O620" t="n">
        <v>30370.7</v>
      </c>
      <c r="P620" t="n">
        <v>347.8</v>
      </c>
      <c r="Q620" t="n">
        <v>2238.3</v>
      </c>
      <c r="R620" t="n">
        <v>103.02</v>
      </c>
      <c r="S620" t="n">
        <v>80.06999999999999</v>
      </c>
      <c r="T620" t="n">
        <v>9367.84</v>
      </c>
      <c r="U620" t="n">
        <v>0.78</v>
      </c>
      <c r="V620" t="n">
        <v>0.88</v>
      </c>
      <c r="W620" t="n">
        <v>6.7</v>
      </c>
      <c r="X620" t="n">
        <v>0.59</v>
      </c>
      <c r="Y620" t="n">
        <v>1</v>
      </c>
      <c r="Z620" t="n">
        <v>10</v>
      </c>
    </row>
    <row r="621">
      <c r="A621" t="n">
        <v>51</v>
      </c>
      <c r="B621" t="n">
        <v>115</v>
      </c>
      <c r="C621" t="inlineStr">
        <is>
          <t xml:space="preserve">CONCLUIDO	</t>
        </is>
      </c>
      <c r="D621" t="n">
        <v>3.0486</v>
      </c>
      <c r="E621" t="n">
        <v>32.8</v>
      </c>
      <c r="F621" t="n">
        <v>29.22</v>
      </c>
      <c r="G621" t="n">
        <v>83.48</v>
      </c>
      <c r="H621" t="n">
        <v>1</v>
      </c>
      <c r="I621" t="n">
        <v>21</v>
      </c>
      <c r="J621" t="n">
        <v>244.79</v>
      </c>
      <c r="K621" t="n">
        <v>56.94</v>
      </c>
      <c r="L621" t="n">
        <v>13.75</v>
      </c>
      <c r="M621" t="n">
        <v>1</v>
      </c>
      <c r="N621" t="n">
        <v>59.1</v>
      </c>
      <c r="O621" t="n">
        <v>30425.2</v>
      </c>
      <c r="P621" t="n">
        <v>348.16</v>
      </c>
      <c r="Q621" t="n">
        <v>2238.32</v>
      </c>
      <c r="R621" t="n">
        <v>103.21</v>
      </c>
      <c r="S621" t="n">
        <v>80.06999999999999</v>
      </c>
      <c r="T621" t="n">
        <v>9461</v>
      </c>
      <c r="U621" t="n">
        <v>0.78</v>
      </c>
      <c r="V621" t="n">
        <v>0.88</v>
      </c>
      <c r="W621" t="n">
        <v>6.7</v>
      </c>
      <c r="X621" t="n">
        <v>0.59</v>
      </c>
      <c r="Y621" t="n">
        <v>1</v>
      </c>
      <c r="Z621" t="n">
        <v>10</v>
      </c>
    </row>
    <row r="622">
      <c r="A622" t="n">
        <v>52</v>
      </c>
      <c r="B622" t="n">
        <v>115</v>
      </c>
      <c r="C622" t="inlineStr">
        <is>
          <t xml:space="preserve">CONCLUIDO	</t>
        </is>
      </c>
      <c r="D622" t="n">
        <v>3.0483</v>
      </c>
      <c r="E622" t="n">
        <v>32.8</v>
      </c>
      <c r="F622" t="n">
        <v>29.22</v>
      </c>
      <c r="G622" t="n">
        <v>83.48999999999999</v>
      </c>
      <c r="H622" t="n">
        <v>1.02</v>
      </c>
      <c r="I622" t="n">
        <v>21</v>
      </c>
      <c r="J622" t="n">
        <v>245.23</v>
      </c>
      <c r="K622" t="n">
        <v>56.94</v>
      </c>
      <c r="L622" t="n">
        <v>14</v>
      </c>
      <c r="M622" t="n">
        <v>1</v>
      </c>
      <c r="N622" t="n">
        <v>59.29</v>
      </c>
      <c r="O622" t="n">
        <v>30479.78</v>
      </c>
      <c r="P622" t="n">
        <v>348.57</v>
      </c>
      <c r="Q622" t="n">
        <v>2238.34</v>
      </c>
      <c r="R622" t="n">
        <v>103.27</v>
      </c>
      <c r="S622" t="n">
        <v>80.06999999999999</v>
      </c>
      <c r="T622" t="n">
        <v>9492.33</v>
      </c>
      <c r="U622" t="n">
        <v>0.78</v>
      </c>
      <c r="V622" t="n">
        <v>0.88</v>
      </c>
      <c r="W622" t="n">
        <v>6.7</v>
      </c>
      <c r="X622" t="n">
        <v>0.6</v>
      </c>
      <c r="Y622" t="n">
        <v>1</v>
      </c>
      <c r="Z622" t="n">
        <v>10</v>
      </c>
    </row>
    <row r="623">
      <c r="A623" t="n">
        <v>53</v>
      </c>
      <c r="B623" t="n">
        <v>115</v>
      </c>
      <c r="C623" t="inlineStr">
        <is>
          <t xml:space="preserve">CONCLUIDO	</t>
        </is>
      </c>
      <c r="D623" t="n">
        <v>3.0484</v>
      </c>
      <c r="E623" t="n">
        <v>32.8</v>
      </c>
      <c r="F623" t="n">
        <v>29.22</v>
      </c>
      <c r="G623" t="n">
        <v>83.48999999999999</v>
      </c>
      <c r="H623" t="n">
        <v>1.03</v>
      </c>
      <c r="I623" t="n">
        <v>21</v>
      </c>
      <c r="J623" t="n">
        <v>245.68</v>
      </c>
      <c r="K623" t="n">
        <v>56.94</v>
      </c>
      <c r="L623" t="n">
        <v>14.25</v>
      </c>
      <c r="M623" t="n">
        <v>0</v>
      </c>
      <c r="N623" t="n">
        <v>59.48</v>
      </c>
      <c r="O623" t="n">
        <v>30534.42</v>
      </c>
      <c r="P623" t="n">
        <v>349.21</v>
      </c>
      <c r="Q623" t="n">
        <v>2238.3</v>
      </c>
      <c r="R623" t="n">
        <v>103.28</v>
      </c>
      <c r="S623" t="n">
        <v>80.06999999999999</v>
      </c>
      <c r="T623" t="n">
        <v>9497.360000000001</v>
      </c>
      <c r="U623" t="n">
        <v>0.78</v>
      </c>
      <c r="V623" t="n">
        <v>0.88</v>
      </c>
      <c r="W623" t="n">
        <v>6.7</v>
      </c>
      <c r="X623" t="n">
        <v>0.6</v>
      </c>
      <c r="Y623" t="n">
        <v>1</v>
      </c>
      <c r="Z623" t="n">
        <v>10</v>
      </c>
    </row>
    <row r="624">
      <c r="A624" t="n">
        <v>0</v>
      </c>
      <c r="B624" t="n">
        <v>35</v>
      </c>
      <c r="C624" t="inlineStr">
        <is>
          <t xml:space="preserve">CONCLUIDO	</t>
        </is>
      </c>
      <c r="D624" t="n">
        <v>2.5745</v>
      </c>
      <c r="E624" t="n">
        <v>38.84</v>
      </c>
      <c r="F624" t="n">
        <v>33.85</v>
      </c>
      <c r="G624" t="n">
        <v>11.28</v>
      </c>
      <c r="H624" t="n">
        <v>0.22</v>
      </c>
      <c r="I624" t="n">
        <v>180</v>
      </c>
      <c r="J624" t="n">
        <v>80.84</v>
      </c>
      <c r="K624" t="n">
        <v>35.1</v>
      </c>
      <c r="L624" t="n">
        <v>1</v>
      </c>
      <c r="M624" t="n">
        <v>178</v>
      </c>
      <c r="N624" t="n">
        <v>9.74</v>
      </c>
      <c r="O624" t="n">
        <v>10204.21</v>
      </c>
      <c r="P624" t="n">
        <v>248.28</v>
      </c>
      <c r="Q624" t="n">
        <v>2238.83</v>
      </c>
      <c r="R624" t="n">
        <v>254.49</v>
      </c>
      <c r="S624" t="n">
        <v>80.06999999999999</v>
      </c>
      <c r="T624" t="n">
        <v>84305.34</v>
      </c>
      <c r="U624" t="n">
        <v>0.31</v>
      </c>
      <c r="V624" t="n">
        <v>0.76</v>
      </c>
      <c r="W624" t="n">
        <v>6.94</v>
      </c>
      <c r="X624" t="n">
        <v>5.22</v>
      </c>
      <c r="Y624" t="n">
        <v>1</v>
      </c>
      <c r="Z624" t="n">
        <v>10</v>
      </c>
    </row>
    <row r="625">
      <c r="A625" t="n">
        <v>1</v>
      </c>
      <c r="B625" t="n">
        <v>35</v>
      </c>
      <c r="C625" t="inlineStr">
        <is>
          <t xml:space="preserve">CONCLUIDO	</t>
        </is>
      </c>
      <c r="D625" t="n">
        <v>2.7264</v>
      </c>
      <c r="E625" t="n">
        <v>36.68</v>
      </c>
      <c r="F625" t="n">
        <v>32.48</v>
      </c>
      <c r="G625" t="n">
        <v>14.54</v>
      </c>
      <c r="H625" t="n">
        <v>0.27</v>
      </c>
      <c r="I625" t="n">
        <v>134</v>
      </c>
      <c r="J625" t="n">
        <v>81.14</v>
      </c>
      <c r="K625" t="n">
        <v>35.1</v>
      </c>
      <c r="L625" t="n">
        <v>1.25</v>
      </c>
      <c r="M625" t="n">
        <v>132</v>
      </c>
      <c r="N625" t="n">
        <v>9.789999999999999</v>
      </c>
      <c r="O625" t="n">
        <v>10241.25</v>
      </c>
      <c r="P625" t="n">
        <v>231.36</v>
      </c>
      <c r="Q625" t="n">
        <v>2238.79</v>
      </c>
      <c r="R625" t="n">
        <v>209.84</v>
      </c>
      <c r="S625" t="n">
        <v>80.06999999999999</v>
      </c>
      <c r="T625" t="n">
        <v>62212.99</v>
      </c>
      <c r="U625" t="n">
        <v>0.38</v>
      </c>
      <c r="V625" t="n">
        <v>0.79</v>
      </c>
      <c r="W625" t="n">
        <v>6.86</v>
      </c>
      <c r="X625" t="n">
        <v>3.85</v>
      </c>
      <c r="Y625" t="n">
        <v>1</v>
      </c>
      <c r="Z625" t="n">
        <v>10</v>
      </c>
    </row>
    <row r="626">
      <c r="A626" t="n">
        <v>2</v>
      </c>
      <c r="B626" t="n">
        <v>35</v>
      </c>
      <c r="C626" t="inlineStr">
        <is>
          <t xml:space="preserve">CONCLUIDO	</t>
        </is>
      </c>
      <c r="D626" t="n">
        <v>2.8234</v>
      </c>
      <c r="E626" t="n">
        <v>35.42</v>
      </c>
      <c r="F626" t="n">
        <v>31.7</v>
      </c>
      <c r="G626" t="n">
        <v>17.94</v>
      </c>
      <c r="H626" t="n">
        <v>0.32</v>
      </c>
      <c r="I626" t="n">
        <v>106</v>
      </c>
      <c r="J626" t="n">
        <v>81.44</v>
      </c>
      <c r="K626" t="n">
        <v>35.1</v>
      </c>
      <c r="L626" t="n">
        <v>1.5</v>
      </c>
      <c r="M626" t="n">
        <v>104</v>
      </c>
      <c r="N626" t="n">
        <v>9.84</v>
      </c>
      <c r="O626" t="n">
        <v>10278.32</v>
      </c>
      <c r="P626" t="n">
        <v>218.81</v>
      </c>
      <c r="Q626" t="n">
        <v>2238.82</v>
      </c>
      <c r="R626" t="n">
        <v>183.91</v>
      </c>
      <c r="S626" t="n">
        <v>80.06999999999999</v>
      </c>
      <c r="T626" t="n">
        <v>49387.15</v>
      </c>
      <c r="U626" t="n">
        <v>0.44</v>
      </c>
      <c r="V626" t="n">
        <v>0.8100000000000001</v>
      </c>
      <c r="W626" t="n">
        <v>6.83</v>
      </c>
      <c r="X626" t="n">
        <v>3.07</v>
      </c>
      <c r="Y626" t="n">
        <v>1</v>
      </c>
      <c r="Z626" t="n">
        <v>10</v>
      </c>
    </row>
    <row r="627">
      <c r="A627" t="n">
        <v>3</v>
      </c>
      <c r="B627" t="n">
        <v>35</v>
      </c>
      <c r="C627" t="inlineStr">
        <is>
          <t xml:space="preserve">CONCLUIDO	</t>
        </is>
      </c>
      <c r="D627" t="n">
        <v>2.9042</v>
      </c>
      <c r="E627" t="n">
        <v>34.43</v>
      </c>
      <c r="F627" t="n">
        <v>31.06</v>
      </c>
      <c r="G627" t="n">
        <v>21.67</v>
      </c>
      <c r="H627" t="n">
        <v>0.38</v>
      </c>
      <c r="I627" t="n">
        <v>86</v>
      </c>
      <c r="J627" t="n">
        <v>81.73999999999999</v>
      </c>
      <c r="K627" t="n">
        <v>35.1</v>
      </c>
      <c r="L627" t="n">
        <v>1.75</v>
      </c>
      <c r="M627" t="n">
        <v>84</v>
      </c>
      <c r="N627" t="n">
        <v>9.890000000000001</v>
      </c>
      <c r="O627" t="n">
        <v>10315.41</v>
      </c>
      <c r="P627" t="n">
        <v>207.09</v>
      </c>
      <c r="Q627" t="n">
        <v>2238.5</v>
      </c>
      <c r="R627" t="n">
        <v>164.09</v>
      </c>
      <c r="S627" t="n">
        <v>80.06999999999999</v>
      </c>
      <c r="T627" t="n">
        <v>39575.93</v>
      </c>
      <c r="U627" t="n">
        <v>0.49</v>
      </c>
      <c r="V627" t="n">
        <v>0.83</v>
      </c>
      <c r="W627" t="n">
        <v>6.77</v>
      </c>
      <c r="X627" t="n">
        <v>2.43</v>
      </c>
      <c r="Y627" t="n">
        <v>1</v>
      </c>
      <c r="Z627" t="n">
        <v>10</v>
      </c>
    </row>
    <row r="628">
      <c r="A628" t="n">
        <v>4</v>
      </c>
      <c r="B628" t="n">
        <v>35</v>
      </c>
      <c r="C628" t="inlineStr">
        <is>
          <t xml:space="preserve">CONCLUIDO	</t>
        </is>
      </c>
      <c r="D628" t="n">
        <v>2.9522</v>
      </c>
      <c r="E628" t="n">
        <v>33.87</v>
      </c>
      <c r="F628" t="n">
        <v>30.72</v>
      </c>
      <c r="G628" t="n">
        <v>25.25</v>
      </c>
      <c r="H628" t="n">
        <v>0.43</v>
      </c>
      <c r="I628" t="n">
        <v>73</v>
      </c>
      <c r="J628" t="n">
        <v>82.04000000000001</v>
      </c>
      <c r="K628" t="n">
        <v>35.1</v>
      </c>
      <c r="L628" t="n">
        <v>2</v>
      </c>
      <c r="M628" t="n">
        <v>55</v>
      </c>
      <c r="N628" t="n">
        <v>9.94</v>
      </c>
      <c r="O628" t="n">
        <v>10352.53</v>
      </c>
      <c r="P628" t="n">
        <v>197.9</v>
      </c>
      <c r="Q628" t="n">
        <v>2238.5</v>
      </c>
      <c r="R628" t="n">
        <v>152.27</v>
      </c>
      <c r="S628" t="n">
        <v>80.06999999999999</v>
      </c>
      <c r="T628" t="n">
        <v>33733.78</v>
      </c>
      <c r="U628" t="n">
        <v>0.53</v>
      </c>
      <c r="V628" t="n">
        <v>0.84</v>
      </c>
      <c r="W628" t="n">
        <v>6.78</v>
      </c>
      <c r="X628" t="n">
        <v>2.1</v>
      </c>
      <c r="Y628" t="n">
        <v>1</v>
      </c>
      <c r="Z628" t="n">
        <v>10</v>
      </c>
    </row>
    <row r="629">
      <c r="A629" t="n">
        <v>5</v>
      </c>
      <c r="B629" t="n">
        <v>35</v>
      </c>
      <c r="C629" t="inlineStr">
        <is>
          <t xml:space="preserve">CONCLUIDO	</t>
        </is>
      </c>
      <c r="D629" t="n">
        <v>2.9722</v>
      </c>
      <c r="E629" t="n">
        <v>33.65</v>
      </c>
      <c r="F629" t="n">
        <v>30.6</v>
      </c>
      <c r="G629" t="n">
        <v>27.4</v>
      </c>
      <c r="H629" t="n">
        <v>0.48</v>
      </c>
      <c r="I629" t="n">
        <v>67</v>
      </c>
      <c r="J629" t="n">
        <v>82.34</v>
      </c>
      <c r="K629" t="n">
        <v>35.1</v>
      </c>
      <c r="L629" t="n">
        <v>2.25</v>
      </c>
      <c r="M629" t="n">
        <v>17</v>
      </c>
      <c r="N629" t="n">
        <v>9.99</v>
      </c>
      <c r="O629" t="n">
        <v>10389.66</v>
      </c>
      <c r="P629" t="n">
        <v>193.86</v>
      </c>
      <c r="Q629" t="n">
        <v>2238.79</v>
      </c>
      <c r="R629" t="n">
        <v>146.38</v>
      </c>
      <c r="S629" t="n">
        <v>80.06999999999999</v>
      </c>
      <c r="T629" t="n">
        <v>30815.82</v>
      </c>
      <c r="U629" t="n">
        <v>0.55</v>
      </c>
      <c r="V629" t="n">
        <v>0.84</v>
      </c>
      <c r="W629" t="n">
        <v>6.82</v>
      </c>
      <c r="X629" t="n">
        <v>1.97</v>
      </c>
      <c r="Y629" t="n">
        <v>1</v>
      </c>
      <c r="Z629" t="n">
        <v>10</v>
      </c>
    </row>
    <row r="630">
      <c r="A630" t="n">
        <v>6</v>
      </c>
      <c r="B630" t="n">
        <v>35</v>
      </c>
      <c r="C630" t="inlineStr">
        <is>
          <t xml:space="preserve">CONCLUIDO	</t>
        </is>
      </c>
      <c r="D630" t="n">
        <v>2.9775</v>
      </c>
      <c r="E630" t="n">
        <v>33.59</v>
      </c>
      <c r="F630" t="n">
        <v>30.56</v>
      </c>
      <c r="G630" t="n">
        <v>27.78</v>
      </c>
      <c r="H630" t="n">
        <v>0.53</v>
      </c>
      <c r="I630" t="n">
        <v>66</v>
      </c>
      <c r="J630" t="n">
        <v>82.65000000000001</v>
      </c>
      <c r="K630" t="n">
        <v>35.1</v>
      </c>
      <c r="L630" t="n">
        <v>2.5</v>
      </c>
      <c r="M630" t="n">
        <v>3</v>
      </c>
      <c r="N630" t="n">
        <v>10.04</v>
      </c>
      <c r="O630" t="n">
        <v>10426.82</v>
      </c>
      <c r="P630" t="n">
        <v>193.03</v>
      </c>
      <c r="Q630" t="n">
        <v>2238.78</v>
      </c>
      <c r="R630" t="n">
        <v>144.64</v>
      </c>
      <c r="S630" t="n">
        <v>80.06999999999999</v>
      </c>
      <c r="T630" t="n">
        <v>29950.56</v>
      </c>
      <c r="U630" t="n">
        <v>0.55</v>
      </c>
      <c r="V630" t="n">
        <v>0.84</v>
      </c>
      <c r="W630" t="n">
        <v>6.83</v>
      </c>
      <c r="X630" t="n">
        <v>1.93</v>
      </c>
      <c r="Y630" t="n">
        <v>1</v>
      </c>
      <c r="Z630" t="n">
        <v>10</v>
      </c>
    </row>
    <row r="631">
      <c r="A631" t="n">
        <v>7</v>
      </c>
      <c r="B631" t="n">
        <v>35</v>
      </c>
      <c r="C631" t="inlineStr">
        <is>
          <t xml:space="preserve">CONCLUIDO	</t>
        </is>
      </c>
      <c r="D631" t="n">
        <v>2.982</v>
      </c>
      <c r="E631" t="n">
        <v>33.53</v>
      </c>
      <c r="F631" t="n">
        <v>30.52</v>
      </c>
      <c r="G631" t="n">
        <v>28.18</v>
      </c>
      <c r="H631" t="n">
        <v>0.58</v>
      </c>
      <c r="I631" t="n">
        <v>65</v>
      </c>
      <c r="J631" t="n">
        <v>82.95</v>
      </c>
      <c r="K631" t="n">
        <v>35.1</v>
      </c>
      <c r="L631" t="n">
        <v>2.75</v>
      </c>
      <c r="M631" t="n">
        <v>0</v>
      </c>
      <c r="N631" t="n">
        <v>10.1</v>
      </c>
      <c r="O631" t="n">
        <v>10463.99</v>
      </c>
      <c r="P631" t="n">
        <v>193.44</v>
      </c>
      <c r="Q631" t="n">
        <v>2238.76</v>
      </c>
      <c r="R631" t="n">
        <v>143.71</v>
      </c>
      <c r="S631" t="n">
        <v>80.06999999999999</v>
      </c>
      <c r="T631" t="n">
        <v>29492.19</v>
      </c>
      <c r="U631" t="n">
        <v>0.5600000000000001</v>
      </c>
      <c r="V631" t="n">
        <v>0.84</v>
      </c>
      <c r="W631" t="n">
        <v>6.82</v>
      </c>
      <c r="X631" t="n">
        <v>1.89</v>
      </c>
      <c r="Y631" t="n">
        <v>1</v>
      </c>
      <c r="Z631" t="n">
        <v>10</v>
      </c>
    </row>
    <row r="632">
      <c r="A632" t="n">
        <v>0</v>
      </c>
      <c r="B632" t="n">
        <v>50</v>
      </c>
      <c r="C632" t="inlineStr">
        <is>
          <t xml:space="preserve">CONCLUIDO	</t>
        </is>
      </c>
      <c r="D632" t="n">
        <v>2.3366</v>
      </c>
      <c r="E632" t="n">
        <v>42.8</v>
      </c>
      <c r="F632" t="n">
        <v>35.52</v>
      </c>
      <c r="G632" t="n">
        <v>9.029999999999999</v>
      </c>
      <c r="H632" t="n">
        <v>0.16</v>
      </c>
      <c r="I632" t="n">
        <v>236</v>
      </c>
      <c r="J632" t="n">
        <v>107.41</v>
      </c>
      <c r="K632" t="n">
        <v>41.65</v>
      </c>
      <c r="L632" t="n">
        <v>1</v>
      </c>
      <c r="M632" t="n">
        <v>234</v>
      </c>
      <c r="N632" t="n">
        <v>14.77</v>
      </c>
      <c r="O632" t="n">
        <v>13481.73</v>
      </c>
      <c r="P632" t="n">
        <v>326.11</v>
      </c>
      <c r="Q632" t="n">
        <v>2239.17</v>
      </c>
      <c r="R632" t="n">
        <v>309.31</v>
      </c>
      <c r="S632" t="n">
        <v>80.06999999999999</v>
      </c>
      <c r="T632" t="n">
        <v>111439.19</v>
      </c>
      <c r="U632" t="n">
        <v>0.26</v>
      </c>
      <c r="V632" t="n">
        <v>0.72</v>
      </c>
      <c r="W632" t="n">
        <v>7.03</v>
      </c>
      <c r="X632" t="n">
        <v>6.88</v>
      </c>
      <c r="Y632" t="n">
        <v>1</v>
      </c>
      <c r="Z632" t="n">
        <v>10</v>
      </c>
    </row>
    <row r="633">
      <c r="A633" t="n">
        <v>1</v>
      </c>
      <c r="B633" t="n">
        <v>50</v>
      </c>
      <c r="C633" t="inlineStr">
        <is>
          <t xml:space="preserve">CONCLUIDO	</t>
        </is>
      </c>
      <c r="D633" t="n">
        <v>2.5152</v>
      </c>
      <c r="E633" t="n">
        <v>39.76</v>
      </c>
      <c r="F633" t="n">
        <v>33.79</v>
      </c>
      <c r="G633" t="n">
        <v>11.45</v>
      </c>
      <c r="H633" t="n">
        <v>0.2</v>
      </c>
      <c r="I633" t="n">
        <v>177</v>
      </c>
      <c r="J633" t="n">
        <v>107.73</v>
      </c>
      <c r="K633" t="n">
        <v>41.65</v>
      </c>
      <c r="L633" t="n">
        <v>1.25</v>
      </c>
      <c r="M633" t="n">
        <v>175</v>
      </c>
      <c r="N633" t="n">
        <v>14.83</v>
      </c>
      <c r="O633" t="n">
        <v>13520.81</v>
      </c>
      <c r="P633" t="n">
        <v>305.62</v>
      </c>
      <c r="Q633" t="n">
        <v>2238.73</v>
      </c>
      <c r="R633" t="n">
        <v>252.3</v>
      </c>
      <c r="S633" t="n">
        <v>80.06999999999999</v>
      </c>
      <c r="T633" t="n">
        <v>83229.08</v>
      </c>
      <c r="U633" t="n">
        <v>0.32</v>
      </c>
      <c r="V633" t="n">
        <v>0.76</v>
      </c>
      <c r="W633" t="n">
        <v>6.95</v>
      </c>
      <c r="X633" t="n">
        <v>5.16</v>
      </c>
      <c r="Y633" t="n">
        <v>1</v>
      </c>
      <c r="Z633" t="n">
        <v>10</v>
      </c>
    </row>
    <row r="634">
      <c r="A634" t="n">
        <v>2</v>
      </c>
      <c r="B634" t="n">
        <v>50</v>
      </c>
      <c r="C634" t="inlineStr">
        <is>
          <t xml:space="preserve">CONCLUIDO	</t>
        </is>
      </c>
      <c r="D634" t="n">
        <v>2.6388</v>
      </c>
      <c r="E634" t="n">
        <v>37.9</v>
      </c>
      <c r="F634" t="n">
        <v>32.73</v>
      </c>
      <c r="G634" t="n">
        <v>13.93</v>
      </c>
      <c r="H634" t="n">
        <v>0.24</v>
      </c>
      <c r="I634" t="n">
        <v>141</v>
      </c>
      <c r="J634" t="n">
        <v>108.05</v>
      </c>
      <c r="K634" t="n">
        <v>41.65</v>
      </c>
      <c r="L634" t="n">
        <v>1.5</v>
      </c>
      <c r="M634" t="n">
        <v>139</v>
      </c>
      <c r="N634" t="n">
        <v>14.9</v>
      </c>
      <c r="O634" t="n">
        <v>13559.91</v>
      </c>
      <c r="P634" t="n">
        <v>291.32</v>
      </c>
      <c r="Q634" t="n">
        <v>2238.66</v>
      </c>
      <c r="R634" t="n">
        <v>217.62</v>
      </c>
      <c r="S634" t="n">
        <v>80.06999999999999</v>
      </c>
      <c r="T634" t="n">
        <v>66067.85000000001</v>
      </c>
      <c r="U634" t="n">
        <v>0.37</v>
      </c>
      <c r="V634" t="n">
        <v>0.78</v>
      </c>
      <c r="W634" t="n">
        <v>6.89</v>
      </c>
      <c r="X634" t="n">
        <v>4.09</v>
      </c>
      <c r="Y634" t="n">
        <v>1</v>
      </c>
      <c r="Z634" t="n">
        <v>10</v>
      </c>
    </row>
    <row r="635">
      <c r="A635" t="n">
        <v>3</v>
      </c>
      <c r="B635" t="n">
        <v>50</v>
      </c>
      <c r="C635" t="inlineStr">
        <is>
          <t xml:space="preserve">CONCLUIDO	</t>
        </is>
      </c>
      <c r="D635" t="n">
        <v>2.7357</v>
      </c>
      <c r="E635" t="n">
        <v>36.55</v>
      </c>
      <c r="F635" t="n">
        <v>31.94</v>
      </c>
      <c r="G635" t="n">
        <v>16.52</v>
      </c>
      <c r="H635" t="n">
        <v>0.28</v>
      </c>
      <c r="I635" t="n">
        <v>116</v>
      </c>
      <c r="J635" t="n">
        <v>108.37</v>
      </c>
      <c r="K635" t="n">
        <v>41.65</v>
      </c>
      <c r="L635" t="n">
        <v>1.75</v>
      </c>
      <c r="M635" t="n">
        <v>114</v>
      </c>
      <c r="N635" t="n">
        <v>14.97</v>
      </c>
      <c r="O635" t="n">
        <v>13599.17</v>
      </c>
      <c r="P635" t="n">
        <v>279.6</v>
      </c>
      <c r="Q635" t="n">
        <v>2238.48</v>
      </c>
      <c r="R635" t="n">
        <v>192.53</v>
      </c>
      <c r="S635" t="n">
        <v>80.06999999999999</v>
      </c>
      <c r="T635" t="n">
        <v>53648.13</v>
      </c>
      <c r="U635" t="n">
        <v>0.42</v>
      </c>
      <c r="V635" t="n">
        <v>0.8</v>
      </c>
      <c r="W635" t="n">
        <v>6.83</v>
      </c>
      <c r="X635" t="n">
        <v>3.31</v>
      </c>
      <c r="Y635" t="n">
        <v>1</v>
      </c>
      <c r="Z635" t="n">
        <v>10</v>
      </c>
    </row>
    <row r="636">
      <c r="A636" t="n">
        <v>4</v>
      </c>
      <c r="B636" t="n">
        <v>50</v>
      </c>
      <c r="C636" t="inlineStr">
        <is>
          <t xml:space="preserve">CONCLUIDO	</t>
        </is>
      </c>
      <c r="D636" t="n">
        <v>2.8066</v>
      </c>
      <c r="E636" t="n">
        <v>35.63</v>
      </c>
      <c r="F636" t="n">
        <v>31.42</v>
      </c>
      <c r="G636" t="n">
        <v>19.23</v>
      </c>
      <c r="H636" t="n">
        <v>0.32</v>
      </c>
      <c r="I636" t="n">
        <v>98</v>
      </c>
      <c r="J636" t="n">
        <v>108.68</v>
      </c>
      <c r="K636" t="n">
        <v>41.65</v>
      </c>
      <c r="L636" t="n">
        <v>2</v>
      </c>
      <c r="M636" t="n">
        <v>96</v>
      </c>
      <c r="N636" t="n">
        <v>15.03</v>
      </c>
      <c r="O636" t="n">
        <v>13638.32</v>
      </c>
      <c r="P636" t="n">
        <v>270.08</v>
      </c>
      <c r="Q636" t="n">
        <v>2238.52</v>
      </c>
      <c r="R636" t="n">
        <v>175.31</v>
      </c>
      <c r="S636" t="n">
        <v>80.06999999999999</v>
      </c>
      <c r="T636" t="n">
        <v>45127.58</v>
      </c>
      <c r="U636" t="n">
        <v>0.46</v>
      </c>
      <c r="V636" t="n">
        <v>0.82</v>
      </c>
      <c r="W636" t="n">
        <v>6.8</v>
      </c>
      <c r="X636" t="n">
        <v>2.79</v>
      </c>
      <c r="Y636" t="n">
        <v>1</v>
      </c>
      <c r="Z636" t="n">
        <v>10</v>
      </c>
    </row>
    <row r="637">
      <c r="A637" t="n">
        <v>5</v>
      </c>
      <c r="B637" t="n">
        <v>50</v>
      </c>
      <c r="C637" t="inlineStr">
        <is>
          <t xml:space="preserve">CONCLUIDO	</t>
        </is>
      </c>
      <c r="D637" t="n">
        <v>2.8596</v>
      </c>
      <c r="E637" t="n">
        <v>34.97</v>
      </c>
      <c r="F637" t="n">
        <v>31.04</v>
      </c>
      <c r="G637" t="n">
        <v>21.91</v>
      </c>
      <c r="H637" t="n">
        <v>0.36</v>
      </c>
      <c r="I637" t="n">
        <v>85</v>
      </c>
      <c r="J637" t="n">
        <v>109</v>
      </c>
      <c r="K637" t="n">
        <v>41.65</v>
      </c>
      <c r="L637" t="n">
        <v>2.25</v>
      </c>
      <c r="M637" t="n">
        <v>83</v>
      </c>
      <c r="N637" t="n">
        <v>15.1</v>
      </c>
      <c r="O637" t="n">
        <v>13677.51</v>
      </c>
      <c r="P637" t="n">
        <v>261.32</v>
      </c>
      <c r="Q637" t="n">
        <v>2238.59</v>
      </c>
      <c r="R637" t="n">
        <v>163.55</v>
      </c>
      <c r="S637" t="n">
        <v>80.06999999999999</v>
      </c>
      <c r="T637" t="n">
        <v>39314.26</v>
      </c>
      <c r="U637" t="n">
        <v>0.49</v>
      </c>
      <c r="V637" t="n">
        <v>0.83</v>
      </c>
      <c r="W637" t="n">
        <v>6.77</v>
      </c>
      <c r="X637" t="n">
        <v>2.42</v>
      </c>
      <c r="Y637" t="n">
        <v>1</v>
      </c>
      <c r="Z637" t="n">
        <v>10</v>
      </c>
    </row>
    <row r="638">
      <c r="A638" t="n">
        <v>6</v>
      </c>
      <c r="B638" t="n">
        <v>50</v>
      </c>
      <c r="C638" t="inlineStr">
        <is>
          <t xml:space="preserve">CONCLUIDO	</t>
        </is>
      </c>
      <c r="D638" t="n">
        <v>2.9061</v>
      </c>
      <c r="E638" t="n">
        <v>34.41</v>
      </c>
      <c r="F638" t="n">
        <v>30.73</v>
      </c>
      <c r="G638" t="n">
        <v>24.92</v>
      </c>
      <c r="H638" t="n">
        <v>0.4</v>
      </c>
      <c r="I638" t="n">
        <v>74</v>
      </c>
      <c r="J638" t="n">
        <v>109.32</v>
      </c>
      <c r="K638" t="n">
        <v>41.65</v>
      </c>
      <c r="L638" t="n">
        <v>2.5</v>
      </c>
      <c r="M638" t="n">
        <v>72</v>
      </c>
      <c r="N638" t="n">
        <v>15.17</v>
      </c>
      <c r="O638" t="n">
        <v>13716.72</v>
      </c>
      <c r="P638" t="n">
        <v>253.58</v>
      </c>
      <c r="Q638" t="n">
        <v>2238.64</v>
      </c>
      <c r="R638" t="n">
        <v>153.09</v>
      </c>
      <c r="S638" t="n">
        <v>80.06999999999999</v>
      </c>
      <c r="T638" t="n">
        <v>34138.07</v>
      </c>
      <c r="U638" t="n">
        <v>0.52</v>
      </c>
      <c r="V638" t="n">
        <v>0.84</v>
      </c>
      <c r="W638" t="n">
        <v>6.76</v>
      </c>
      <c r="X638" t="n">
        <v>2.1</v>
      </c>
      <c r="Y638" t="n">
        <v>1</v>
      </c>
      <c r="Z638" t="n">
        <v>10</v>
      </c>
    </row>
    <row r="639">
      <c r="A639" t="n">
        <v>7</v>
      </c>
      <c r="B639" t="n">
        <v>50</v>
      </c>
      <c r="C639" t="inlineStr">
        <is>
          <t xml:space="preserve">CONCLUIDO	</t>
        </is>
      </c>
      <c r="D639" t="n">
        <v>2.9402</v>
      </c>
      <c r="E639" t="n">
        <v>34.01</v>
      </c>
      <c r="F639" t="n">
        <v>30.51</v>
      </c>
      <c r="G639" t="n">
        <v>27.73</v>
      </c>
      <c r="H639" t="n">
        <v>0.44</v>
      </c>
      <c r="I639" t="n">
        <v>66</v>
      </c>
      <c r="J639" t="n">
        <v>109.64</v>
      </c>
      <c r="K639" t="n">
        <v>41.65</v>
      </c>
      <c r="L639" t="n">
        <v>2.75</v>
      </c>
      <c r="M639" t="n">
        <v>64</v>
      </c>
      <c r="N639" t="n">
        <v>15.24</v>
      </c>
      <c r="O639" t="n">
        <v>13755.95</v>
      </c>
      <c r="P639" t="n">
        <v>246.93</v>
      </c>
      <c r="Q639" t="n">
        <v>2238.47</v>
      </c>
      <c r="R639" t="n">
        <v>145.67</v>
      </c>
      <c r="S639" t="n">
        <v>80.06999999999999</v>
      </c>
      <c r="T639" t="n">
        <v>30466.12</v>
      </c>
      <c r="U639" t="n">
        <v>0.55</v>
      </c>
      <c r="V639" t="n">
        <v>0.84</v>
      </c>
      <c r="W639" t="n">
        <v>6.75</v>
      </c>
      <c r="X639" t="n">
        <v>1.88</v>
      </c>
      <c r="Y639" t="n">
        <v>1</v>
      </c>
      <c r="Z639" t="n">
        <v>10</v>
      </c>
    </row>
    <row r="640">
      <c r="A640" t="n">
        <v>8</v>
      </c>
      <c r="B640" t="n">
        <v>50</v>
      </c>
      <c r="C640" t="inlineStr">
        <is>
          <t xml:space="preserve">CONCLUIDO	</t>
        </is>
      </c>
      <c r="D640" t="n">
        <v>2.9694</v>
      </c>
      <c r="E640" t="n">
        <v>33.68</v>
      </c>
      <c r="F640" t="n">
        <v>30.33</v>
      </c>
      <c r="G640" t="n">
        <v>30.84</v>
      </c>
      <c r="H640" t="n">
        <v>0.48</v>
      </c>
      <c r="I640" t="n">
        <v>59</v>
      </c>
      <c r="J640" t="n">
        <v>109.96</v>
      </c>
      <c r="K640" t="n">
        <v>41.65</v>
      </c>
      <c r="L640" t="n">
        <v>3</v>
      </c>
      <c r="M640" t="n">
        <v>57</v>
      </c>
      <c r="N640" t="n">
        <v>15.31</v>
      </c>
      <c r="O640" t="n">
        <v>13795.21</v>
      </c>
      <c r="P640" t="n">
        <v>239.55</v>
      </c>
      <c r="Q640" t="n">
        <v>2238.36</v>
      </c>
      <c r="R640" t="n">
        <v>139.7</v>
      </c>
      <c r="S640" t="n">
        <v>80.06999999999999</v>
      </c>
      <c r="T640" t="n">
        <v>27515.74</v>
      </c>
      <c r="U640" t="n">
        <v>0.57</v>
      </c>
      <c r="V640" t="n">
        <v>0.85</v>
      </c>
      <c r="W640" t="n">
        <v>6.75</v>
      </c>
      <c r="X640" t="n">
        <v>1.7</v>
      </c>
      <c r="Y640" t="n">
        <v>1</v>
      </c>
      <c r="Z640" t="n">
        <v>10</v>
      </c>
    </row>
    <row r="641">
      <c r="A641" t="n">
        <v>9</v>
      </c>
      <c r="B641" t="n">
        <v>50</v>
      </c>
      <c r="C641" t="inlineStr">
        <is>
          <t xml:space="preserve">CONCLUIDO	</t>
        </is>
      </c>
      <c r="D641" t="n">
        <v>2.9982</v>
      </c>
      <c r="E641" t="n">
        <v>33.35</v>
      </c>
      <c r="F641" t="n">
        <v>30.14</v>
      </c>
      <c r="G641" t="n">
        <v>34.12</v>
      </c>
      <c r="H641" t="n">
        <v>0.52</v>
      </c>
      <c r="I641" t="n">
        <v>53</v>
      </c>
      <c r="J641" t="n">
        <v>110.27</v>
      </c>
      <c r="K641" t="n">
        <v>41.65</v>
      </c>
      <c r="L641" t="n">
        <v>3.25</v>
      </c>
      <c r="M641" t="n">
        <v>44</v>
      </c>
      <c r="N641" t="n">
        <v>15.37</v>
      </c>
      <c r="O641" t="n">
        <v>13834.5</v>
      </c>
      <c r="P641" t="n">
        <v>231.85</v>
      </c>
      <c r="Q641" t="n">
        <v>2238.44</v>
      </c>
      <c r="R641" t="n">
        <v>133.47</v>
      </c>
      <c r="S641" t="n">
        <v>80.06999999999999</v>
      </c>
      <c r="T641" t="n">
        <v>24433.6</v>
      </c>
      <c r="U641" t="n">
        <v>0.6</v>
      </c>
      <c r="V641" t="n">
        <v>0.85</v>
      </c>
      <c r="W641" t="n">
        <v>6.74</v>
      </c>
      <c r="X641" t="n">
        <v>1.51</v>
      </c>
      <c r="Y641" t="n">
        <v>1</v>
      </c>
      <c r="Z641" t="n">
        <v>10</v>
      </c>
    </row>
    <row r="642">
      <c r="A642" t="n">
        <v>10</v>
      </c>
      <c r="B642" t="n">
        <v>50</v>
      </c>
      <c r="C642" t="inlineStr">
        <is>
          <t xml:space="preserve">CONCLUIDO	</t>
        </is>
      </c>
      <c r="D642" t="n">
        <v>3.0157</v>
      </c>
      <c r="E642" t="n">
        <v>33.16</v>
      </c>
      <c r="F642" t="n">
        <v>30.03</v>
      </c>
      <c r="G642" t="n">
        <v>36.78</v>
      </c>
      <c r="H642" t="n">
        <v>0.5600000000000001</v>
      </c>
      <c r="I642" t="n">
        <v>49</v>
      </c>
      <c r="J642" t="n">
        <v>110.59</v>
      </c>
      <c r="K642" t="n">
        <v>41.65</v>
      </c>
      <c r="L642" t="n">
        <v>3.5</v>
      </c>
      <c r="M642" t="n">
        <v>27</v>
      </c>
      <c r="N642" t="n">
        <v>15.44</v>
      </c>
      <c r="O642" t="n">
        <v>13873.81</v>
      </c>
      <c r="P642" t="n">
        <v>227.3</v>
      </c>
      <c r="Q642" t="n">
        <v>2238.58</v>
      </c>
      <c r="R642" t="n">
        <v>129.71</v>
      </c>
      <c r="S642" t="n">
        <v>80.06999999999999</v>
      </c>
      <c r="T642" t="n">
        <v>22572.7</v>
      </c>
      <c r="U642" t="n">
        <v>0.62</v>
      </c>
      <c r="V642" t="n">
        <v>0.85</v>
      </c>
      <c r="W642" t="n">
        <v>6.74</v>
      </c>
      <c r="X642" t="n">
        <v>1.41</v>
      </c>
      <c r="Y642" t="n">
        <v>1</v>
      </c>
      <c r="Z642" t="n">
        <v>10</v>
      </c>
    </row>
    <row r="643">
      <c r="A643" t="n">
        <v>11</v>
      </c>
      <c r="B643" t="n">
        <v>50</v>
      </c>
      <c r="C643" t="inlineStr">
        <is>
          <t xml:space="preserve">CONCLUIDO	</t>
        </is>
      </c>
      <c r="D643" t="n">
        <v>3.0241</v>
      </c>
      <c r="E643" t="n">
        <v>33.07</v>
      </c>
      <c r="F643" t="n">
        <v>29.99</v>
      </c>
      <c r="G643" t="n">
        <v>38.28</v>
      </c>
      <c r="H643" t="n">
        <v>0.6</v>
      </c>
      <c r="I643" t="n">
        <v>47</v>
      </c>
      <c r="J643" t="n">
        <v>110.91</v>
      </c>
      <c r="K643" t="n">
        <v>41.65</v>
      </c>
      <c r="L643" t="n">
        <v>3.75</v>
      </c>
      <c r="M643" t="n">
        <v>10</v>
      </c>
      <c r="N643" t="n">
        <v>15.51</v>
      </c>
      <c r="O643" t="n">
        <v>13913.15</v>
      </c>
      <c r="P643" t="n">
        <v>226.03</v>
      </c>
      <c r="Q643" t="n">
        <v>2238.61</v>
      </c>
      <c r="R643" t="n">
        <v>127.17</v>
      </c>
      <c r="S643" t="n">
        <v>80.06999999999999</v>
      </c>
      <c r="T643" t="n">
        <v>21310.12</v>
      </c>
      <c r="U643" t="n">
        <v>0.63</v>
      </c>
      <c r="V643" t="n">
        <v>0.86</v>
      </c>
      <c r="W643" t="n">
        <v>6.77</v>
      </c>
      <c r="X643" t="n">
        <v>1.36</v>
      </c>
      <c r="Y643" t="n">
        <v>1</v>
      </c>
      <c r="Z643" t="n">
        <v>10</v>
      </c>
    </row>
    <row r="644">
      <c r="A644" t="n">
        <v>12</v>
      </c>
      <c r="B644" t="n">
        <v>50</v>
      </c>
      <c r="C644" t="inlineStr">
        <is>
          <t xml:space="preserve">CONCLUIDO	</t>
        </is>
      </c>
      <c r="D644" t="n">
        <v>3.0272</v>
      </c>
      <c r="E644" t="n">
        <v>33.03</v>
      </c>
      <c r="F644" t="n">
        <v>29.98</v>
      </c>
      <c r="G644" t="n">
        <v>39.1</v>
      </c>
      <c r="H644" t="n">
        <v>0.63</v>
      </c>
      <c r="I644" t="n">
        <v>46</v>
      </c>
      <c r="J644" t="n">
        <v>111.23</v>
      </c>
      <c r="K644" t="n">
        <v>41.65</v>
      </c>
      <c r="L644" t="n">
        <v>4</v>
      </c>
      <c r="M644" t="n">
        <v>5</v>
      </c>
      <c r="N644" t="n">
        <v>15.58</v>
      </c>
      <c r="O644" t="n">
        <v>13952.52</v>
      </c>
      <c r="P644" t="n">
        <v>224.18</v>
      </c>
      <c r="Q644" t="n">
        <v>2238.47</v>
      </c>
      <c r="R644" t="n">
        <v>126.61</v>
      </c>
      <c r="S644" t="n">
        <v>80.06999999999999</v>
      </c>
      <c r="T644" t="n">
        <v>21036.24</v>
      </c>
      <c r="U644" t="n">
        <v>0.63</v>
      </c>
      <c r="V644" t="n">
        <v>0.86</v>
      </c>
      <c r="W644" t="n">
        <v>6.78</v>
      </c>
      <c r="X644" t="n">
        <v>1.35</v>
      </c>
      <c r="Y644" t="n">
        <v>1</v>
      </c>
      <c r="Z644" t="n">
        <v>10</v>
      </c>
    </row>
    <row r="645">
      <c r="A645" t="n">
        <v>13</v>
      </c>
      <c r="B645" t="n">
        <v>50</v>
      </c>
      <c r="C645" t="inlineStr">
        <is>
          <t xml:space="preserve">CONCLUIDO	</t>
        </is>
      </c>
      <c r="D645" t="n">
        <v>3.0266</v>
      </c>
      <c r="E645" t="n">
        <v>33.04</v>
      </c>
      <c r="F645" t="n">
        <v>29.98</v>
      </c>
      <c r="G645" t="n">
        <v>39.11</v>
      </c>
      <c r="H645" t="n">
        <v>0.67</v>
      </c>
      <c r="I645" t="n">
        <v>46</v>
      </c>
      <c r="J645" t="n">
        <v>111.55</v>
      </c>
      <c r="K645" t="n">
        <v>41.65</v>
      </c>
      <c r="L645" t="n">
        <v>4.25</v>
      </c>
      <c r="M645" t="n">
        <v>1</v>
      </c>
      <c r="N645" t="n">
        <v>15.65</v>
      </c>
      <c r="O645" t="n">
        <v>13991.91</v>
      </c>
      <c r="P645" t="n">
        <v>225.49</v>
      </c>
      <c r="Q645" t="n">
        <v>2238.72</v>
      </c>
      <c r="R645" t="n">
        <v>126.88</v>
      </c>
      <c r="S645" t="n">
        <v>80.06999999999999</v>
      </c>
      <c r="T645" t="n">
        <v>21171.12</v>
      </c>
      <c r="U645" t="n">
        <v>0.63</v>
      </c>
      <c r="V645" t="n">
        <v>0.86</v>
      </c>
      <c r="W645" t="n">
        <v>6.77</v>
      </c>
      <c r="X645" t="n">
        <v>1.35</v>
      </c>
      <c r="Y645" t="n">
        <v>1</v>
      </c>
      <c r="Z645" t="n">
        <v>10</v>
      </c>
    </row>
    <row r="646">
      <c r="A646" t="n">
        <v>14</v>
      </c>
      <c r="B646" t="n">
        <v>50</v>
      </c>
      <c r="C646" t="inlineStr">
        <is>
          <t xml:space="preserve">CONCLUIDO	</t>
        </is>
      </c>
      <c r="D646" t="n">
        <v>3.0266</v>
      </c>
      <c r="E646" t="n">
        <v>33.04</v>
      </c>
      <c r="F646" t="n">
        <v>29.98</v>
      </c>
      <c r="G646" t="n">
        <v>39.11</v>
      </c>
      <c r="H646" t="n">
        <v>0.71</v>
      </c>
      <c r="I646" t="n">
        <v>46</v>
      </c>
      <c r="J646" t="n">
        <v>111.87</v>
      </c>
      <c r="K646" t="n">
        <v>41.65</v>
      </c>
      <c r="L646" t="n">
        <v>4.5</v>
      </c>
      <c r="M646" t="n">
        <v>0</v>
      </c>
      <c r="N646" t="n">
        <v>15.72</v>
      </c>
      <c r="O646" t="n">
        <v>14031.33</v>
      </c>
      <c r="P646" t="n">
        <v>226.1</v>
      </c>
      <c r="Q646" t="n">
        <v>2238.66</v>
      </c>
      <c r="R646" t="n">
        <v>126.87</v>
      </c>
      <c r="S646" t="n">
        <v>80.06999999999999</v>
      </c>
      <c r="T646" t="n">
        <v>21168.52</v>
      </c>
      <c r="U646" t="n">
        <v>0.63</v>
      </c>
      <c r="V646" t="n">
        <v>0.86</v>
      </c>
      <c r="W646" t="n">
        <v>6.77</v>
      </c>
      <c r="X646" t="n">
        <v>1.35</v>
      </c>
      <c r="Y646" t="n">
        <v>1</v>
      </c>
      <c r="Z646" t="n">
        <v>10</v>
      </c>
    </row>
    <row r="647">
      <c r="A647" t="n">
        <v>0</v>
      </c>
      <c r="B647" t="n">
        <v>25</v>
      </c>
      <c r="C647" t="inlineStr">
        <is>
          <t xml:space="preserve">CONCLUIDO	</t>
        </is>
      </c>
      <c r="D647" t="n">
        <v>2.7669</v>
      </c>
      <c r="E647" t="n">
        <v>36.14</v>
      </c>
      <c r="F647" t="n">
        <v>32.48</v>
      </c>
      <c r="G647" t="n">
        <v>14.55</v>
      </c>
      <c r="H647" t="n">
        <v>0.28</v>
      </c>
      <c r="I647" t="n">
        <v>134</v>
      </c>
      <c r="J647" t="n">
        <v>61.76</v>
      </c>
      <c r="K647" t="n">
        <v>28.92</v>
      </c>
      <c r="L647" t="n">
        <v>1</v>
      </c>
      <c r="M647" t="n">
        <v>132</v>
      </c>
      <c r="N647" t="n">
        <v>6.84</v>
      </c>
      <c r="O647" t="n">
        <v>7851.41</v>
      </c>
      <c r="P647" t="n">
        <v>184.97</v>
      </c>
      <c r="Q647" t="n">
        <v>2238.92</v>
      </c>
      <c r="R647" t="n">
        <v>210.39</v>
      </c>
      <c r="S647" t="n">
        <v>80.06999999999999</v>
      </c>
      <c r="T647" t="n">
        <v>62487.59</v>
      </c>
      <c r="U647" t="n">
        <v>0.38</v>
      </c>
      <c r="V647" t="n">
        <v>0.79</v>
      </c>
      <c r="W647" t="n">
        <v>6.85</v>
      </c>
      <c r="X647" t="n">
        <v>3.85</v>
      </c>
      <c r="Y647" t="n">
        <v>1</v>
      </c>
      <c r="Z647" t="n">
        <v>10</v>
      </c>
    </row>
    <row r="648">
      <c r="A648" t="n">
        <v>1</v>
      </c>
      <c r="B648" t="n">
        <v>25</v>
      </c>
      <c r="C648" t="inlineStr">
        <is>
          <t xml:space="preserve">CONCLUIDO	</t>
        </is>
      </c>
      <c r="D648" t="n">
        <v>2.8772</v>
      </c>
      <c r="E648" t="n">
        <v>34.76</v>
      </c>
      <c r="F648" t="n">
        <v>31.56</v>
      </c>
      <c r="G648" t="n">
        <v>18.75</v>
      </c>
      <c r="H648" t="n">
        <v>0.35</v>
      </c>
      <c r="I648" t="n">
        <v>101</v>
      </c>
      <c r="J648" t="n">
        <v>62.05</v>
      </c>
      <c r="K648" t="n">
        <v>28.92</v>
      </c>
      <c r="L648" t="n">
        <v>1.25</v>
      </c>
      <c r="M648" t="n">
        <v>68</v>
      </c>
      <c r="N648" t="n">
        <v>6.88</v>
      </c>
      <c r="O648" t="n">
        <v>7887.12</v>
      </c>
      <c r="P648" t="n">
        <v>170.9</v>
      </c>
      <c r="Q648" t="n">
        <v>2238.8</v>
      </c>
      <c r="R648" t="n">
        <v>178.61</v>
      </c>
      <c r="S648" t="n">
        <v>80.06999999999999</v>
      </c>
      <c r="T648" t="n">
        <v>46763.69</v>
      </c>
      <c r="U648" t="n">
        <v>0.45</v>
      </c>
      <c r="V648" t="n">
        <v>0.8100000000000001</v>
      </c>
      <c r="W648" t="n">
        <v>6.85</v>
      </c>
      <c r="X648" t="n">
        <v>2.93</v>
      </c>
      <c r="Y648" t="n">
        <v>1</v>
      </c>
      <c r="Z648" t="n">
        <v>10</v>
      </c>
    </row>
    <row r="649">
      <c r="A649" t="n">
        <v>2</v>
      </c>
      <c r="B649" t="n">
        <v>25</v>
      </c>
      <c r="C649" t="inlineStr">
        <is>
          <t xml:space="preserve">CONCLUIDO	</t>
        </is>
      </c>
      <c r="D649" t="n">
        <v>2.9051</v>
      </c>
      <c r="E649" t="n">
        <v>34.42</v>
      </c>
      <c r="F649" t="n">
        <v>31.35</v>
      </c>
      <c r="G649" t="n">
        <v>20.45</v>
      </c>
      <c r="H649" t="n">
        <v>0.42</v>
      </c>
      <c r="I649" t="n">
        <v>92</v>
      </c>
      <c r="J649" t="n">
        <v>62.34</v>
      </c>
      <c r="K649" t="n">
        <v>28.92</v>
      </c>
      <c r="L649" t="n">
        <v>1.5</v>
      </c>
      <c r="M649" t="n">
        <v>11</v>
      </c>
      <c r="N649" t="n">
        <v>6.92</v>
      </c>
      <c r="O649" t="n">
        <v>7922.85</v>
      </c>
      <c r="P649" t="n">
        <v>167.02</v>
      </c>
      <c r="Q649" t="n">
        <v>2238.94</v>
      </c>
      <c r="R649" t="n">
        <v>169.69</v>
      </c>
      <c r="S649" t="n">
        <v>80.06999999999999</v>
      </c>
      <c r="T649" t="n">
        <v>42347.86</v>
      </c>
      <c r="U649" t="n">
        <v>0.47</v>
      </c>
      <c r="V649" t="n">
        <v>0.82</v>
      </c>
      <c r="W649" t="n">
        <v>6.89</v>
      </c>
      <c r="X649" t="n">
        <v>2.72</v>
      </c>
      <c r="Y649" t="n">
        <v>1</v>
      </c>
      <c r="Z649" t="n">
        <v>10</v>
      </c>
    </row>
    <row r="650">
      <c r="A650" t="n">
        <v>3</v>
      </c>
      <c r="B650" t="n">
        <v>25</v>
      </c>
      <c r="C650" t="inlineStr">
        <is>
          <t xml:space="preserve">CONCLUIDO	</t>
        </is>
      </c>
      <c r="D650" t="n">
        <v>2.9072</v>
      </c>
      <c r="E650" t="n">
        <v>34.4</v>
      </c>
      <c r="F650" t="n">
        <v>31.34</v>
      </c>
      <c r="G650" t="n">
        <v>20.66</v>
      </c>
      <c r="H650" t="n">
        <v>0.49</v>
      </c>
      <c r="I650" t="n">
        <v>91</v>
      </c>
      <c r="J650" t="n">
        <v>62.63</v>
      </c>
      <c r="K650" t="n">
        <v>28.92</v>
      </c>
      <c r="L650" t="n">
        <v>1.75</v>
      </c>
      <c r="M650" t="n">
        <v>1</v>
      </c>
      <c r="N650" t="n">
        <v>6.96</v>
      </c>
      <c r="O650" t="n">
        <v>7958.6</v>
      </c>
      <c r="P650" t="n">
        <v>167.56</v>
      </c>
      <c r="Q650" t="n">
        <v>2238.96</v>
      </c>
      <c r="R650" t="n">
        <v>168.82</v>
      </c>
      <c r="S650" t="n">
        <v>80.06999999999999</v>
      </c>
      <c r="T650" t="n">
        <v>41917.33</v>
      </c>
      <c r="U650" t="n">
        <v>0.47</v>
      </c>
      <c r="V650" t="n">
        <v>0.82</v>
      </c>
      <c r="W650" t="n">
        <v>6.91</v>
      </c>
      <c r="X650" t="n">
        <v>2.71</v>
      </c>
      <c r="Y650" t="n">
        <v>1</v>
      </c>
      <c r="Z650" t="n">
        <v>10</v>
      </c>
    </row>
    <row r="651">
      <c r="A651" t="n">
        <v>4</v>
      </c>
      <c r="B651" t="n">
        <v>25</v>
      </c>
      <c r="C651" t="inlineStr">
        <is>
          <t xml:space="preserve">CONCLUIDO	</t>
        </is>
      </c>
      <c r="D651" t="n">
        <v>2.9078</v>
      </c>
      <c r="E651" t="n">
        <v>34.39</v>
      </c>
      <c r="F651" t="n">
        <v>31.33</v>
      </c>
      <c r="G651" t="n">
        <v>20.66</v>
      </c>
      <c r="H651" t="n">
        <v>0.55</v>
      </c>
      <c r="I651" t="n">
        <v>91</v>
      </c>
      <c r="J651" t="n">
        <v>62.92</v>
      </c>
      <c r="K651" t="n">
        <v>28.92</v>
      </c>
      <c r="L651" t="n">
        <v>2</v>
      </c>
      <c r="M651" t="n">
        <v>0</v>
      </c>
      <c r="N651" t="n">
        <v>7</v>
      </c>
      <c r="O651" t="n">
        <v>7994.37</v>
      </c>
      <c r="P651" t="n">
        <v>168.2</v>
      </c>
      <c r="Q651" t="n">
        <v>2239.04</v>
      </c>
      <c r="R651" t="n">
        <v>168.73</v>
      </c>
      <c r="S651" t="n">
        <v>80.06999999999999</v>
      </c>
      <c r="T651" t="n">
        <v>41872.06</v>
      </c>
      <c r="U651" t="n">
        <v>0.47</v>
      </c>
      <c r="V651" t="n">
        <v>0.82</v>
      </c>
      <c r="W651" t="n">
        <v>6.9</v>
      </c>
      <c r="X651" t="n">
        <v>2.7</v>
      </c>
      <c r="Y651" t="n">
        <v>1</v>
      </c>
      <c r="Z651" t="n">
        <v>10</v>
      </c>
    </row>
    <row r="652">
      <c r="A652" t="n">
        <v>0</v>
      </c>
      <c r="B652" t="n">
        <v>85</v>
      </c>
      <c r="C652" t="inlineStr">
        <is>
          <t xml:space="preserve">CONCLUIDO	</t>
        </is>
      </c>
      <c r="D652" t="n">
        <v>1.8597</v>
      </c>
      <c r="E652" t="n">
        <v>53.77</v>
      </c>
      <c r="F652" t="n">
        <v>39.27</v>
      </c>
      <c r="G652" t="n">
        <v>6.58</v>
      </c>
      <c r="H652" t="n">
        <v>0.11</v>
      </c>
      <c r="I652" t="n">
        <v>358</v>
      </c>
      <c r="J652" t="n">
        <v>167.88</v>
      </c>
      <c r="K652" t="n">
        <v>51.39</v>
      </c>
      <c r="L652" t="n">
        <v>1</v>
      </c>
      <c r="M652" t="n">
        <v>356</v>
      </c>
      <c r="N652" t="n">
        <v>30.49</v>
      </c>
      <c r="O652" t="n">
        <v>20939.59</v>
      </c>
      <c r="P652" t="n">
        <v>494.26</v>
      </c>
      <c r="Q652" t="n">
        <v>2239.46</v>
      </c>
      <c r="R652" t="n">
        <v>431.37</v>
      </c>
      <c r="S652" t="n">
        <v>80.06999999999999</v>
      </c>
      <c r="T652" t="n">
        <v>171857.56</v>
      </c>
      <c r="U652" t="n">
        <v>0.19</v>
      </c>
      <c r="V652" t="n">
        <v>0.65</v>
      </c>
      <c r="W652" t="n">
        <v>7.24</v>
      </c>
      <c r="X652" t="n">
        <v>10.63</v>
      </c>
      <c r="Y652" t="n">
        <v>1</v>
      </c>
      <c r="Z652" t="n">
        <v>10</v>
      </c>
    </row>
    <row r="653">
      <c r="A653" t="n">
        <v>1</v>
      </c>
      <c r="B653" t="n">
        <v>85</v>
      </c>
      <c r="C653" t="inlineStr">
        <is>
          <t xml:space="preserve">CONCLUIDO	</t>
        </is>
      </c>
      <c r="D653" t="n">
        <v>2.0992</v>
      </c>
      <c r="E653" t="n">
        <v>47.64</v>
      </c>
      <c r="F653" t="n">
        <v>36.35</v>
      </c>
      <c r="G653" t="n">
        <v>8.289999999999999</v>
      </c>
      <c r="H653" t="n">
        <v>0.13</v>
      </c>
      <c r="I653" t="n">
        <v>263</v>
      </c>
      <c r="J653" t="n">
        <v>168.25</v>
      </c>
      <c r="K653" t="n">
        <v>51.39</v>
      </c>
      <c r="L653" t="n">
        <v>1.25</v>
      </c>
      <c r="M653" t="n">
        <v>261</v>
      </c>
      <c r="N653" t="n">
        <v>30.6</v>
      </c>
      <c r="O653" t="n">
        <v>20984.25</v>
      </c>
      <c r="P653" t="n">
        <v>454.71</v>
      </c>
      <c r="Q653" t="n">
        <v>2239.45</v>
      </c>
      <c r="R653" t="n">
        <v>336.11</v>
      </c>
      <c r="S653" t="n">
        <v>80.06999999999999</v>
      </c>
      <c r="T653" t="n">
        <v>124700.99</v>
      </c>
      <c r="U653" t="n">
        <v>0.24</v>
      </c>
      <c r="V653" t="n">
        <v>0.71</v>
      </c>
      <c r="W653" t="n">
        <v>7.08</v>
      </c>
      <c r="X653" t="n">
        <v>7.71</v>
      </c>
      <c r="Y653" t="n">
        <v>1</v>
      </c>
      <c r="Z653" t="n">
        <v>10</v>
      </c>
    </row>
    <row r="654">
      <c r="A654" t="n">
        <v>2</v>
      </c>
      <c r="B654" t="n">
        <v>85</v>
      </c>
      <c r="C654" t="inlineStr">
        <is>
          <t xml:space="preserve">CONCLUIDO	</t>
        </is>
      </c>
      <c r="D654" t="n">
        <v>2.2681</v>
      </c>
      <c r="E654" t="n">
        <v>44.09</v>
      </c>
      <c r="F654" t="n">
        <v>34.67</v>
      </c>
      <c r="G654" t="n">
        <v>10</v>
      </c>
      <c r="H654" t="n">
        <v>0.16</v>
      </c>
      <c r="I654" t="n">
        <v>208</v>
      </c>
      <c r="J654" t="n">
        <v>168.61</v>
      </c>
      <c r="K654" t="n">
        <v>51.39</v>
      </c>
      <c r="L654" t="n">
        <v>1.5</v>
      </c>
      <c r="M654" t="n">
        <v>206</v>
      </c>
      <c r="N654" t="n">
        <v>30.71</v>
      </c>
      <c r="O654" t="n">
        <v>21028.94</v>
      </c>
      <c r="P654" t="n">
        <v>430.84</v>
      </c>
      <c r="Q654" t="n">
        <v>2238.98</v>
      </c>
      <c r="R654" t="n">
        <v>281.72</v>
      </c>
      <c r="S654" t="n">
        <v>80.06999999999999</v>
      </c>
      <c r="T654" t="n">
        <v>97782.78999999999</v>
      </c>
      <c r="U654" t="n">
        <v>0.28</v>
      </c>
      <c r="V654" t="n">
        <v>0.74</v>
      </c>
      <c r="W654" t="n">
        <v>6.97</v>
      </c>
      <c r="X654" t="n">
        <v>6.04</v>
      </c>
      <c r="Y654" t="n">
        <v>1</v>
      </c>
      <c r="Z654" t="n">
        <v>10</v>
      </c>
    </row>
    <row r="655">
      <c r="A655" t="n">
        <v>3</v>
      </c>
      <c r="B655" t="n">
        <v>85</v>
      </c>
      <c r="C655" t="inlineStr">
        <is>
          <t xml:space="preserve">CONCLUIDO	</t>
        </is>
      </c>
      <c r="D655" t="n">
        <v>2.3905</v>
      </c>
      <c r="E655" t="n">
        <v>41.83</v>
      </c>
      <c r="F655" t="n">
        <v>33.63</v>
      </c>
      <c r="G655" t="n">
        <v>11.73</v>
      </c>
      <c r="H655" t="n">
        <v>0.18</v>
      </c>
      <c r="I655" t="n">
        <v>172</v>
      </c>
      <c r="J655" t="n">
        <v>168.97</v>
      </c>
      <c r="K655" t="n">
        <v>51.39</v>
      </c>
      <c r="L655" t="n">
        <v>1.75</v>
      </c>
      <c r="M655" t="n">
        <v>170</v>
      </c>
      <c r="N655" t="n">
        <v>30.83</v>
      </c>
      <c r="O655" t="n">
        <v>21073.68</v>
      </c>
      <c r="P655" t="n">
        <v>415.18</v>
      </c>
      <c r="Q655" t="n">
        <v>2238.82</v>
      </c>
      <c r="R655" t="n">
        <v>246.85</v>
      </c>
      <c r="S655" t="n">
        <v>80.06999999999999</v>
      </c>
      <c r="T655" t="n">
        <v>80527.25</v>
      </c>
      <c r="U655" t="n">
        <v>0.32</v>
      </c>
      <c r="V655" t="n">
        <v>0.76</v>
      </c>
      <c r="W655" t="n">
        <v>6.94</v>
      </c>
      <c r="X655" t="n">
        <v>5</v>
      </c>
      <c r="Y655" t="n">
        <v>1</v>
      </c>
      <c r="Z655" t="n">
        <v>10</v>
      </c>
    </row>
    <row r="656">
      <c r="A656" t="n">
        <v>4</v>
      </c>
      <c r="B656" t="n">
        <v>85</v>
      </c>
      <c r="C656" t="inlineStr">
        <is>
          <t xml:space="preserve">CONCLUIDO	</t>
        </is>
      </c>
      <c r="D656" t="n">
        <v>2.4881</v>
      </c>
      <c r="E656" t="n">
        <v>40.19</v>
      </c>
      <c r="F656" t="n">
        <v>32.87</v>
      </c>
      <c r="G656" t="n">
        <v>13.51</v>
      </c>
      <c r="H656" t="n">
        <v>0.21</v>
      </c>
      <c r="I656" t="n">
        <v>146</v>
      </c>
      <c r="J656" t="n">
        <v>169.33</v>
      </c>
      <c r="K656" t="n">
        <v>51.39</v>
      </c>
      <c r="L656" t="n">
        <v>2</v>
      </c>
      <c r="M656" t="n">
        <v>144</v>
      </c>
      <c r="N656" t="n">
        <v>30.94</v>
      </c>
      <c r="O656" t="n">
        <v>21118.46</v>
      </c>
      <c r="P656" t="n">
        <v>403.14</v>
      </c>
      <c r="Q656" t="n">
        <v>2238.83</v>
      </c>
      <c r="R656" t="n">
        <v>221.94</v>
      </c>
      <c r="S656" t="n">
        <v>80.06999999999999</v>
      </c>
      <c r="T656" t="n">
        <v>68200.28999999999</v>
      </c>
      <c r="U656" t="n">
        <v>0.36</v>
      </c>
      <c r="V656" t="n">
        <v>0.78</v>
      </c>
      <c r="W656" t="n">
        <v>6.9</v>
      </c>
      <c r="X656" t="n">
        <v>4.24</v>
      </c>
      <c r="Y656" t="n">
        <v>1</v>
      </c>
      <c r="Z656" t="n">
        <v>10</v>
      </c>
    </row>
    <row r="657">
      <c r="A657" t="n">
        <v>5</v>
      </c>
      <c r="B657" t="n">
        <v>85</v>
      </c>
      <c r="C657" t="inlineStr">
        <is>
          <t xml:space="preserve">CONCLUIDO	</t>
        </is>
      </c>
      <c r="D657" t="n">
        <v>2.5667</v>
      </c>
      <c r="E657" t="n">
        <v>38.96</v>
      </c>
      <c r="F657" t="n">
        <v>32.28</v>
      </c>
      <c r="G657" t="n">
        <v>15.25</v>
      </c>
      <c r="H657" t="n">
        <v>0.24</v>
      </c>
      <c r="I657" t="n">
        <v>127</v>
      </c>
      <c r="J657" t="n">
        <v>169.7</v>
      </c>
      <c r="K657" t="n">
        <v>51.39</v>
      </c>
      <c r="L657" t="n">
        <v>2.25</v>
      </c>
      <c r="M657" t="n">
        <v>125</v>
      </c>
      <c r="N657" t="n">
        <v>31.05</v>
      </c>
      <c r="O657" t="n">
        <v>21163.27</v>
      </c>
      <c r="P657" t="n">
        <v>393.12</v>
      </c>
      <c r="Q657" t="n">
        <v>2238.87</v>
      </c>
      <c r="R657" t="n">
        <v>203.7</v>
      </c>
      <c r="S657" t="n">
        <v>80.06999999999999</v>
      </c>
      <c r="T657" t="n">
        <v>59177.66</v>
      </c>
      <c r="U657" t="n">
        <v>0.39</v>
      </c>
      <c r="V657" t="n">
        <v>0.79</v>
      </c>
      <c r="W657" t="n">
        <v>6.85</v>
      </c>
      <c r="X657" t="n">
        <v>3.65</v>
      </c>
      <c r="Y657" t="n">
        <v>1</v>
      </c>
      <c r="Z657" t="n">
        <v>10</v>
      </c>
    </row>
    <row r="658">
      <c r="A658" t="n">
        <v>6</v>
      </c>
      <c r="B658" t="n">
        <v>85</v>
      </c>
      <c r="C658" t="inlineStr">
        <is>
          <t xml:space="preserve">CONCLUIDO	</t>
        </is>
      </c>
      <c r="D658" t="n">
        <v>2.632</v>
      </c>
      <c r="E658" t="n">
        <v>37.99</v>
      </c>
      <c r="F658" t="n">
        <v>31.83</v>
      </c>
      <c r="G658" t="n">
        <v>17.05</v>
      </c>
      <c r="H658" t="n">
        <v>0.26</v>
      </c>
      <c r="I658" t="n">
        <v>112</v>
      </c>
      <c r="J658" t="n">
        <v>170.06</v>
      </c>
      <c r="K658" t="n">
        <v>51.39</v>
      </c>
      <c r="L658" t="n">
        <v>2.5</v>
      </c>
      <c r="M658" t="n">
        <v>110</v>
      </c>
      <c r="N658" t="n">
        <v>31.17</v>
      </c>
      <c r="O658" t="n">
        <v>21208.12</v>
      </c>
      <c r="P658" t="n">
        <v>384.71</v>
      </c>
      <c r="Q658" t="n">
        <v>2238.56</v>
      </c>
      <c r="R658" t="n">
        <v>188.56</v>
      </c>
      <c r="S658" t="n">
        <v>80.06999999999999</v>
      </c>
      <c r="T658" t="n">
        <v>51680.45</v>
      </c>
      <c r="U658" t="n">
        <v>0.42</v>
      </c>
      <c r="V658" t="n">
        <v>0.8100000000000001</v>
      </c>
      <c r="W658" t="n">
        <v>6.83</v>
      </c>
      <c r="X658" t="n">
        <v>3.2</v>
      </c>
      <c r="Y658" t="n">
        <v>1</v>
      </c>
      <c r="Z658" t="n">
        <v>10</v>
      </c>
    </row>
    <row r="659">
      <c r="A659" t="n">
        <v>7</v>
      </c>
      <c r="B659" t="n">
        <v>85</v>
      </c>
      <c r="C659" t="inlineStr">
        <is>
          <t xml:space="preserve">CONCLUIDO	</t>
        </is>
      </c>
      <c r="D659" t="n">
        <v>2.6852</v>
      </c>
      <c r="E659" t="n">
        <v>37.24</v>
      </c>
      <c r="F659" t="n">
        <v>31.48</v>
      </c>
      <c r="G659" t="n">
        <v>18.89</v>
      </c>
      <c r="H659" t="n">
        <v>0.29</v>
      </c>
      <c r="I659" t="n">
        <v>100</v>
      </c>
      <c r="J659" t="n">
        <v>170.42</v>
      </c>
      <c r="K659" t="n">
        <v>51.39</v>
      </c>
      <c r="L659" t="n">
        <v>2.75</v>
      </c>
      <c r="M659" t="n">
        <v>98</v>
      </c>
      <c r="N659" t="n">
        <v>31.28</v>
      </c>
      <c r="O659" t="n">
        <v>21253.01</v>
      </c>
      <c r="P659" t="n">
        <v>377.65</v>
      </c>
      <c r="Q659" t="n">
        <v>2238.47</v>
      </c>
      <c r="R659" t="n">
        <v>177.77</v>
      </c>
      <c r="S659" t="n">
        <v>80.06999999999999</v>
      </c>
      <c r="T659" t="n">
        <v>46347.81</v>
      </c>
      <c r="U659" t="n">
        <v>0.45</v>
      </c>
      <c r="V659" t="n">
        <v>0.82</v>
      </c>
      <c r="W659" t="n">
        <v>6.8</v>
      </c>
      <c r="X659" t="n">
        <v>2.85</v>
      </c>
      <c r="Y659" t="n">
        <v>1</v>
      </c>
      <c r="Z659" t="n">
        <v>10</v>
      </c>
    </row>
    <row r="660">
      <c r="A660" t="n">
        <v>8</v>
      </c>
      <c r="B660" t="n">
        <v>85</v>
      </c>
      <c r="C660" t="inlineStr">
        <is>
          <t xml:space="preserve">CONCLUIDO	</t>
        </is>
      </c>
      <c r="D660" t="n">
        <v>2.7313</v>
      </c>
      <c r="E660" t="n">
        <v>36.61</v>
      </c>
      <c r="F660" t="n">
        <v>31.19</v>
      </c>
      <c r="G660" t="n">
        <v>20.79</v>
      </c>
      <c r="H660" t="n">
        <v>0.31</v>
      </c>
      <c r="I660" t="n">
        <v>90</v>
      </c>
      <c r="J660" t="n">
        <v>170.79</v>
      </c>
      <c r="K660" t="n">
        <v>51.39</v>
      </c>
      <c r="L660" t="n">
        <v>3</v>
      </c>
      <c r="M660" t="n">
        <v>88</v>
      </c>
      <c r="N660" t="n">
        <v>31.4</v>
      </c>
      <c r="O660" t="n">
        <v>21297.94</v>
      </c>
      <c r="P660" t="n">
        <v>371.41</v>
      </c>
      <c r="Q660" t="n">
        <v>2238.46</v>
      </c>
      <c r="R660" t="n">
        <v>168.2</v>
      </c>
      <c r="S660" t="n">
        <v>80.06999999999999</v>
      </c>
      <c r="T660" t="n">
        <v>41613.04</v>
      </c>
      <c r="U660" t="n">
        <v>0.48</v>
      </c>
      <c r="V660" t="n">
        <v>0.82</v>
      </c>
      <c r="W660" t="n">
        <v>6.78</v>
      </c>
      <c r="X660" t="n">
        <v>2.56</v>
      </c>
      <c r="Y660" t="n">
        <v>1</v>
      </c>
      <c r="Z660" t="n">
        <v>10</v>
      </c>
    </row>
    <row r="661">
      <c r="A661" t="n">
        <v>9</v>
      </c>
      <c r="B661" t="n">
        <v>85</v>
      </c>
      <c r="C661" t="inlineStr">
        <is>
          <t xml:space="preserve">CONCLUIDO	</t>
        </is>
      </c>
      <c r="D661" t="n">
        <v>2.7726</v>
      </c>
      <c r="E661" t="n">
        <v>36.07</v>
      </c>
      <c r="F661" t="n">
        <v>30.92</v>
      </c>
      <c r="G661" t="n">
        <v>22.62</v>
      </c>
      <c r="H661" t="n">
        <v>0.34</v>
      </c>
      <c r="I661" t="n">
        <v>82</v>
      </c>
      <c r="J661" t="n">
        <v>171.15</v>
      </c>
      <c r="K661" t="n">
        <v>51.39</v>
      </c>
      <c r="L661" t="n">
        <v>3.25</v>
      </c>
      <c r="M661" t="n">
        <v>80</v>
      </c>
      <c r="N661" t="n">
        <v>31.51</v>
      </c>
      <c r="O661" t="n">
        <v>21342.91</v>
      </c>
      <c r="P661" t="n">
        <v>365.29</v>
      </c>
      <c r="Q661" t="n">
        <v>2238.74</v>
      </c>
      <c r="R661" t="n">
        <v>159.63</v>
      </c>
      <c r="S661" t="n">
        <v>80.06999999999999</v>
      </c>
      <c r="T661" t="n">
        <v>37367.06</v>
      </c>
      <c r="U661" t="n">
        <v>0.5</v>
      </c>
      <c r="V661" t="n">
        <v>0.83</v>
      </c>
      <c r="W661" t="n">
        <v>6.76</v>
      </c>
      <c r="X661" t="n">
        <v>2.29</v>
      </c>
      <c r="Y661" t="n">
        <v>1</v>
      </c>
      <c r="Z661" t="n">
        <v>10</v>
      </c>
    </row>
    <row r="662">
      <c r="A662" t="n">
        <v>10</v>
      </c>
      <c r="B662" t="n">
        <v>85</v>
      </c>
      <c r="C662" t="inlineStr">
        <is>
          <t xml:space="preserve">CONCLUIDO	</t>
        </is>
      </c>
      <c r="D662" t="n">
        <v>2.8023</v>
      </c>
      <c r="E662" t="n">
        <v>35.68</v>
      </c>
      <c r="F662" t="n">
        <v>30.77</v>
      </c>
      <c r="G662" t="n">
        <v>24.62</v>
      </c>
      <c r="H662" t="n">
        <v>0.36</v>
      </c>
      <c r="I662" t="n">
        <v>75</v>
      </c>
      <c r="J662" t="n">
        <v>171.52</v>
      </c>
      <c r="K662" t="n">
        <v>51.39</v>
      </c>
      <c r="L662" t="n">
        <v>3.5</v>
      </c>
      <c r="M662" t="n">
        <v>73</v>
      </c>
      <c r="N662" t="n">
        <v>31.63</v>
      </c>
      <c r="O662" t="n">
        <v>21387.92</v>
      </c>
      <c r="P662" t="n">
        <v>360.54</v>
      </c>
      <c r="Q662" t="n">
        <v>2238.64</v>
      </c>
      <c r="R662" t="n">
        <v>154.52</v>
      </c>
      <c r="S662" t="n">
        <v>80.06999999999999</v>
      </c>
      <c r="T662" t="n">
        <v>34844.71</v>
      </c>
      <c r="U662" t="n">
        <v>0.52</v>
      </c>
      <c r="V662" t="n">
        <v>0.83</v>
      </c>
      <c r="W662" t="n">
        <v>6.76</v>
      </c>
      <c r="X662" t="n">
        <v>2.14</v>
      </c>
      <c r="Y662" t="n">
        <v>1</v>
      </c>
      <c r="Z662" t="n">
        <v>10</v>
      </c>
    </row>
    <row r="663">
      <c r="A663" t="n">
        <v>11</v>
      </c>
      <c r="B663" t="n">
        <v>85</v>
      </c>
      <c r="C663" t="inlineStr">
        <is>
          <t xml:space="preserve">CONCLUIDO	</t>
        </is>
      </c>
      <c r="D663" t="n">
        <v>2.8326</v>
      </c>
      <c r="E663" t="n">
        <v>35.3</v>
      </c>
      <c r="F663" t="n">
        <v>30.59</v>
      </c>
      <c r="G663" t="n">
        <v>26.6</v>
      </c>
      <c r="H663" t="n">
        <v>0.39</v>
      </c>
      <c r="I663" t="n">
        <v>69</v>
      </c>
      <c r="J663" t="n">
        <v>171.88</v>
      </c>
      <c r="K663" t="n">
        <v>51.39</v>
      </c>
      <c r="L663" t="n">
        <v>3.75</v>
      </c>
      <c r="M663" t="n">
        <v>67</v>
      </c>
      <c r="N663" t="n">
        <v>31.74</v>
      </c>
      <c r="O663" t="n">
        <v>21432.96</v>
      </c>
      <c r="P663" t="n">
        <v>355.92</v>
      </c>
      <c r="Q663" t="n">
        <v>2238.6</v>
      </c>
      <c r="R663" t="n">
        <v>148.53</v>
      </c>
      <c r="S663" t="n">
        <v>80.06999999999999</v>
      </c>
      <c r="T663" t="n">
        <v>31881.06</v>
      </c>
      <c r="U663" t="n">
        <v>0.54</v>
      </c>
      <c r="V663" t="n">
        <v>0.84</v>
      </c>
      <c r="W663" t="n">
        <v>6.75</v>
      </c>
      <c r="X663" t="n">
        <v>1.96</v>
      </c>
      <c r="Y663" t="n">
        <v>1</v>
      </c>
      <c r="Z663" t="n">
        <v>10</v>
      </c>
    </row>
    <row r="664">
      <c r="A664" t="n">
        <v>12</v>
      </c>
      <c r="B664" t="n">
        <v>85</v>
      </c>
      <c r="C664" t="inlineStr">
        <is>
          <t xml:space="preserve">CONCLUIDO	</t>
        </is>
      </c>
      <c r="D664" t="n">
        <v>2.8595</v>
      </c>
      <c r="E664" t="n">
        <v>34.97</v>
      </c>
      <c r="F664" t="n">
        <v>30.43</v>
      </c>
      <c r="G664" t="n">
        <v>28.53</v>
      </c>
      <c r="H664" t="n">
        <v>0.41</v>
      </c>
      <c r="I664" t="n">
        <v>64</v>
      </c>
      <c r="J664" t="n">
        <v>172.25</v>
      </c>
      <c r="K664" t="n">
        <v>51.39</v>
      </c>
      <c r="L664" t="n">
        <v>4</v>
      </c>
      <c r="M664" t="n">
        <v>62</v>
      </c>
      <c r="N664" t="n">
        <v>31.86</v>
      </c>
      <c r="O664" t="n">
        <v>21478.05</v>
      </c>
      <c r="P664" t="n">
        <v>350.92</v>
      </c>
      <c r="Q664" t="n">
        <v>2238.51</v>
      </c>
      <c r="R664" t="n">
        <v>143.5</v>
      </c>
      <c r="S664" t="n">
        <v>80.06999999999999</v>
      </c>
      <c r="T664" t="n">
        <v>29393.31</v>
      </c>
      <c r="U664" t="n">
        <v>0.5600000000000001</v>
      </c>
      <c r="V664" t="n">
        <v>0.84</v>
      </c>
      <c r="W664" t="n">
        <v>6.74</v>
      </c>
      <c r="X664" t="n">
        <v>1.8</v>
      </c>
      <c r="Y664" t="n">
        <v>1</v>
      </c>
      <c r="Z664" t="n">
        <v>10</v>
      </c>
    </row>
    <row r="665">
      <c r="A665" t="n">
        <v>13</v>
      </c>
      <c r="B665" t="n">
        <v>85</v>
      </c>
      <c r="C665" t="inlineStr">
        <is>
          <t xml:space="preserve">CONCLUIDO	</t>
        </is>
      </c>
      <c r="D665" t="n">
        <v>2.879</v>
      </c>
      <c r="E665" t="n">
        <v>34.73</v>
      </c>
      <c r="F665" t="n">
        <v>30.33</v>
      </c>
      <c r="G665" t="n">
        <v>30.33</v>
      </c>
      <c r="H665" t="n">
        <v>0.44</v>
      </c>
      <c r="I665" t="n">
        <v>60</v>
      </c>
      <c r="J665" t="n">
        <v>172.61</v>
      </c>
      <c r="K665" t="n">
        <v>51.39</v>
      </c>
      <c r="L665" t="n">
        <v>4.25</v>
      </c>
      <c r="M665" t="n">
        <v>58</v>
      </c>
      <c r="N665" t="n">
        <v>31.97</v>
      </c>
      <c r="O665" t="n">
        <v>21523.17</v>
      </c>
      <c r="P665" t="n">
        <v>346.27</v>
      </c>
      <c r="Q665" t="n">
        <v>2238.56</v>
      </c>
      <c r="R665" t="n">
        <v>139.94</v>
      </c>
      <c r="S665" t="n">
        <v>80.06999999999999</v>
      </c>
      <c r="T665" t="n">
        <v>27634.51</v>
      </c>
      <c r="U665" t="n">
        <v>0.57</v>
      </c>
      <c r="V665" t="n">
        <v>0.85</v>
      </c>
      <c r="W665" t="n">
        <v>6.74</v>
      </c>
      <c r="X665" t="n">
        <v>1.7</v>
      </c>
      <c r="Y665" t="n">
        <v>1</v>
      </c>
      <c r="Z665" t="n">
        <v>10</v>
      </c>
    </row>
    <row r="666">
      <c r="A666" t="n">
        <v>14</v>
      </c>
      <c r="B666" t="n">
        <v>85</v>
      </c>
      <c r="C666" t="inlineStr">
        <is>
          <t xml:space="preserve">CONCLUIDO	</t>
        </is>
      </c>
      <c r="D666" t="n">
        <v>2.9025</v>
      </c>
      <c r="E666" t="n">
        <v>34.45</v>
      </c>
      <c r="F666" t="n">
        <v>30.18</v>
      </c>
      <c r="G666" t="n">
        <v>32.34</v>
      </c>
      <c r="H666" t="n">
        <v>0.46</v>
      </c>
      <c r="I666" t="n">
        <v>56</v>
      </c>
      <c r="J666" t="n">
        <v>172.98</v>
      </c>
      <c r="K666" t="n">
        <v>51.39</v>
      </c>
      <c r="L666" t="n">
        <v>4.5</v>
      </c>
      <c r="M666" t="n">
        <v>54</v>
      </c>
      <c r="N666" t="n">
        <v>32.09</v>
      </c>
      <c r="O666" t="n">
        <v>21568.34</v>
      </c>
      <c r="P666" t="n">
        <v>342.17</v>
      </c>
      <c r="Q666" t="n">
        <v>2238.57</v>
      </c>
      <c r="R666" t="n">
        <v>135.54</v>
      </c>
      <c r="S666" t="n">
        <v>80.06999999999999</v>
      </c>
      <c r="T666" t="n">
        <v>25451.03</v>
      </c>
      <c r="U666" t="n">
        <v>0.59</v>
      </c>
      <c r="V666" t="n">
        <v>0.85</v>
      </c>
      <c r="W666" t="n">
        <v>6.72</v>
      </c>
      <c r="X666" t="n">
        <v>1.55</v>
      </c>
      <c r="Y666" t="n">
        <v>1</v>
      </c>
      <c r="Z666" t="n">
        <v>10</v>
      </c>
    </row>
    <row r="667">
      <c r="A667" t="n">
        <v>15</v>
      </c>
      <c r="B667" t="n">
        <v>85</v>
      </c>
      <c r="C667" t="inlineStr">
        <is>
          <t xml:space="preserve">CONCLUIDO	</t>
        </is>
      </c>
      <c r="D667" t="n">
        <v>2.9221</v>
      </c>
      <c r="E667" t="n">
        <v>34.22</v>
      </c>
      <c r="F667" t="n">
        <v>30.09</v>
      </c>
      <c r="G667" t="n">
        <v>34.72</v>
      </c>
      <c r="H667" t="n">
        <v>0.49</v>
      </c>
      <c r="I667" t="n">
        <v>52</v>
      </c>
      <c r="J667" t="n">
        <v>173.35</v>
      </c>
      <c r="K667" t="n">
        <v>51.39</v>
      </c>
      <c r="L667" t="n">
        <v>4.75</v>
      </c>
      <c r="M667" t="n">
        <v>50</v>
      </c>
      <c r="N667" t="n">
        <v>32.2</v>
      </c>
      <c r="O667" t="n">
        <v>21613.54</v>
      </c>
      <c r="P667" t="n">
        <v>337.87</v>
      </c>
      <c r="Q667" t="n">
        <v>2238.46</v>
      </c>
      <c r="R667" t="n">
        <v>132.29</v>
      </c>
      <c r="S667" t="n">
        <v>80.06999999999999</v>
      </c>
      <c r="T667" t="n">
        <v>23847.53</v>
      </c>
      <c r="U667" t="n">
        <v>0.61</v>
      </c>
      <c r="V667" t="n">
        <v>0.85</v>
      </c>
      <c r="W667" t="n">
        <v>6.72</v>
      </c>
      <c r="X667" t="n">
        <v>1.46</v>
      </c>
      <c r="Y667" t="n">
        <v>1</v>
      </c>
      <c r="Z667" t="n">
        <v>10</v>
      </c>
    </row>
    <row r="668">
      <c r="A668" t="n">
        <v>16</v>
      </c>
      <c r="B668" t="n">
        <v>85</v>
      </c>
      <c r="C668" t="inlineStr">
        <is>
          <t xml:space="preserve">CONCLUIDO	</t>
        </is>
      </c>
      <c r="D668" t="n">
        <v>2.9376</v>
      </c>
      <c r="E668" t="n">
        <v>34.04</v>
      </c>
      <c r="F668" t="n">
        <v>30.01</v>
      </c>
      <c r="G668" t="n">
        <v>36.74</v>
      </c>
      <c r="H668" t="n">
        <v>0.51</v>
      </c>
      <c r="I668" t="n">
        <v>49</v>
      </c>
      <c r="J668" t="n">
        <v>173.71</v>
      </c>
      <c r="K668" t="n">
        <v>51.39</v>
      </c>
      <c r="L668" t="n">
        <v>5</v>
      </c>
      <c r="M668" t="n">
        <v>47</v>
      </c>
      <c r="N668" t="n">
        <v>32.32</v>
      </c>
      <c r="O668" t="n">
        <v>21658.78</v>
      </c>
      <c r="P668" t="n">
        <v>332.91</v>
      </c>
      <c r="Q668" t="n">
        <v>2238.44</v>
      </c>
      <c r="R668" t="n">
        <v>129.56</v>
      </c>
      <c r="S668" t="n">
        <v>80.06999999999999</v>
      </c>
      <c r="T668" t="n">
        <v>22496.85</v>
      </c>
      <c r="U668" t="n">
        <v>0.62</v>
      </c>
      <c r="V668" t="n">
        <v>0.86</v>
      </c>
      <c r="W668" t="n">
        <v>6.72</v>
      </c>
      <c r="X668" t="n">
        <v>1.38</v>
      </c>
      <c r="Y668" t="n">
        <v>1</v>
      </c>
      <c r="Z668" t="n">
        <v>10</v>
      </c>
    </row>
    <row r="669">
      <c r="A669" t="n">
        <v>17</v>
      </c>
      <c r="B669" t="n">
        <v>85</v>
      </c>
      <c r="C669" t="inlineStr">
        <is>
          <t xml:space="preserve">CONCLUIDO	</t>
        </is>
      </c>
      <c r="D669" t="n">
        <v>2.9527</v>
      </c>
      <c r="E669" t="n">
        <v>33.87</v>
      </c>
      <c r="F669" t="n">
        <v>29.94</v>
      </c>
      <c r="G669" t="n">
        <v>39.05</v>
      </c>
      <c r="H669" t="n">
        <v>0.53</v>
      </c>
      <c r="I669" t="n">
        <v>46</v>
      </c>
      <c r="J669" t="n">
        <v>174.08</v>
      </c>
      <c r="K669" t="n">
        <v>51.39</v>
      </c>
      <c r="L669" t="n">
        <v>5.25</v>
      </c>
      <c r="M669" t="n">
        <v>44</v>
      </c>
      <c r="N669" t="n">
        <v>32.44</v>
      </c>
      <c r="O669" t="n">
        <v>21704.07</v>
      </c>
      <c r="P669" t="n">
        <v>329.97</v>
      </c>
      <c r="Q669" t="n">
        <v>2238.39</v>
      </c>
      <c r="R669" t="n">
        <v>127.3</v>
      </c>
      <c r="S669" t="n">
        <v>80.06999999999999</v>
      </c>
      <c r="T669" t="n">
        <v>21379.82</v>
      </c>
      <c r="U669" t="n">
        <v>0.63</v>
      </c>
      <c r="V669" t="n">
        <v>0.86</v>
      </c>
      <c r="W669" t="n">
        <v>6.72</v>
      </c>
      <c r="X669" t="n">
        <v>1.31</v>
      </c>
      <c r="Y669" t="n">
        <v>1</v>
      </c>
      <c r="Z669" t="n">
        <v>10</v>
      </c>
    </row>
    <row r="670">
      <c r="A670" t="n">
        <v>18</v>
      </c>
      <c r="B670" t="n">
        <v>85</v>
      </c>
      <c r="C670" t="inlineStr">
        <is>
          <t xml:space="preserve">CONCLUIDO	</t>
        </is>
      </c>
      <c r="D670" t="n">
        <v>2.9654</v>
      </c>
      <c r="E670" t="n">
        <v>33.72</v>
      </c>
      <c r="F670" t="n">
        <v>29.86</v>
      </c>
      <c r="G670" t="n">
        <v>40.72</v>
      </c>
      <c r="H670" t="n">
        <v>0.5600000000000001</v>
      </c>
      <c r="I670" t="n">
        <v>44</v>
      </c>
      <c r="J670" t="n">
        <v>174.45</v>
      </c>
      <c r="K670" t="n">
        <v>51.39</v>
      </c>
      <c r="L670" t="n">
        <v>5.5</v>
      </c>
      <c r="M670" t="n">
        <v>42</v>
      </c>
      <c r="N670" t="n">
        <v>32.56</v>
      </c>
      <c r="O670" t="n">
        <v>21749.39</v>
      </c>
      <c r="P670" t="n">
        <v>325.37</v>
      </c>
      <c r="Q670" t="n">
        <v>2238.56</v>
      </c>
      <c r="R670" t="n">
        <v>124.63</v>
      </c>
      <c r="S670" t="n">
        <v>80.06999999999999</v>
      </c>
      <c r="T670" t="n">
        <v>20057.81</v>
      </c>
      <c r="U670" t="n">
        <v>0.64</v>
      </c>
      <c r="V670" t="n">
        <v>0.86</v>
      </c>
      <c r="W670" t="n">
        <v>6.71</v>
      </c>
      <c r="X670" t="n">
        <v>1.23</v>
      </c>
      <c r="Y670" t="n">
        <v>1</v>
      </c>
      <c r="Z670" t="n">
        <v>10</v>
      </c>
    </row>
    <row r="671">
      <c r="A671" t="n">
        <v>19</v>
      </c>
      <c r="B671" t="n">
        <v>85</v>
      </c>
      <c r="C671" t="inlineStr">
        <is>
          <t xml:space="preserve">CONCLUIDO	</t>
        </is>
      </c>
      <c r="D671" t="n">
        <v>2.9833</v>
      </c>
      <c r="E671" t="n">
        <v>33.52</v>
      </c>
      <c r="F671" t="n">
        <v>29.76</v>
      </c>
      <c r="G671" t="n">
        <v>43.55</v>
      </c>
      <c r="H671" t="n">
        <v>0.58</v>
      </c>
      <c r="I671" t="n">
        <v>41</v>
      </c>
      <c r="J671" t="n">
        <v>174.82</v>
      </c>
      <c r="K671" t="n">
        <v>51.39</v>
      </c>
      <c r="L671" t="n">
        <v>5.75</v>
      </c>
      <c r="M671" t="n">
        <v>39</v>
      </c>
      <c r="N671" t="n">
        <v>32.67</v>
      </c>
      <c r="O671" t="n">
        <v>21794.75</v>
      </c>
      <c r="P671" t="n">
        <v>320.99</v>
      </c>
      <c r="Q671" t="n">
        <v>2238.46</v>
      </c>
      <c r="R671" t="n">
        <v>121.5</v>
      </c>
      <c r="S671" t="n">
        <v>80.06999999999999</v>
      </c>
      <c r="T671" t="n">
        <v>18509.39</v>
      </c>
      <c r="U671" t="n">
        <v>0.66</v>
      </c>
      <c r="V671" t="n">
        <v>0.86</v>
      </c>
      <c r="W671" t="n">
        <v>6.7</v>
      </c>
      <c r="X671" t="n">
        <v>1.13</v>
      </c>
      <c r="Y671" t="n">
        <v>1</v>
      </c>
      <c r="Z671" t="n">
        <v>10</v>
      </c>
    </row>
    <row r="672">
      <c r="A672" t="n">
        <v>20</v>
      </c>
      <c r="B672" t="n">
        <v>85</v>
      </c>
      <c r="C672" t="inlineStr">
        <is>
          <t xml:space="preserve">CONCLUIDO	</t>
        </is>
      </c>
      <c r="D672" t="n">
        <v>2.9941</v>
      </c>
      <c r="E672" t="n">
        <v>33.4</v>
      </c>
      <c r="F672" t="n">
        <v>29.71</v>
      </c>
      <c r="G672" t="n">
        <v>45.7</v>
      </c>
      <c r="H672" t="n">
        <v>0.61</v>
      </c>
      <c r="I672" t="n">
        <v>39</v>
      </c>
      <c r="J672" t="n">
        <v>175.18</v>
      </c>
      <c r="K672" t="n">
        <v>51.39</v>
      </c>
      <c r="L672" t="n">
        <v>6</v>
      </c>
      <c r="M672" t="n">
        <v>37</v>
      </c>
      <c r="N672" t="n">
        <v>32.79</v>
      </c>
      <c r="O672" t="n">
        <v>21840.16</v>
      </c>
      <c r="P672" t="n">
        <v>317.4</v>
      </c>
      <c r="Q672" t="n">
        <v>2238.41</v>
      </c>
      <c r="R672" t="n">
        <v>119.61</v>
      </c>
      <c r="S672" t="n">
        <v>80.06999999999999</v>
      </c>
      <c r="T672" t="n">
        <v>17570.54</v>
      </c>
      <c r="U672" t="n">
        <v>0.67</v>
      </c>
      <c r="V672" t="n">
        <v>0.86</v>
      </c>
      <c r="W672" t="n">
        <v>6.71</v>
      </c>
      <c r="X672" t="n">
        <v>1.08</v>
      </c>
      <c r="Y672" t="n">
        <v>1</v>
      </c>
      <c r="Z672" t="n">
        <v>10</v>
      </c>
    </row>
    <row r="673">
      <c r="A673" t="n">
        <v>21</v>
      </c>
      <c r="B673" t="n">
        <v>85</v>
      </c>
      <c r="C673" t="inlineStr">
        <is>
          <t xml:space="preserve">CONCLUIDO	</t>
        </is>
      </c>
      <c r="D673" t="n">
        <v>3.0023</v>
      </c>
      <c r="E673" t="n">
        <v>33.31</v>
      </c>
      <c r="F673" t="n">
        <v>29.68</v>
      </c>
      <c r="G673" t="n">
        <v>48.13</v>
      </c>
      <c r="H673" t="n">
        <v>0.63</v>
      </c>
      <c r="I673" t="n">
        <v>37</v>
      </c>
      <c r="J673" t="n">
        <v>175.55</v>
      </c>
      <c r="K673" t="n">
        <v>51.39</v>
      </c>
      <c r="L673" t="n">
        <v>6.25</v>
      </c>
      <c r="M673" t="n">
        <v>35</v>
      </c>
      <c r="N673" t="n">
        <v>32.91</v>
      </c>
      <c r="O673" t="n">
        <v>21885.6</v>
      </c>
      <c r="P673" t="n">
        <v>312.92</v>
      </c>
      <c r="Q673" t="n">
        <v>2238.46</v>
      </c>
      <c r="R673" t="n">
        <v>119</v>
      </c>
      <c r="S673" t="n">
        <v>80.06999999999999</v>
      </c>
      <c r="T673" t="n">
        <v>17277.4</v>
      </c>
      <c r="U673" t="n">
        <v>0.67</v>
      </c>
      <c r="V673" t="n">
        <v>0.86</v>
      </c>
      <c r="W673" t="n">
        <v>6.7</v>
      </c>
      <c r="X673" t="n">
        <v>1.05</v>
      </c>
      <c r="Y673" t="n">
        <v>1</v>
      </c>
      <c r="Z673" t="n">
        <v>10</v>
      </c>
    </row>
    <row r="674">
      <c r="A674" t="n">
        <v>22</v>
      </c>
      <c r="B674" t="n">
        <v>85</v>
      </c>
      <c r="C674" t="inlineStr">
        <is>
          <t xml:space="preserve">CONCLUIDO	</t>
        </is>
      </c>
      <c r="D674" t="n">
        <v>3.0092</v>
      </c>
      <c r="E674" t="n">
        <v>33.23</v>
      </c>
      <c r="F674" t="n">
        <v>29.64</v>
      </c>
      <c r="G674" t="n">
        <v>49.4</v>
      </c>
      <c r="H674" t="n">
        <v>0.66</v>
      </c>
      <c r="I674" t="n">
        <v>36</v>
      </c>
      <c r="J674" t="n">
        <v>175.92</v>
      </c>
      <c r="K674" t="n">
        <v>51.39</v>
      </c>
      <c r="L674" t="n">
        <v>6.5</v>
      </c>
      <c r="M674" t="n">
        <v>34</v>
      </c>
      <c r="N674" t="n">
        <v>33.03</v>
      </c>
      <c r="O674" t="n">
        <v>21931.08</v>
      </c>
      <c r="P674" t="n">
        <v>309.74</v>
      </c>
      <c r="Q674" t="n">
        <v>2238.4</v>
      </c>
      <c r="R674" t="n">
        <v>117.36</v>
      </c>
      <c r="S674" t="n">
        <v>80.06999999999999</v>
      </c>
      <c r="T674" t="n">
        <v>16464.44</v>
      </c>
      <c r="U674" t="n">
        <v>0.68</v>
      </c>
      <c r="V674" t="n">
        <v>0.87</v>
      </c>
      <c r="W674" t="n">
        <v>6.7</v>
      </c>
      <c r="X674" t="n">
        <v>1.01</v>
      </c>
      <c r="Y674" t="n">
        <v>1</v>
      </c>
      <c r="Z674" t="n">
        <v>10</v>
      </c>
    </row>
    <row r="675">
      <c r="A675" t="n">
        <v>23</v>
      </c>
      <c r="B675" t="n">
        <v>85</v>
      </c>
      <c r="C675" t="inlineStr">
        <is>
          <t xml:space="preserve">CONCLUIDO	</t>
        </is>
      </c>
      <c r="D675" t="n">
        <v>3.0231</v>
      </c>
      <c r="E675" t="n">
        <v>33.08</v>
      </c>
      <c r="F675" t="n">
        <v>29.55</v>
      </c>
      <c r="G675" t="n">
        <v>52.15</v>
      </c>
      <c r="H675" t="n">
        <v>0.68</v>
      </c>
      <c r="I675" t="n">
        <v>34</v>
      </c>
      <c r="J675" t="n">
        <v>176.29</v>
      </c>
      <c r="K675" t="n">
        <v>51.39</v>
      </c>
      <c r="L675" t="n">
        <v>6.75</v>
      </c>
      <c r="M675" t="n">
        <v>32</v>
      </c>
      <c r="N675" t="n">
        <v>33.15</v>
      </c>
      <c r="O675" t="n">
        <v>21976.61</v>
      </c>
      <c r="P675" t="n">
        <v>304.32</v>
      </c>
      <c r="Q675" t="n">
        <v>2238.53</v>
      </c>
      <c r="R675" t="n">
        <v>115.01</v>
      </c>
      <c r="S675" t="n">
        <v>80.06999999999999</v>
      </c>
      <c r="T675" t="n">
        <v>15294.88</v>
      </c>
      <c r="U675" t="n">
        <v>0.7</v>
      </c>
      <c r="V675" t="n">
        <v>0.87</v>
      </c>
      <c r="W675" t="n">
        <v>6.69</v>
      </c>
      <c r="X675" t="n">
        <v>0.93</v>
      </c>
      <c r="Y675" t="n">
        <v>1</v>
      </c>
      <c r="Z675" t="n">
        <v>10</v>
      </c>
    </row>
    <row r="676">
      <c r="A676" t="n">
        <v>24</v>
      </c>
      <c r="B676" t="n">
        <v>85</v>
      </c>
      <c r="C676" t="inlineStr">
        <is>
          <t xml:space="preserve">CONCLUIDO	</t>
        </is>
      </c>
      <c r="D676" t="n">
        <v>3.0323</v>
      </c>
      <c r="E676" t="n">
        <v>32.98</v>
      </c>
      <c r="F676" t="n">
        <v>29.52</v>
      </c>
      <c r="G676" t="n">
        <v>55.35</v>
      </c>
      <c r="H676" t="n">
        <v>0.7</v>
      </c>
      <c r="I676" t="n">
        <v>32</v>
      </c>
      <c r="J676" t="n">
        <v>176.66</v>
      </c>
      <c r="K676" t="n">
        <v>51.39</v>
      </c>
      <c r="L676" t="n">
        <v>7</v>
      </c>
      <c r="M676" t="n">
        <v>30</v>
      </c>
      <c r="N676" t="n">
        <v>33.27</v>
      </c>
      <c r="O676" t="n">
        <v>22022.17</v>
      </c>
      <c r="P676" t="n">
        <v>300.97</v>
      </c>
      <c r="Q676" t="n">
        <v>2238.43</v>
      </c>
      <c r="R676" t="n">
        <v>113.67</v>
      </c>
      <c r="S676" t="n">
        <v>80.06999999999999</v>
      </c>
      <c r="T676" t="n">
        <v>14636.12</v>
      </c>
      <c r="U676" t="n">
        <v>0.7</v>
      </c>
      <c r="V676" t="n">
        <v>0.87</v>
      </c>
      <c r="W676" t="n">
        <v>6.69</v>
      </c>
      <c r="X676" t="n">
        <v>0.89</v>
      </c>
      <c r="Y676" t="n">
        <v>1</v>
      </c>
      <c r="Z676" t="n">
        <v>10</v>
      </c>
    </row>
    <row r="677">
      <c r="A677" t="n">
        <v>25</v>
      </c>
      <c r="B677" t="n">
        <v>85</v>
      </c>
      <c r="C677" t="inlineStr">
        <is>
          <t xml:space="preserve">CONCLUIDO	</t>
        </is>
      </c>
      <c r="D677" t="n">
        <v>3.0369</v>
      </c>
      <c r="E677" t="n">
        <v>32.93</v>
      </c>
      <c r="F677" t="n">
        <v>29.51</v>
      </c>
      <c r="G677" t="n">
        <v>57.11</v>
      </c>
      <c r="H677" t="n">
        <v>0.73</v>
      </c>
      <c r="I677" t="n">
        <v>31</v>
      </c>
      <c r="J677" t="n">
        <v>177.03</v>
      </c>
      <c r="K677" t="n">
        <v>51.39</v>
      </c>
      <c r="L677" t="n">
        <v>7.25</v>
      </c>
      <c r="M677" t="n">
        <v>25</v>
      </c>
      <c r="N677" t="n">
        <v>33.39</v>
      </c>
      <c r="O677" t="n">
        <v>22067.77</v>
      </c>
      <c r="P677" t="n">
        <v>297.89</v>
      </c>
      <c r="Q677" t="n">
        <v>2238.33</v>
      </c>
      <c r="R677" t="n">
        <v>113.18</v>
      </c>
      <c r="S677" t="n">
        <v>80.06999999999999</v>
      </c>
      <c r="T677" t="n">
        <v>14395.33</v>
      </c>
      <c r="U677" t="n">
        <v>0.71</v>
      </c>
      <c r="V677" t="n">
        <v>0.87</v>
      </c>
      <c r="W677" t="n">
        <v>6.7</v>
      </c>
      <c r="X677" t="n">
        <v>0.88</v>
      </c>
      <c r="Y677" t="n">
        <v>1</v>
      </c>
      <c r="Z677" t="n">
        <v>10</v>
      </c>
    </row>
    <row r="678">
      <c r="A678" t="n">
        <v>26</v>
      </c>
      <c r="B678" t="n">
        <v>85</v>
      </c>
      <c r="C678" t="inlineStr">
        <is>
          <t xml:space="preserve">CONCLUIDO	</t>
        </is>
      </c>
      <c r="D678" t="n">
        <v>3.0427</v>
      </c>
      <c r="E678" t="n">
        <v>32.87</v>
      </c>
      <c r="F678" t="n">
        <v>29.48</v>
      </c>
      <c r="G678" t="n">
        <v>58.95</v>
      </c>
      <c r="H678" t="n">
        <v>0.75</v>
      </c>
      <c r="I678" t="n">
        <v>30</v>
      </c>
      <c r="J678" t="n">
        <v>177.4</v>
      </c>
      <c r="K678" t="n">
        <v>51.39</v>
      </c>
      <c r="L678" t="n">
        <v>7.5</v>
      </c>
      <c r="M678" t="n">
        <v>21</v>
      </c>
      <c r="N678" t="n">
        <v>33.51</v>
      </c>
      <c r="O678" t="n">
        <v>22113.42</v>
      </c>
      <c r="P678" t="n">
        <v>294.01</v>
      </c>
      <c r="Q678" t="n">
        <v>2238.51</v>
      </c>
      <c r="R678" t="n">
        <v>111.89</v>
      </c>
      <c r="S678" t="n">
        <v>80.06999999999999</v>
      </c>
      <c r="T678" t="n">
        <v>13755.45</v>
      </c>
      <c r="U678" t="n">
        <v>0.72</v>
      </c>
      <c r="V678" t="n">
        <v>0.87</v>
      </c>
      <c r="W678" t="n">
        <v>6.7</v>
      </c>
      <c r="X678" t="n">
        <v>0.85</v>
      </c>
      <c r="Y678" t="n">
        <v>1</v>
      </c>
      <c r="Z678" t="n">
        <v>10</v>
      </c>
    </row>
    <row r="679">
      <c r="A679" t="n">
        <v>27</v>
      </c>
      <c r="B679" t="n">
        <v>85</v>
      </c>
      <c r="C679" t="inlineStr">
        <is>
          <t xml:space="preserve">CONCLUIDO	</t>
        </is>
      </c>
      <c r="D679" t="n">
        <v>3.049</v>
      </c>
      <c r="E679" t="n">
        <v>32.8</v>
      </c>
      <c r="F679" t="n">
        <v>29.44</v>
      </c>
      <c r="G679" t="n">
        <v>60.91</v>
      </c>
      <c r="H679" t="n">
        <v>0.77</v>
      </c>
      <c r="I679" t="n">
        <v>29</v>
      </c>
      <c r="J679" t="n">
        <v>177.77</v>
      </c>
      <c r="K679" t="n">
        <v>51.39</v>
      </c>
      <c r="L679" t="n">
        <v>7.75</v>
      </c>
      <c r="M679" t="n">
        <v>12</v>
      </c>
      <c r="N679" t="n">
        <v>33.63</v>
      </c>
      <c r="O679" t="n">
        <v>22159.1</v>
      </c>
      <c r="P679" t="n">
        <v>292.02</v>
      </c>
      <c r="Q679" t="n">
        <v>2238.47</v>
      </c>
      <c r="R679" t="n">
        <v>110.77</v>
      </c>
      <c r="S679" t="n">
        <v>80.06999999999999</v>
      </c>
      <c r="T679" t="n">
        <v>13199.64</v>
      </c>
      <c r="U679" t="n">
        <v>0.72</v>
      </c>
      <c r="V679" t="n">
        <v>0.87</v>
      </c>
      <c r="W679" t="n">
        <v>6.7</v>
      </c>
      <c r="X679" t="n">
        <v>0.8100000000000001</v>
      </c>
      <c r="Y679" t="n">
        <v>1</v>
      </c>
      <c r="Z679" t="n">
        <v>10</v>
      </c>
    </row>
    <row r="680">
      <c r="A680" t="n">
        <v>28</v>
      </c>
      <c r="B680" t="n">
        <v>85</v>
      </c>
      <c r="C680" t="inlineStr">
        <is>
          <t xml:space="preserve">CONCLUIDO	</t>
        </is>
      </c>
      <c r="D680" t="n">
        <v>3.053</v>
      </c>
      <c r="E680" t="n">
        <v>32.75</v>
      </c>
      <c r="F680" t="n">
        <v>29.43</v>
      </c>
      <c r="G680" t="n">
        <v>63.07</v>
      </c>
      <c r="H680" t="n">
        <v>0.8</v>
      </c>
      <c r="I680" t="n">
        <v>28</v>
      </c>
      <c r="J680" t="n">
        <v>178.14</v>
      </c>
      <c r="K680" t="n">
        <v>51.39</v>
      </c>
      <c r="L680" t="n">
        <v>8</v>
      </c>
      <c r="M680" t="n">
        <v>7</v>
      </c>
      <c r="N680" t="n">
        <v>33.75</v>
      </c>
      <c r="O680" t="n">
        <v>22204.83</v>
      </c>
      <c r="P680" t="n">
        <v>289.7</v>
      </c>
      <c r="Q680" t="n">
        <v>2238.63</v>
      </c>
      <c r="R680" t="n">
        <v>110.25</v>
      </c>
      <c r="S680" t="n">
        <v>80.06999999999999</v>
      </c>
      <c r="T680" t="n">
        <v>12947.29</v>
      </c>
      <c r="U680" t="n">
        <v>0.73</v>
      </c>
      <c r="V680" t="n">
        <v>0.87</v>
      </c>
      <c r="W680" t="n">
        <v>6.71</v>
      </c>
      <c r="X680" t="n">
        <v>0.8100000000000001</v>
      </c>
      <c r="Y680" t="n">
        <v>1</v>
      </c>
      <c r="Z680" t="n">
        <v>10</v>
      </c>
    </row>
    <row r="681">
      <c r="A681" t="n">
        <v>29</v>
      </c>
      <c r="B681" t="n">
        <v>85</v>
      </c>
      <c r="C681" t="inlineStr">
        <is>
          <t xml:space="preserve">CONCLUIDO	</t>
        </is>
      </c>
      <c r="D681" t="n">
        <v>3.0523</v>
      </c>
      <c r="E681" t="n">
        <v>32.76</v>
      </c>
      <c r="F681" t="n">
        <v>29.44</v>
      </c>
      <c r="G681" t="n">
        <v>63.09</v>
      </c>
      <c r="H681" t="n">
        <v>0.82</v>
      </c>
      <c r="I681" t="n">
        <v>28</v>
      </c>
      <c r="J681" t="n">
        <v>178.51</v>
      </c>
      <c r="K681" t="n">
        <v>51.39</v>
      </c>
      <c r="L681" t="n">
        <v>8.25</v>
      </c>
      <c r="M681" t="n">
        <v>3</v>
      </c>
      <c r="N681" t="n">
        <v>33.87</v>
      </c>
      <c r="O681" t="n">
        <v>22250.6</v>
      </c>
      <c r="P681" t="n">
        <v>289.72</v>
      </c>
      <c r="Q681" t="n">
        <v>2238.47</v>
      </c>
      <c r="R681" t="n">
        <v>110.41</v>
      </c>
      <c r="S681" t="n">
        <v>80.06999999999999</v>
      </c>
      <c r="T681" t="n">
        <v>13028.92</v>
      </c>
      <c r="U681" t="n">
        <v>0.73</v>
      </c>
      <c r="V681" t="n">
        <v>0.87</v>
      </c>
      <c r="W681" t="n">
        <v>6.71</v>
      </c>
      <c r="X681" t="n">
        <v>0.8100000000000001</v>
      </c>
      <c r="Y681" t="n">
        <v>1</v>
      </c>
      <c r="Z681" t="n">
        <v>10</v>
      </c>
    </row>
    <row r="682">
      <c r="A682" t="n">
        <v>30</v>
      </c>
      <c r="B682" t="n">
        <v>85</v>
      </c>
      <c r="C682" t="inlineStr">
        <is>
          <t xml:space="preserve">CONCLUIDO	</t>
        </is>
      </c>
      <c r="D682" t="n">
        <v>3.052</v>
      </c>
      <c r="E682" t="n">
        <v>32.76</v>
      </c>
      <c r="F682" t="n">
        <v>29.44</v>
      </c>
      <c r="G682" t="n">
        <v>63.09</v>
      </c>
      <c r="H682" t="n">
        <v>0.84</v>
      </c>
      <c r="I682" t="n">
        <v>28</v>
      </c>
      <c r="J682" t="n">
        <v>178.88</v>
      </c>
      <c r="K682" t="n">
        <v>51.39</v>
      </c>
      <c r="L682" t="n">
        <v>8.5</v>
      </c>
      <c r="M682" t="n">
        <v>2</v>
      </c>
      <c r="N682" t="n">
        <v>33.99</v>
      </c>
      <c r="O682" t="n">
        <v>22296.41</v>
      </c>
      <c r="P682" t="n">
        <v>290.87</v>
      </c>
      <c r="Q682" t="n">
        <v>2238.57</v>
      </c>
      <c r="R682" t="n">
        <v>110.2</v>
      </c>
      <c r="S682" t="n">
        <v>80.06999999999999</v>
      </c>
      <c r="T682" t="n">
        <v>12922.96</v>
      </c>
      <c r="U682" t="n">
        <v>0.73</v>
      </c>
      <c r="V682" t="n">
        <v>0.87</v>
      </c>
      <c r="W682" t="n">
        <v>6.72</v>
      </c>
      <c r="X682" t="n">
        <v>0.82</v>
      </c>
      <c r="Y682" t="n">
        <v>1</v>
      </c>
      <c r="Z682" t="n">
        <v>10</v>
      </c>
    </row>
    <row r="683">
      <c r="A683" t="n">
        <v>31</v>
      </c>
      <c r="B683" t="n">
        <v>85</v>
      </c>
      <c r="C683" t="inlineStr">
        <is>
          <t xml:space="preserve">CONCLUIDO	</t>
        </is>
      </c>
      <c r="D683" t="n">
        <v>3.0527</v>
      </c>
      <c r="E683" t="n">
        <v>32.76</v>
      </c>
      <c r="F683" t="n">
        <v>29.44</v>
      </c>
      <c r="G683" t="n">
        <v>63.08</v>
      </c>
      <c r="H683" t="n">
        <v>0.87</v>
      </c>
      <c r="I683" t="n">
        <v>28</v>
      </c>
      <c r="J683" t="n">
        <v>179.26</v>
      </c>
      <c r="K683" t="n">
        <v>51.39</v>
      </c>
      <c r="L683" t="n">
        <v>8.75</v>
      </c>
      <c r="M683" t="n">
        <v>1</v>
      </c>
      <c r="N683" t="n">
        <v>34.11</v>
      </c>
      <c r="O683" t="n">
        <v>22342.26</v>
      </c>
      <c r="P683" t="n">
        <v>291</v>
      </c>
      <c r="Q683" t="n">
        <v>2238.57</v>
      </c>
      <c r="R683" t="n">
        <v>109.98</v>
      </c>
      <c r="S683" t="n">
        <v>80.06999999999999</v>
      </c>
      <c r="T683" t="n">
        <v>12812.53</v>
      </c>
      <c r="U683" t="n">
        <v>0.73</v>
      </c>
      <c r="V683" t="n">
        <v>0.87</v>
      </c>
      <c r="W683" t="n">
        <v>6.72</v>
      </c>
      <c r="X683" t="n">
        <v>0.8100000000000001</v>
      </c>
      <c r="Y683" t="n">
        <v>1</v>
      </c>
      <c r="Z683" t="n">
        <v>10</v>
      </c>
    </row>
    <row r="684">
      <c r="A684" t="n">
        <v>32</v>
      </c>
      <c r="B684" t="n">
        <v>85</v>
      </c>
      <c r="C684" t="inlineStr">
        <is>
          <t xml:space="preserve">CONCLUIDO	</t>
        </is>
      </c>
      <c r="D684" t="n">
        <v>3.0528</v>
      </c>
      <c r="E684" t="n">
        <v>32.76</v>
      </c>
      <c r="F684" t="n">
        <v>29.44</v>
      </c>
      <c r="G684" t="n">
        <v>63.08</v>
      </c>
      <c r="H684" t="n">
        <v>0.89</v>
      </c>
      <c r="I684" t="n">
        <v>28</v>
      </c>
      <c r="J684" t="n">
        <v>179.63</v>
      </c>
      <c r="K684" t="n">
        <v>51.39</v>
      </c>
      <c r="L684" t="n">
        <v>9</v>
      </c>
      <c r="M684" t="n">
        <v>0</v>
      </c>
      <c r="N684" t="n">
        <v>34.24</v>
      </c>
      <c r="O684" t="n">
        <v>22388.15</v>
      </c>
      <c r="P684" t="n">
        <v>291.44</v>
      </c>
      <c r="Q684" t="n">
        <v>2238.57</v>
      </c>
      <c r="R684" t="n">
        <v>109.93</v>
      </c>
      <c r="S684" t="n">
        <v>80.06999999999999</v>
      </c>
      <c r="T684" t="n">
        <v>12784.72</v>
      </c>
      <c r="U684" t="n">
        <v>0.73</v>
      </c>
      <c r="V684" t="n">
        <v>0.87</v>
      </c>
      <c r="W684" t="n">
        <v>6.72</v>
      </c>
      <c r="X684" t="n">
        <v>0.8100000000000001</v>
      </c>
      <c r="Y684" t="n">
        <v>1</v>
      </c>
      <c r="Z684" t="n">
        <v>10</v>
      </c>
    </row>
    <row r="685">
      <c r="A685" t="n">
        <v>0</v>
      </c>
      <c r="B685" t="n">
        <v>20</v>
      </c>
      <c r="C685" t="inlineStr">
        <is>
          <t xml:space="preserve">CONCLUIDO	</t>
        </is>
      </c>
      <c r="D685" t="n">
        <v>2.8326</v>
      </c>
      <c r="E685" t="n">
        <v>35.3</v>
      </c>
      <c r="F685" t="n">
        <v>32.11</v>
      </c>
      <c r="G685" t="n">
        <v>16.33</v>
      </c>
      <c r="H685" t="n">
        <v>0.34</v>
      </c>
      <c r="I685" t="n">
        <v>118</v>
      </c>
      <c r="J685" t="n">
        <v>51.33</v>
      </c>
      <c r="K685" t="n">
        <v>24.83</v>
      </c>
      <c r="L685" t="n">
        <v>1</v>
      </c>
      <c r="M685" t="n">
        <v>34</v>
      </c>
      <c r="N685" t="n">
        <v>5.51</v>
      </c>
      <c r="O685" t="n">
        <v>6564.78</v>
      </c>
      <c r="P685" t="n">
        <v>151.77</v>
      </c>
      <c r="Q685" t="n">
        <v>2238.97</v>
      </c>
      <c r="R685" t="n">
        <v>194.63</v>
      </c>
      <c r="S685" t="n">
        <v>80.06999999999999</v>
      </c>
      <c r="T685" t="n">
        <v>54685.52</v>
      </c>
      <c r="U685" t="n">
        <v>0.41</v>
      </c>
      <c r="V685" t="n">
        <v>0.8</v>
      </c>
      <c r="W685" t="n">
        <v>6.94</v>
      </c>
      <c r="X685" t="n">
        <v>3.48</v>
      </c>
      <c r="Y685" t="n">
        <v>1</v>
      </c>
      <c r="Z685" t="n">
        <v>10</v>
      </c>
    </row>
    <row r="686">
      <c r="A686" t="n">
        <v>1</v>
      </c>
      <c r="B686" t="n">
        <v>20</v>
      </c>
      <c r="C686" t="inlineStr">
        <is>
          <t xml:space="preserve">CONCLUIDO	</t>
        </is>
      </c>
      <c r="D686" t="n">
        <v>2.8492</v>
      </c>
      <c r="E686" t="n">
        <v>35.1</v>
      </c>
      <c r="F686" t="n">
        <v>31.97</v>
      </c>
      <c r="G686" t="n">
        <v>16.97</v>
      </c>
      <c r="H686" t="n">
        <v>0.42</v>
      </c>
      <c r="I686" t="n">
        <v>113</v>
      </c>
      <c r="J686" t="n">
        <v>51.62</v>
      </c>
      <c r="K686" t="n">
        <v>24.83</v>
      </c>
      <c r="L686" t="n">
        <v>1.25</v>
      </c>
      <c r="M686" t="n">
        <v>0</v>
      </c>
      <c r="N686" t="n">
        <v>5.54</v>
      </c>
      <c r="O686" t="n">
        <v>6599.8</v>
      </c>
      <c r="P686" t="n">
        <v>150.62</v>
      </c>
      <c r="Q686" t="n">
        <v>2239.4</v>
      </c>
      <c r="R686" t="n">
        <v>188.25</v>
      </c>
      <c r="S686" t="n">
        <v>80.06999999999999</v>
      </c>
      <c r="T686" t="n">
        <v>51523.3</v>
      </c>
      <c r="U686" t="n">
        <v>0.43</v>
      </c>
      <c r="V686" t="n">
        <v>0.8</v>
      </c>
      <c r="W686" t="n">
        <v>6.97</v>
      </c>
      <c r="X686" t="n">
        <v>3.34</v>
      </c>
      <c r="Y686" t="n">
        <v>1</v>
      </c>
      <c r="Z686" t="n">
        <v>10</v>
      </c>
    </row>
    <row r="687">
      <c r="A687" t="n">
        <v>0</v>
      </c>
      <c r="B687" t="n">
        <v>120</v>
      </c>
      <c r="C687" t="inlineStr">
        <is>
          <t xml:space="preserve">CONCLUIDO	</t>
        </is>
      </c>
      <c r="D687" t="n">
        <v>1.46</v>
      </c>
      <c r="E687" t="n">
        <v>68.48999999999999</v>
      </c>
      <c r="F687" t="n">
        <v>43.41</v>
      </c>
      <c r="G687" t="n">
        <v>5.31</v>
      </c>
      <c r="H687" t="n">
        <v>0.08</v>
      </c>
      <c r="I687" t="n">
        <v>491</v>
      </c>
      <c r="J687" t="n">
        <v>232.68</v>
      </c>
      <c r="K687" t="n">
        <v>57.72</v>
      </c>
      <c r="L687" t="n">
        <v>1</v>
      </c>
      <c r="M687" t="n">
        <v>489</v>
      </c>
      <c r="N687" t="n">
        <v>53.95</v>
      </c>
      <c r="O687" t="n">
        <v>28931.02</v>
      </c>
      <c r="P687" t="n">
        <v>677.13</v>
      </c>
      <c r="Q687" t="n">
        <v>2240.15</v>
      </c>
      <c r="R687" t="n">
        <v>568.47</v>
      </c>
      <c r="S687" t="n">
        <v>80.06999999999999</v>
      </c>
      <c r="T687" t="n">
        <v>239740.24</v>
      </c>
      <c r="U687" t="n">
        <v>0.14</v>
      </c>
      <c r="V687" t="n">
        <v>0.59</v>
      </c>
      <c r="W687" t="n">
        <v>7.43</v>
      </c>
      <c r="X687" t="n">
        <v>14.77</v>
      </c>
      <c r="Y687" t="n">
        <v>1</v>
      </c>
      <c r="Z687" t="n">
        <v>10</v>
      </c>
    </row>
    <row r="688">
      <c r="A688" t="n">
        <v>1</v>
      </c>
      <c r="B688" t="n">
        <v>120</v>
      </c>
      <c r="C688" t="inlineStr">
        <is>
          <t xml:space="preserve">CONCLUIDO	</t>
        </is>
      </c>
      <c r="D688" t="n">
        <v>1.7301</v>
      </c>
      <c r="E688" t="n">
        <v>57.8</v>
      </c>
      <c r="F688" t="n">
        <v>39.05</v>
      </c>
      <c r="G688" t="n">
        <v>6.66</v>
      </c>
      <c r="H688" t="n">
        <v>0.1</v>
      </c>
      <c r="I688" t="n">
        <v>352</v>
      </c>
      <c r="J688" t="n">
        <v>233.1</v>
      </c>
      <c r="K688" t="n">
        <v>57.72</v>
      </c>
      <c r="L688" t="n">
        <v>1.25</v>
      </c>
      <c r="M688" t="n">
        <v>350</v>
      </c>
      <c r="N688" t="n">
        <v>54.13</v>
      </c>
      <c r="O688" t="n">
        <v>28983.75</v>
      </c>
      <c r="P688" t="n">
        <v>607.23</v>
      </c>
      <c r="Q688" t="n">
        <v>2239.75</v>
      </c>
      <c r="R688" t="n">
        <v>424.87</v>
      </c>
      <c r="S688" t="n">
        <v>80.06999999999999</v>
      </c>
      <c r="T688" t="n">
        <v>168638.12</v>
      </c>
      <c r="U688" t="n">
        <v>0.19</v>
      </c>
      <c r="V688" t="n">
        <v>0.66</v>
      </c>
      <c r="W688" t="n">
        <v>7.22</v>
      </c>
      <c r="X688" t="n">
        <v>10.41</v>
      </c>
      <c r="Y688" t="n">
        <v>1</v>
      </c>
      <c r="Z688" t="n">
        <v>10</v>
      </c>
    </row>
    <row r="689">
      <c r="A689" t="n">
        <v>2</v>
      </c>
      <c r="B689" t="n">
        <v>120</v>
      </c>
      <c r="C689" t="inlineStr">
        <is>
          <t xml:space="preserve">CONCLUIDO	</t>
        </is>
      </c>
      <c r="D689" t="n">
        <v>1.928</v>
      </c>
      <c r="E689" t="n">
        <v>51.87</v>
      </c>
      <c r="F689" t="n">
        <v>36.67</v>
      </c>
      <c r="G689" t="n">
        <v>8.029999999999999</v>
      </c>
      <c r="H689" t="n">
        <v>0.11</v>
      </c>
      <c r="I689" t="n">
        <v>274</v>
      </c>
      <c r="J689" t="n">
        <v>233.53</v>
      </c>
      <c r="K689" t="n">
        <v>57.72</v>
      </c>
      <c r="L689" t="n">
        <v>1.5</v>
      </c>
      <c r="M689" t="n">
        <v>272</v>
      </c>
      <c r="N689" t="n">
        <v>54.31</v>
      </c>
      <c r="O689" t="n">
        <v>29036.54</v>
      </c>
      <c r="P689" t="n">
        <v>568.34</v>
      </c>
      <c r="Q689" t="n">
        <v>2239.13</v>
      </c>
      <c r="R689" t="n">
        <v>346.96</v>
      </c>
      <c r="S689" t="n">
        <v>80.06999999999999</v>
      </c>
      <c r="T689" t="n">
        <v>130072.08</v>
      </c>
      <c r="U689" t="n">
        <v>0.23</v>
      </c>
      <c r="V689" t="n">
        <v>0.7</v>
      </c>
      <c r="W689" t="n">
        <v>7.09</v>
      </c>
      <c r="X689" t="n">
        <v>8.039999999999999</v>
      </c>
      <c r="Y689" t="n">
        <v>1</v>
      </c>
      <c r="Z689" t="n">
        <v>10</v>
      </c>
    </row>
    <row r="690">
      <c r="A690" t="n">
        <v>3</v>
      </c>
      <c r="B690" t="n">
        <v>120</v>
      </c>
      <c r="C690" t="inlineStr">
        <is>
          <t xml:space="preserve">CONCLUIDO	</t>
        </is>
      </c>
      <c r="D690" t="n">
        <v>2.0766</v>
      </c>
      <c r="E690" t="n">
        <v>48.16</v>
      </c>
      <c r="F690" t="n">
        <v>35.2</v>
      </c>
      <c r="G690" t="n">
        <v>9.390000000000001</v>
      </c>
      <c r="H690" t="n">
        <v>0.13</v>
      </c>
      <c r="I690" t="n">
        <v>225</v>
      </c>
      <c r="J690" t="n">
        <v>233.96</v>
      </c>
      <c r="K690" t="n">
        <v>57.72</v>
      </c>
      <c r="L690" t="n">
        <v>1.75</v>
      </c>
      <c r="M690" t="n">
        <v>223</v>
      </c>
      <c r="N690" t="n">
        <v>54.49</v>
      </c>
      <c r="O690" t="n">
        <v>29089.39</v>
      </c>
      <c r="P690" t="n">
        <v>543.45</v>
      </c>
      <c r="Q690" t="n">
        <v>2238.76</v>
      </c>
      <c r="R690" t="n">
        <v>298.75</v>
      </c>
      <c r="S690" t="n">
        <v>80.06999999999999</v>
      </c>
      <c r="T690" t="n">
        <v>106211.41</v>
      </c>
      <c r="U690" t="n">
        <v>0.27</v>
      </c>
      <c r="V690" t="n">
        <v>0.73</v>
      </c>
      <c r="W690" t="n">
        <v>7</v>
      </c>
      <c r="X690" t="n">
        <v>6.56</v>
      </c>
      <c r="Y690" t="n">
        <v>1</v>
      </c>
      <c r="Z690" t="n">
        <v>10</v>
      </c>
    </row>
    <row r="691">
      <c r="A691" t="n">
        <v>4</v>
      </c>
      <c r="B691" t="n">
        <v>120</v>
      </c>
      <c r="C691" t="inlineStr">
        <is>
          <t xml:space="preserve">CONCLUIDO	</t>
        </is>
      </c>
      <c r="D691" t="n">
        <v>2.1987</v>
      </c>
      <c r="E691" t="n">
        <v>45.48</v>
      </c>
      <c r="F691" t="n">
        <v>34.12</v>
      </c>
      <c r="G691" t="n">
        <v>10.77</v>
      </c>
      <c r="H691" t="n">
        <v>0.15</v>
      </c>
      <c r="I691" t="n">
        <v>190</v>
      </c>
      <c r="J691" t="n">
        <v>234.39</v>
      </c>
      <c r="K691" t="n">
        <v>57.72</v>
      </c>
      <c r="L691" t="n">
        <v>2</v>
      </c>
      <c r="M691" t="n">
        <v>188</v>
      </c>
      <c r="N691" t="n">
        <v>54.67</v>
      </c>
      <c r="O691" t="n">
        <v>29142.31</v>
      </c>
      <c r="P691" t="n">
        <v>525.15</v>
      </c>
      <c r="Q691" t="n">
        <v>2238.91</v>
      </c>
      <c r="R691" t="n">
        <v>263.8</v>
      </c>
      <c r="S691" t="n">
        <v>80.06999999999999</v>
      </c>
      <c r="T691" t="n">
        <v>88913.95</v>
      </c>
      <c r="U691" t="n">
        <v>0.3</v>
      </c>
      <c r="V691" t="n">
        <v>0.75</v>
      </c>
      <c r="W691" t="n">
        <v>6.93</v>
      </c>
      <c r="X691" t="n">
        <v>5.48</v>
      </c>
      <c r="Y691" t="n">
        <v>1</v>
      </c>
      <c r="Z691" t="n">
        <v>10</v>
      </c>
    </row>
    <row r="692">
      <c r="A692" t="n">
        <v>5</v>
      </c>
      <c r="B692" t="n">
        <v>120</v>
      </c>
      <c r="C692" t="inlineStr">
        <is>
          <t xml:space="preserve">CONCLUIDO	</t>
        </is>
      </c>
      <c r="D692" t="n">
        <v>2.2917</v>
      </c>
      <c r="E692" t="n">
        <v>43.64</v>
      </c>
      <c r="F692" t="n">
        <v>33.41</v>
      </c>
      <c r="G692" t="n">
        <v>12.15</v>
      </c>
      <c r="H692" t="n">
        <v>0.17</v>
      </c>
      <c r="I692" t="n">
        <v>165</v>
      </c>
      <c r="J692" t="n">
        <v>234.82</v>
      </c>
      <c r="K692" t="n">
        <v>57.72</v>
      </c>
      <c r="L692" t="n">
        <v>2.25</v>
      </c>
      <c r="M692" t="n">
        <v>163</v>
      </c>
      <c r="N692" t="n">
        <v>54.85</v>
      </c>
      <c r="O692" t="n">
        <v>29195.29</v>
      </c>
      <c r="P692" t="n">
        <v>512.36</v>
      </c>
      <c r="Q692" t="n">
        <v>2238.81</v>
      </c>
      <c r="R692" t="n">
        <v>240.8</v>
      </c>
      <c r="S692" t="n">
        <v>80.06999999999999</v>
      </c>
      <c r="T692" t="n">
        <v>77537.92999999999</v>
      </c>
      <c r="U692" t="n">
        <v>0.33</v>
      </c>
      <c r="V692" t="n">
        <v>0.77</v>
      </c>
      <c r="W692" t="n">
        <v>6.9</v>
      </c>
      <c r="X692" t="n">
        <v>4.78</v>
      </c>
      <c r="Y692" t="n">
        <v>1</v>
      </c>
      <c r="Z692" t="n">
        <v>10</v>
      </c>
    </row>
    <row r="693">
      <c r="A693" t="n">
        <v>6</v>
      </c>
      <c r="B693" t="n">
        <v>120</v>
      </c>
      <c r="C693" t="inlineStr">
        <is>
          <t xml:space="preserve">CONCLUIDO	</t>
        </is>
      </c>
      <c r="D693" t="n">
        <v>2.3736</v>
      </c>
      <c r="E693" t="n">
        <v>42.13</v>
      </c>
      <c r="F693" t="n">
        <v>32.82</v>
      </c>
      <c r="G693" t="n">
        <v>13.58</v>
      </c>
      <c r="H693" t="n">
        <v>0.19</v>
      </c>
      <c r="I693" t="n">
        <v>145</v>
      </c>
      <c r="J693" t="n">
        <v>235.25</v>
      </c>
      <c r="K693" t="n">
        <v>57.72</v>
      </c>
      <c r="L693" t="n">
        <v>2.5</v>
      </c>
      <c r="M693" t="n">
        <v>143</v>
      </c>
      <c r="N693" t="n">
        <v>55.03</v>
      </c>
      <c r="O693" t="n">
        <v>29248.33</v>
      </c>
      <c r="P693" t="n">
        <v>501.24</v>
      </c>
      <c r="Q693" t="n">
        <v>2238.75</v>
      </c>
      <c r="R693" t="n">
        <v>220.76</v>
      </c>
      <c r="S693" t="n">
        <v>80.06999999999999</v>
      </c>
      <c r="T693" t="n">
        <v>67619.42</v>
      </c>
      <c r="U693" t="n">
        <v>0.36</v>
      </c>
      <c r="V693" t="n">
        <v>0.78</v>
      </c>
      <c r="W693" t="n">
        <v>6.88</v>
      </c>
      <c r="X693" t="n">
        <v>4.18</v>
      </c>
      <c r="Y693" t="n">
        <v>1</v>
      </c>
      <c r="Z693" t="n">
        <v>10</v>
      </c>
    </row>
    <row r="694">
      <c r="A694" t="n">
        <v>7</v>
      </c>
      <c r="B694" t="n">
        <v>120</v>
      </c>
      <c r="C694" t="inlineStr">
        <is>
          <t xml:space="preserve">CONCLUIDO	</t>
        </is>
      </c>
      <c r="D694" t="n">
        <v>2.4388</v>
      </c>
      <c r="E694" t="n">
        <v>41</v>
      </c>
      <c r="F694" t="n">
        <v>32.37</v>
      </c>
      <c r="G694" t="n">
        <v>14.94</v>
      </c>
      <c r="H694" t="n">
        <v>0.21</v>
      </c>
      <c r="I694" t="n">
        <v>130</v>
      </c>
      <c r="J694" t="n">
        <v>235.68</v>
      </c>
      <c r="K694" t="n">
        <v>57.72</v>
      </c>
      <c r="L694" t="n">
        <v>2.75</v>
      </c>
      <c r="M694" t="n">
        <v>128</v>
      </c>
      <c r="N694" t="n">
        <v>55.21</v>
      </c>
      <c r="O694" t="n">
        <v>29301.44</v>
      </c>
      <c r="P694" t="n">
        <v>492.73</v>
      </c>
      <c r="Q694" t="n">
        <v>2238.62</v>
      </c>
      <c r="R694" t="n">
        <v>206.24</v>
      </c>
      <c r="S694" t="n">
        <v>80.06999999999999</v>
      </c>
      <c r="T694" t="n">
        <v>60432.82</v>
      </c>
      <c r="U694" t="n">
        <v>0.39</v>
      </c>
      <c r="V694" t="n">
        <v>0.79</v>
      </c>
      <c r="W694" t="n">
        <v>6.86</v>
      </c>
      <c r="X694" t="n">
        <v>3.74</v>
      </c>
      <c r="Y694" t="n">
        <v>1</v>
      </c>
      <c r="Z694" t="n">
        <v>10</v>
      </c>
    </row>
    <row r="695">
      <c r="A695" t="n">
        <v>8</v>
      </c>
      <c r="B695" t="n">
        <v>120</v>
      </c>
      <c r="C695" t="inlineStr">
        <is>
          <t xml:space="preserve">CONCLUIDO	</t>
        </is>
      </c>
      <c r="D695" t="n">
        <v>2.4975</v>
      </c>
      <c r="E695" t="n">
        <v>40.04</v>
      </c>
      <c r="F695" t="n">
        <v>32</v>
      </c>
      <c r="G695" t="n">
        <v>16.41</v>
      </c>
      <c r="H695" t="n">
        <v>0.23</v>
      </c>
      <c r="I695" t="n">
        <v>117</v>
      </c>
      <c r="J695" t="n">
        <v>236.11</v>
      </c>
      <c r="K695" t="n">
        <v>57.72</v>
      </c>
      <c r="L695" t="n">
        <v>3</v>
      </c>
      <c r="M695" t="n">
        <v>115</v>
      </c>
      <c r="N695" t="n">
        <v>55.39</v>
      </c>
      <c r="O695" t="n">
        <v>29354.61</v>
      </c>
      <c r="P695" t="n">
        <v>485.09</v>
      </c>
      <c r="Q695" t="n">
        <v>2238.65</v>
      </c>
      <c r="R695" t="n">
        <v>194.03</v>
      </c>
      <c r="S695" t="n">
        <v>80.06999999999999</v>
      </c>
      <c r="T695" t="n">
        <v>54391.79</v>
      </c>
      <c r="U695" t="n">
        <v>0.41</v>
      </c>
      <c r="V695" t="n">
        <v>0.8</v>
      </c>
      <c r="W695" t="n">
        <v>6.84</v>
      </c>
      <c r="X695" t="n">
        <v>3.37</v>
      </c>
      <c r="Y695" t="n">
        <v>1</v>
      </c>
      <c r="Z695" t="n">
        <v>10</v>
      </c>
    </row>
    <row r="696">
      <c r="A696" t="n">
        <v>9</v>
      </c>
      <c r="B696" t="n">
        <v>120</v>
      </c>
      <c r="C696" t="inlineStr">
        <is>
          <t xml:space="preserve">CONCLUIDO	</t>
        </is>
      </c>
      <c r="D696" t="n">
        <v>2.5473</v>
      </c>
      <c r="E696" t="n">
        <v>39.26</v>
      </c>
      <c r="F696" t="n">
        <v>31.67</v>
      </c>
      <c r="G696" t="n">
        <v>17.76</v>
      </c>
      <c r="H696" t="n">
        <v>0.24</v>
      </c>
      <c r="I696" t="n">
        <v>107</v>
      </c>
      <c r="J696" t="n">
        <v>236.54</v>
      </c>
      <c r="K696" t="n">
        <v>57.72</v>
      </c>
      <c r="L696" t="n">
        <v>3.25</v>
      </c>
      <c r="M696" t="n">
        <v>105</v>
      </c>
      <c r="N696" t="n">
        <v>55.57</v>
      </c>
      <c r="O696" t="n">
        <v>29407.85</v>
      </c>
      <c r="P696" t="n">
        <v>478.3</v>
      </c>
      <c r="Q696" t="n">
        <v>2238.55</v>
      </c>
      <c r="R696" t="n">
        <v>183.64</v>
      </c>
      <c r="S696" t="n">
        <v>80.06999999999999</v>
      </c>
      <c r="T696" t="n">
        <v>49248.32</v>
      </c>
      <c r="U696" t="n">
        <v>0.44</v>
      </c>
      <c r="V696" t="n">
        <v>0.8100000000000001</v>
      </c>
      <c r="W696" t="n">
        <v>6.82</v>
      </c>
      <c r="X696" t="n">
        <v>3.04</v>
      </c>
      <c r="Y696" t="n">
        <v>1</v>
      </c>
      <c r="Z696" t="n">
        <v>10</v>
      </c>
    </row>
    <row r="697">
      <c r="A697" t="n">
        <v>10</v>
      </c>
      <c r="B697" t="n">
        <v>120</v>
      </c>
      <c r="C697" t="inlineStr">
        <is>
          <t xml:space="preserve">CONCLUIDO	</t>
        </is>
      </c>
      <c r="D697" t="n">
        <v>2.5901</v>
      </c>
      <c r="E697" t="n">
        <v>38.61</v>
      </c>
      <c r="F697" t="n">
        <v>31.43</v>
      </c>
      <c r="G697" t="n">
        <v>19.25</v>
      </c>
      <c r="H697" t="n">
        <v>0.26</v>
      </c>
      <c r="I697" t="n">
        <v>98</v>
      </c>
      <c r="J697" t="n">
        <v>236.98</v>
      </c>
      <c r="K697" t="n">
        <v>57.72</v>
      </c>
      <c r="L697" t="n">
        <v>3.5</v>
      </c>
      <c r="M697" t="n">
        <v>96</v>
      </c>
      <c r="N697" t="n">
        <v>55.75</v>
      </c>
      <c r="O697" t="n">
        <v>29461.15</v>
      </c>
      <c r="P697" t="n">
        <v>473.05</v>
      </c>
      <c r="Q697" t="n">
        <v>2238.62</v>
      </c>
      <c r="R697" t="n">
        <v>175.6</v>
      </c>
      <c r="S697" t="n">
        <v>80.06999999999999</v>
      </c>
      <c r="T697" t="n">
        <v>45271.09</v>
      </c>
      <c r="U697" t="n">
        <v>0.46</v>
      </c>
      <c r="V697" t="n">
        <v>0.82</v>
      </c>
      <c r="W697" t="n">
        <v>6.81</v>
      </c>
      <c r="X697" t="n">
        <v>2.81</v>
      </c>
      <c r="Y697" t="n">
        <v>1</v>
      </c>
      <c r="Z697" t="n">
        <v>10</v>
      </c>
    </row>
    <row r="698">
      <c r="A698" t="n">
        <v>11</v>
      </c>
      <c r="B698" t="n">
        <v>120</v>
      </c>
      <c r="C698" t="inlineStr">
        <is>
          <t xml:space="preserve">CONCLUIDO	</t>
        </is>
      </c>
      <c r="D698" t="n">
        <v>2.628</v>
      </c>
      <c r="E698" t="n">
        <v>38.05</v>
      </c>
      <c r="F698" t="n">
        <v>31.2</v>
      </c>
      <c r="G698" t="n">
        <v>20.57</v>
      </c>
      <c r="H698" t="n">
        <v>0.28</v>
      </c>
      <c r="I698" t="n">
        <v>91</v>
      </c>
      <c r="J698" t="n">
        <v>237.41</v>
      </c>
      <c r="K698" t="n">
        <v>57.72</v>
      </c>
      <c r="L698" t="n">
        <v>3.75</v>
      </c>
      <c r="M698" t="n">
        <v>89</v>
      </c>
      <c r="N698" t="n">
        <v>55.93</v>
      </c>
      <c r="O698" t="n">
        <v>29514.51</v>
      </c>
      <c r="P698" t="n">
        <v>467.61</v>
      </c>
      <c r="Q698" t="n">
        <v>2238.55</v>
      </c>
      <c r="R698" t="n">
        <v>168.35</v>
      </c>
      <c r="S698" t="n">
        <v>80.06999999999999</v>
      </c>
      <c r="T698" t="n">
        <v>41684.15</v>
      </c>
      <c r="U698" t="n">
        <v>0.48</v>
      </c>
      <c r="V698" t="n">
        <v>0.82</v>
      </c>
      <c r="W698" t="n">
        <v>6.78</v>
      </c>
      <c r="X698" t="n">
        <v>2.57</v>
      </c>
      <c r="Y698" t="n">
        <v>1</v>
      </c>
      <c r="Z698" t="n">
        <v>10</v>
      </c>
    </row>
    <row r="699">
      <c r="A699" t="n">
        <v>12</v>
      </c>
      <c r="B699" t="n">
        <v>120</v>
      </c>
      <c r="C699" t="inlineStr">
        <is>
          <t xml:space="preserve">CONCLUIDO	</t>
        </is>
      </c>
      <c r="D699" t="n">
        <v>2.6631</v>
      </c>
      <c r="E699" t="n">
        <v>37.55</v>
      </c>
      <c r="F699" t="n">
        <v>31.02</v>
      </c>
      <c r="G699" t="n">
        <v>22.15</v>
      </c>
      <c r="H699" t="n">
        <v>0.3</v>
      </c>
      <c r="I699" t="n">
        <v>84</v>
      </c>
      <c r="J699" t="n">
        <v>237.84</v>
      </c>
      <c r="K699" t="n">
        <v>57.72</v>
      </c>
      <c r="L699" t="n">
        <v>4</v>
      </c>
      <c r="M699" t="n">
        <v>82</v>
      </c>
      <c r="N699" t="n">
        <v>56.12</v>
      </c>
      <c r="O699" t="n">
        <v>29567.95</v>
      </c>
      <c r="P699" t="n">
        <v>462.68</v>
      </c>
      <c r="Q699" t="n">
        <v>2238.61</v>
      </c>
      <c r="R699" t="n">
        <v>162.15</v>
      </c>
      <c r="S699" t="n">
        <v>80.06999999999999</v>
      </c>
      <c r="T699" t="n">
        <v>38615.35</v>
      </c>
      <c r="U699" t="n">
        <v>0.49</v>
      </c>
      <c r="V699" t="n">
        <v>0.83</v>
      </c>
      <c r="W699" t="n">
        <v>6.78</v>
      </c>
      <c r="X699" t="n">
        <v>2.39</v>
      </c>
      <c r="Y699" t="n">
        <v>1</v>
      </c>
      <c r="Z699" t="n">
        <v>10</v>
      </c>
    </row>
    <row r="700">
      <c r="A700" t="n">
        <v>13</v>
      </c>
      <c r="B700" t="n">
        <v>120</v>
      </c>
      <c r="C700" t="inlineStr">
        <is>
          <t xml:space="preserve">CONCLUIDO	</t>
        </is>
      </c>
      <c r="D700" t="n">
        <v>2.6883</v>
      </c>
      <c r="E700" t="n">
        <v>37.2</v>
      </c>
      <c r="F700" t="n">
        <v>30.89</v>
      </c>
      <c r="G700" t="n">
        <v>23.46</v>
      </c>
      <c r="H700" t="n">
        <v>0.32</v>
      </c>
      <c r="I700" t="n">
        <v>79</v>
      </c>
      <c r="J700" t="n">
        <v>238.28</v>
      </c>
      <c r="K700" t="n">
        <v>57.72</v>
      </c>
      <c r="L700" t="n">
        <v>4.25</v>
      </c>
      <c r="M700" t="n">
        <v>77</v>
      </c>
      <c r="N700" t="n">
        <v>56.3</v>
      </c>
      <c r="O700" t="n">
        <v>29621.44</v>
      </c>
      <c r="P700" t="n">
        <v>459.69</v>
      </c>
      <c r="Q700" t="n">
        <v>2238.65</v>
      </c>
      <c r="R700" t="n">
        <v>158.38</v>
      </c>
      <c r="S700" t="n">
        <v>80.06999999999999</v>
      </c>
      <c r="T700" t="n">
        <v>36758.71</v>
      </c>
      <c r="U700" t="n">
        <v>0.51</v>
      </c>
      <c r="V700" t="n">
        <v>0.83</v>
      </c>
      <c r="W700" t="n">
        <v>6.77</v>
      </c>
      <c r="X700" t="n">
        <v>2.26</v>
      </c>
      <c r="Y700" t="n">
        <v>1</v>
      </c>
      <c r="Z700" t="n">
        <v>10</v>
      </c>
    </row>
    <row r="701">
      <c r="A701" t="n">
        <v>14</v>
      </c>
      <c r="B701" t="n">
        <v>120</v>
      </c>
      <c r="C701" t="inlineStr">
        <is>
          <t xml:space="preserve">CONCLUIDO	</t>
        </is>
      </c>
      <c r="D701" t="n">
        <v>2.7157</v>
      </c>
      <c r="E701" t="n">
        <v>36.82</v>
      </c>
      <c r="F701" t="n">
        <v>30.74</v>
      </c>
      <c r="G701" t="n">
        <v>24.93</v>
      </c>
      <c r="H701" t="n">
        <v>0.34</v>
      </c>
      <c r="I701" t="n">
        <v>74</v>
      </c>
      <c r="J701" t="n">
        <v>238.71</v>
      </c>
      <c r="K701" t="n">
        <v>57.72</v>
      </c>
      <c r="L701" t="n">
        <v>4.5</v>
      </c>
      <c r="M701" t="n">
        <v>72</v>
      </c>
      <c r="N701" t="n">
        <v>56.49</v>
      </c>
      <c r="O701" t="n">
        <v>29675.01</v>
      </c>
      <c r="P701" t="n">
        <v>455.3</v>
      </c>
      <c r="Q701" t="n">
        <v>2238.48</v>
      </c>
      <c r="R701" t="n">
        <v>153.3</v>
      </c>
      <c r="S701" t="n">
        <v>80.06999999999999</v>
      </c>
      <c r="T701" t="n">
        <v>34242.99</v>
      </c>
      <c r="U701" t="n">
        <v>0.52</v>
      </c>
      <c r="V701" t="n">
        <v>0.83</v>
      </c>
      <c r="W701" t="n">
        <v>6.77</v>
      </c>
      <c r="X701" t="n">
        <v>2.12</v>
      </c>
      <c r="Y701" t="n">
        <v>1</v>
      </c>
      <c r="Z701" t="n">
        <v>10</v>
      </c>
    </row>
    <row r="702">
      <c r="A702" t="n">
        <v>15</v>
      </c>
      <c r="B702" t="n">
        <v>120</v>
      </c>
      <c r="C702" t="inlineStr">
        <is>
          <t xml:space="preserve">CONCLUIDO	</t>
        </is>
      </c>
      <c r="D702" t="n">
        <v>2.7376</v>
      </c>
      <c r="E702" t="n">
        <v>36.53</v>
      </c>
      <c r="F702" t="n">
        <v>30.63</v>
      </c>
      <c r="G702" t="n">
        <v>26.25</v>
      </c>
      <c r="H702" t="n">
        <v>0.35</v>
      </c>
      <c r="I702" t="n">
        <v>70</v>
      </c>
      <c r="J702" t="n">
        <v>239.14</v>
      </c>
      <c r="K702" t="n">
        <v>57.72</v>
      </c>
      <c r="L702" t="n">
        <v>4.75</v>
      </c>
      <c r="M702" t="n">
        <v>68</v>
      </c>
      <c r="N702" t="n">
        <v>56.67</v>
      </c>
      <c r="O702" t="n">
        <v>29728.63</v>
      </c>
      <c r="P702" t="n">
        <v>452</v>
      </c>
      <c r="Q702" t="n">
        <v>2238.33</v>
      </c>
      <c r="R702" t="n">
        <v>150.03</v>
      </c>
      <c r="S702" t="n">
        <v>80.06999999999999</v>
      </c>
      <c r="T702" t="n">
        <v>32628.23</v>
      </c>
      <c r="U702" t="n">
        <v>0.53</v>
      </c>
      <c r="V702" t="n">
        <v>0.84</v>
      </c>
      <c r="W702" t="n">
        <v>6.75</v>
      </c>
      <c r="X702" t="n">
        <v>2</v>
      </c>
      <c r="Y702" t="n">
        <v>1</v>
      </c>
      <c r="Z702" t="n">
        <v>10</v>
      </c>
    </row>
    <row r="703">
      <c r="A703" t="n">
        <v>16</v>
      </c>
      <c r="B703" t="n">
        <v>120</v>
      </c>
      <c r="C703" t="inlineStr">
        <is>
          <t xml:space="preserve">CONCLUIDO	</t>
        </is>
      </c>
      <c r="D703" t="n">
        <v>2.7614</v>
      </c>
      <c r="E703" t="n">
        <v>36.21</v>
      </c>
      <c r="F703" t="n">
        <v>30.5</v>
      </c>
      <c r="G703" t="n">
        <v>27.73</v>
      </c>
      <c r="H703" t="n">
        <v>0.37</v>
      </c>
      <c r="I703" t="n">
        <v>66</v>
      </c>
      <c r="J703" t="n">
        <v>239.58</v>
      </c>
      <c r="K703" t="n">
        <v>57.72</v>
      </c>
      <c r="L703" t="n">
        <v>5</v>
      </c>
      <c r="M703" t="n">
        <v>64</v>
      </c>
      <c r="N703" t="n">
        <v>56.86</v>
      </c>
      <c r="O703" t="n">
        <v>29782.33</v>
      </c>
      <c r="P703" t="n">
        <v>448.37</v>
      </c>
      <c r="Q703" t="n">
        <v>2238.61</v>
      </c>
      <c r="R703" t="n">
        <v>145.5</v>
      </c>
      <c r="S703" t="n">
        <v>80.06999999999999</v>
      </c>
      <c r="T703" t="n">
        <v>30381.52</v>
      </c>
      <c r="U703" t="n">
        <v>0.55</v>
      </c>
      <c r="V703" t="n">
        <v>0.84</v>
      </c>
      <c r="W703" t="n">
        <v>6.75</v>
      </c>
      <c r="X703" t="n">
        <v>1.87</v>
      </c>
      <c r="Y703" t="n">
        <v>1</v>
      </c>
      <c r="Z703" t="n">
        <v>10</v>
      </c>
    </row>
    <row r="704">
      <c r="A704" t="n">
        <v>17</v>
      </c>
      <c r="B704" t="n">
        <v>120</v>
      </c>
      <c r="C704" t="inlineStr">
        <is>
          <t xml:space="preserve">CONCLUIDO	</t>
        </is>
      </c>
      <c r="D704" t="n">
        <v>2.7842</v>
      </c>
      <c r="E704" t="n">
        <v>35.92</v>
      </c>
      <c r="F704" t="n">
        <v>30.38</v>
      </c>
      <c r="G704" t="n">
        <v>29.4</v>
      </c>
      <c r="H704" t="n">
        <v>0.39</v>
      </c>
      <c r="I704" t="n">
        <v>62</v>
      </c>
      <c r="J704" t="n">
        <v>240.02</v>
      </c>
      <c r="K704" t="n">
        <v>57.72</v>
      </c>
      <c r="L704" t="n">
        <v>5.25</v>
      </c>
      <c r="M704" t="n">
        <v>60</v>
      </c>
      <c r="N704" t="n">
        <v>57.04</v>
      </c>
      <c r="O704" t="n">
        <v>29836.09</v>
      </c>
      <c r="P704" t="n">
        <v>444.4</v>
      </c>
      <c r="Q704" t="n">
        <v>2238.45</v>
      </c>
      <c r="R704" t="n">
        <v>142.01</v>
      </c>
      <c r="S704" t="n">
        <v>80.06999999999999</v>
      </c>
      <c r="T704" t="n">
        <v>28656.23</v>
      </c>
      <c r="U704" t="n">
        <v>0.5600000000000001</v>
      </c>
      <c r="V704" t="n">
        <v>0.84</v>
      </c>
      <c r="W704" t="n">
        <v>6.73</v>
      </c>
      <c r="X704" t="n">
        <v>1.76</v>
      </c>
      <c r="Y704" t="n">
        <v>1</v>
      </c>
      <c r="Z704" t="n">
        <v>10</v>
      </c>
    </row>
    <row r="705">
      <c r="A705" t="n">
        <v>18</v>
      </c>
      <c r="B705" t="n">
        <v>120</v>
      </c>
      <c r="C705" t="inlineStr">
        <is>
          <t xml:space="preserve">CONCLUIDO	</t>
        </is>
      </c>
      <c r="D705" t="n">
        <v>2.8014</v>
      </c>
      <c r="E705" t="n">
        <v>35.7</v>
      </c>
      <c r="F705" t="n">
        <v>30.3</v>
      </c>
      <c r="G705" t="n">
        <v>30.81</v>
      </c>
      <c r="H705" t="n">
        <v>0.41</v>
      </c>
      <c r="I705" t="n">
        <v>59</v>
      </c>
      <c r="J705" t="n">
        <v>240.45</v>
      </c>
      <c r="K705" t="n">
        <v>57.72</v>
      </c>
      <c r="L705" t="n">
        <v>5.5</v>
      </c>
      <c r="M705" t="n">
        <v>57</v>
      </c>
      <c r="N705" t="n">
        <v>57.23</v>
      </c>
      <c r="O705" t="n">
        <v>29890.04</v>
      </c>
      <c r="P705" t="n">
        <v>441.44</v>
      </c>
      <c r="Q705" t="n">
        <v>2238.39</v>
      </c>
      <c r="R705" t="n">
        <v>139.07</v>
      </c>
      <c r="S705" t="n">
        <v>80.06999999999999</v>
      </c>
      <c r="T705" t="n">
        <v>27203.27</v>
      </c>
      <c r="U705" t="n">
        <v>0.58</v>
      </c>
      <c r="V705" t="n">
        <v>0.85</v>
      </c>
      <c r="W705" t="n">
        <v>6.74</v>
      </c>
      <c r="X705" t="n">
        <v>1.67</v>
      </c>
      <c r="Y705" t="n">
        <v>1</v>
      </c>
      <c r="Z705" t="n">
        <v>10</v>
      </c>
    </row>
    <row r="706">
      <c r="A706" t="n">
        <v>19</v>
      </c>
      <c r="B706" t="n">
        <v>120</v>
      </c>
      <c r="C706" t="inlineStr">
        <is>
          <t xml:space="preserve">CONCLUIDO	</t>
        </is>
      </c>
      <c r="D706" t="n">
        <v>2.8216</v>
      </c>
      <c r="E706" t="n">
        <v>35.44</v>
      </c>
      <c r="F706" t="n">
        <v>30.18</v>
      </c>
      <c r="G706" t="n">
        <v>32.34</v>
      </c>
      <c r="H706" t="n">
        <v>0.42</v>
      </c>
      <c r="I706" t="n">
        <v>56</v>
      </c>
      <c r="J706" t="n">
        <v>240.89</v>
      </c>
      <c r="K706" t="n">
        <v>57.72</v>
      </c>
      <c r="L706" t="n">
        <v>5.75</v>
      </c>
      <c r="M706" t="n">
        <v>54</v>
      </c>
      <c r="N706" t="n">
        <v>57.42</v>
      </c>
      <c r="O706" t="n">
        <v>29943.94</v>
      </c>
      <c r="P706" t="n">
        <v>438.37</v>
      </c>
      <c r="Q706" t="n">
        <v>2238.4</v>
      </c>
      <c r="R706" t="n">
        <v>135.3</v>
      </c>
      <c r="S706" t="n">
        <v>80.06999999999999</v>
      </c>
      <c r="T706" t="n">
        <v>25334.47</v>
      </c>
      <c r="U706" t="n">
        <v>0.59</v>
      </c>
      <c r="V706" t="n">
        <v>0.85</v>
      </c>
      <c r="W706" t="n">
        <v>6.73</v>
      </c>
      <c r="X706" t="n">
        <v>1.55</v>
      </c>
      <c r="Y706" t="n">
        <v>1</v>
      </c>
      <c r="Z706" t="n">
        <v>10</v>
      </c>
    </row>
    <row r="707">
      <c r="A707" t="n">
        <v>20</v>
      </c>
      <c r="B707" t="n">
        <v>120</v>
      </c>
      <c r="C707" t="inlineStr">
        <is>
          <t xml:space="preserve">CONCLUIDO	</t>
        </is>
      </c>
      <c r="D707" t="n">
        <v>2.8375</v>
      </c>
      <c r="E707" t="n">
        <v>35.24</v>
      </c>
      <c r="F707" t="n">
        <v>30.12</v>
      </c>
      <c r="G707" t="n">
        <v>34.1</v>
      </c>
      <c r="H707" t="n">
        <v>0.44</v>
      </c>
      <c r="I707" t="n">
        <v>53</v>
      </c>
      <c r="J707" t="n">
        <v>241.33</v>
      </c>
      <c r="K707" t="n">
        <v>57.72</v>
      </c>
      <c r="L707" t="n">
        <v>6</v>
      </c>
      <c r="M707" t="n">
        <v>51</v>
      </c>
      <c r="N707" t="n">
        <v>57.6</v>
      </c>
      <c r="O707" t="n">
        <v>29997.9</v>
      </c>
      <c r="P707" t="n">
        <v>434.75</v>
      </c>
      <c r="Q707" t="n">
        <v>2238.45</v>
      </c>
      <c r="R707" t="n">
        <v>132.82</v>
      </c>
      <c r="S707" t="n">
        <v>80.06999999999999</v>
      </c>
      <c r="T707" t="n">
        <v>24109.57</v>
      </c>
      <c r="U707" t="n">
        <v>0.6</v>
      </c>
      <c r="V707" t="n">
        <v>0.85</v>
      </c>
      <c r="W707" t="n">
        <v>6.73</v>
      </c>
      <c r="X707" t="n">
        <v>1.49</v>
      </c>
      <c r="Y707" t="n">
        <v>1</v>
      </c>
      <c r="Z707" t="n">
        <v>10</v>
      </c>
    </row>
    <row r="708">
      <c r="A708" t="n">
        <v>21</v>
      </c>
      <c r="B708" t="n">
        <v>120</v>
      </c>
      <c r="C708" t="inlineStr">
        <is>
          <t xml:space="preserve">CONCLUIDO	</t>
        </is>
      </c>
      <c r="D708" t="n">
        <v>2.8498</v>
      </c>
      <c r="E708" t="n">
        <v>35.09</v>
      </c>
      <c r="F708" t="n">
        <v>30.06</v>
      </c>
      <c r="G708" t="n">
        <v>35.36</v>
      </c>
      <c r="H708" t="n">
        <v>0.46</v>
      </c>
      <c r="I708" t="n">
        <v>51</v>
      </c>
      <c r="J708" t="n">
        <v>241.77</v>
      </c>
      <c r="K708" t="n">
        <v>57.72</v>
      </c>
      <c r="L708" t="n">
        <v>6.25</v>
      </c>
      <c r="M708" t="n">
        <v>49</v>
      </c>
      <c r="N708" t="n">
        <v>57.79</v>
      </c>
      <c r="O708" t="n">
        <v>30051.93</v>
      </c>
      <c r="P708" t="n">
        <v>432.39</v>
      </c>
      <c r="Q708" t="n">
        <v>2238.68</v>
      </c>
      <c r="R708" t="n">
        <v>130.96</v>
      </c>
      <c r="S708" t="n">
        <v>80.06999999999999</v>
      </c>
      <c r="T708" t="n">
        <v>23186.49</v>
      </c>
      <c r="U708" t="n">
        <v>0.61</v>
      </c>
      <c r="V708" t="n">
        <v>0.85</v>
      </c>
      <c r="W708" t="n">
        <v>6.73</v>
      </c>
      <c r="X708" t="n">
        <v>1.43</v>
      </c>
      <c r="Y708" t="n">
        <v>1</v>
      </c>
      <c r="Z708" t="n">
        <v>10</v>
      </c>
    </row>
    <row r="709">
      <c r="A709" t="n">
        <v>22</v>
      </c>
      <c r="B709" t="n">
        <v>120</v>
      </c>
      <c r="C709" t="inlineStr">
        <is>
          <t xml:space="preserve">CONCLUIDO	</t>
        </is>
      </c>
      <c r="D709" t="n">
        <v>2.8623</v>
      </c>
      <c r="E709" t="n">
        <v>34.94</v>
      </c>
      <c r="F709" t="n">
        <v>30</v>
      </c>
      <c r="G709" t="n">
        <v>36.73</v>
      </c>
      <c r="H709" t="n">
        <v>0.48</v>
      </c>
      <c r="I709" t="n">
        <v>49</v>
      </c>
      <c r="J709" t="n">
        <v>242.2</v>
      </c>
      <c r="K709" t="n">
        <v>57.72</v>
      </c>
      <c r="L709" t="n">
        <v>6.5</v>
      </c>
      <c r="M709" t="n">
        <v>47</v>
      </c>
      <c r="N709" t="n">
        <v>57.98</v>
      </c>
      <c r="O709" t="n">
        <v>30106.03</v>
      </c>
      <c r="P709" t="n">
        <v>429.46</v>
      </c>
      <c r="Q709" t="n">
        <v>2238.4</v>
      </c>
      <c r="R709" t="n">
        <v>129.36</v>
      </c>
      <c r="S709" t="n">
        <v>80.06999999999999</v>
      </c>
      <c r="T709" t="n">
        <v>22396.76</v>
      </c>
      <c r="U709" t="n">
        <v>0.62</v>
      </c>
      <c r="V709" t="n">
        <v>0.86</v>
      </c>
      <c r="W709" t="n">
        <v>6.71</v>
      </c>
      <c r="X709" t="n">
        <v>1.37</v>
      </c>
      <c r="Y709" t="n">
        <v>1</v>
      </c>
      <c r="Z709" t="n">
        <v>10</v>
      </c>
    </row>
    <row r="710">
      <c r="A710" t="n">
        <v>23</v>
      </c>
      <c r="B710" t="n">
        <v>120</v>
      </c>
      <c r="C710" t="inlineStr">
        <is>
          <t xml:space="preserve">CONCLUIDO	</t>
        </is>
      </c>
      <c r="D710" t="n">
        <v>2.8747</v>
      </c>
      <c r="E710" t="n">
        <v>34.79</v>
      </c>
      <c r="F710" t="n">
        <v>29.94</v>
      </c>
      <c r="G710" t="n">
        <v>38.22</v>
      </c>
      <c r="H710" t="n">
        <v>0.49</v>
      </c>
      <c r="I710" t="n">
        <v>47</v>
      </c>
      <c r="J710" t="n">
        <v>242.64</v>
      </c>
      <c r="K710" t="n">
        <v>57.72</v>
      </c>
      <c r="L710" t="n">
        <v>6.75</v>
      </c>
      <c r="M710" t="n">
        <v>45</v>
      </c>
      <c r="N710" t="n">
        <v>58.17</v>
      </c>
      <c r="O710" t="n">
        <v>30160.2</v>
      </c>
      <c r="P710" t="n">
        <v>426.94</v>
      </c>
      <c r="Q710" t="n">
        <v>2238.39</v>
      </c>
      <c r="R710" t="n">
        <v>127.32</v>
      </c>
      <c r="S710" t="n">
        <v>80.06999999999999</v>
      </c>
      <c r="T710" t="n">
        <v>21387.84</v>
      </c>
      <c r="U710" t="n">
        <v>0.63</v>
      </c>
      <c r="V710" t="n">
        <v>0.86</v>
      </c>
      <c r="W710" t="n">
        <v>6.71</v>
      </c>
      <c r="X710" t="n">
        <v>1.31</v>
      </c>
      <c r="Y710" t="n">
        <v>1</v>
      </c>
      <c r="Z710" t="n">
        <v>10</v>
      </c>
    </row>
    <row r="711">
      <c r="A711" t="n">
        <v>24</v>
      </c>
      <c r="B711" t="n">
        <v>120</v>
      </c>
      <c r="C711" t="inlineStr">
        <is>
          <t xml:space="preserve">CONCLUIDO	</t>
        </is>
      </c>
      <c r="D711" t="n">
        <v>2.8866</v>
      </c>
      <c r="E711" t="n">
        <v>34.64</v>
      </c>
      <c r="F711" t="n">
        <v>29.88</v>
      </c>
      <c r="G711" t="n">
        <v>39.85</v>
      </c>
      <c r="H711" t="n">
        <v>0.51</v>
      </c>
      <c r="I711" t="n">
        <v>45</v>
      </c>
      <c r="J711" t="n">
        <v>243.08</v>
      </c>
      <c r="K711" t="n">
        <v>57.72</v>
      </c>
      <c r="L711" t="n">
        <v>7</v>
      </c>
      <c r="M711" t="n">
        <v>43</v>
      </c>
      <c r="N711" t="n">
        <v>58.36</v>
      </c>
      <c r="O711" t="n">
        <v>30214.44</v>
      </c>
      <c r="P711" t="n">
        <v>424.13</v>
      </c>
      <c r="Q711" t="n">
        <v>2238.34</v>
      </c>
      <c r="R711" t="n">
        <v>125.44</v>
      </c>
      <c r="S711" t="n">
        <v>80.06999999999999</v>
      </c>
      <c r="T711" t="n">
        <v>20457.63</v>
      </c>
      <c r="U711" t="n">
        <v>0.64</v>
      </c>
      <c r="V711" t="n">
        <v>0.86</v>
      </c>
      <c r="W711" t="n">
        <v>6.72</v>
      </c>
      <c r="X711" t="n">
        <v>1.26</v>
      </c>
      <c r="Y711" t="n">
        <v>1</v>
      </c>
      <c r="Z711" t="n">
        <v>10</v>
      </c>
    </row>
    <row r="712">
      <c r="A712" t="n">
        <v>25</v>
      </c>
      <c r="B712" t="n">
        <v>120</v>
      </c>
      <c r="C712" t="inlineStr">
        <is>
          <t xml:space="preserve">CONCLUIDO	</t>
        </is>
      </c>
      <c r="D712" t="n">
        <v>2.8993</v>
      </c>
      <c r="E712" t="n">
        <v>34.49</v>
      </c>
      <c r="F712" t="n">
        <v>29.82</v>
      </c>
      <c r="G712" t="n">
        <v>41.61</v>
      </c>
      <c r="H712" t="n">
        <v>0.53</v>
      </c>
      <c r="I712" t="n">
        <v>43</v>
      </c>
      <c r="J712" t="n">
        <v>243.52</v>
      </c>
      <c r="K712" t="n">
        <v>57.72</v>
      </c>
      <c r="L712" t="n">
        <v>7.25</v>
      </c>
      <c r="M712" t="n">
        <v>41</v>
      </c>
      <c r="N712" t="n">
        <v>58.55</v>
      </c>
      <c r="O712" t="n">
        <v>30268.74</v>
      </c>
      <c r="P712" t="n">
        <v>421.44</v>
      </c>
      <c r="Q712" t="n">
        <v>2238.36</v>
      </c>
      <c r="R712" t="n">
        <v>123.96</v>
      </c>
      <c r="S712" t="n">
        <v>80.06999999999999</v>
      </c>
      <c r="T712" t="n">
        <v>19729.36</v>
      </c>
      <c r="U712" t="n">
        <v>0.65</v>
      </c>
      <c r="V712" t="n">
        <v>0.86</v>
      </c>
      <c r="W712" t="n">
        <v>6.7</v>
      </c>
      <c r="X712" t="n">
        <v>1.2</v>
      </c>
      <c r="Y712" t="n">
        <v>1</v>
      </c>
      <c r="Z712" t="n">
        <v>10</v>
      </c>
    </row>
    <row r="713">
      <c r="A713" t="n">
        <v>26</v>
      </c>
      <c r="B713" t="n">
        <v>120</v>
      </c>
      <c r="C713" t="inlineStr">
        <is>
          <t xml:space="preserve">CONCLUIDO	</t>
        </is>
      </c>
      <c r="D713" t="n">
        <v>2.9114</v>
      </c>
      <c r="E713" t="n">
        <v>34.35</v>
      </c>
      <c r="F713" t="n">
        <v>29.77</v>
      </c>
      <c r="G713" t="n">
        <v>43.57</v>
      </c>
      <c r="H713" t="n">
        <v>0.55</v>
      </c>
      <c r="I713" t="n">
        <v>41</v>
      </c>
      <c r="J713" t="n">
        <v>243.96</v>
      </c>
      <c r="K713" t="n">
        <v>57.72</v>
      </c>
      <c r="L713" t="n">
        <v>7.5</v>
      </c>
      <c r="M713" t="n">
        <v>39</v>
      </c>
      <c r="N713" t="n">
        <v>58.74</v>
      </c>
      <c r="O713" t="n">
        <v>30323.11</v>
      </c>
      <c r="P713" t="n">
        <v>418.24</v>
      </c>
      <c r="Q713" t="n">
        <v>2238.39</v>
      </c>
      <c r="R713" t="n">
        <v>121.75</v>
      </c>
      <c r="S713" t="n">
        <v>80.06999999999999</v>
      </c>
      <c r="T713" t="n">
        <v>18634.61</v>
      </c>
      <c r="U713" t="n">
        <v>0.66</v>
      </c>
      <c r="V713" t="n">
        <v>0.86</v>
      </c>
      <c r="W713" t="n">
        <v>6.71</v>
      </c>
      <c r="X713" t="n">
        <v>1.14</v>
      </c>
      <c r="Y713" t="n">
        <v>1</v>
      </c>
      <c r="Z713" t="n">
        <v>10</v>
      </c>
    </row>
    <row r="714">
      <c r="A714" t="n">
        <v>27</v>
      </c>
      <c r="B714" t="n">
        <v>120</v>
      </c>
      <c r="C714" t="inlineStr">
        <is>
          <t xml:space="preserve">CONCLUIDO	</t>
        </is>
      </c>
      <c r="D714" t="n">
        <v>2.9166</v>
      </c>
      <c r="E714" t="n">
        <v>34.29</v>
      </c>
      <c r="F714" t="n">
        <v>29.76</v>
      </c>
      <c r="G714" t="n">
        <v>44.63</v>
      </c>
      <c r="H714" t="n">
        <v>0.5600000000000001</v>
      </c>
      <c r="I714" t="n">
        <v>40</v>
      </c>
      <c r="J714" t="n">
        <v>244.41</v>
      </c>
      <c r="K714" t="n">
        <v>57.72</v>
      </c>
      <c r="L714" t="n">
        <v>7.75</v>
      </c>
      <c r="M714" t="n">
        <v>38</v>
      </c>
      <c r="N714" t="n">
        <v>58.93</v>
      </c>
      <c r="O714" t="n">
        <v>30377.55</v>
      </c>
      <c r="P714" t="n">
        <v>415.71</v>
      </c>
      <c r="Q714" t="n">
        <v>2238.5</v>
      </c>
      <c r="R714" t="n">
        <v>121.2</v>
      </c>
      <c r="S714" t="n">
        <v>80.06999999999999</v>
      </c>
      <c r="T714" t="n">
        <v>18360.2</v>
      </c>
      <c r="U714" t="n">
        <v>0.66</v>
      </c>
      <c r="V714" t="n">
        <v>0.86</v>
      </c>
      <c r="W714" t="n">
        <v>6.71</v>
      </c>
      <c r="X714" t="n">
        <v>1.13</v>
      </c>
      <c r="Y714" t="n">
        <v>1</v>
      </c>
      <c r="Z714" t="n">
        <v>10</v>
      </c>
    </row>
    <row r="715">
      <c r="A715" t="n">
        <v>28</v>
      </c>
      <c r="B715" t="n">
        <v>120</v>
      </c>
      <c r="C715" t="inlineStr">
        <is>
          <t xml:space="preserve">CONCLUIDO	</t>
        </is>
      </c>
      <c r="D715" t="n">
        <v>2.9289</v>
      </c>
      <c r="E715" t="n">
        <v>34.14</v>
      </c>
      <c r="F715" t="n">
        <v>29.7</v>
      </c>
      <c r="G715" t="n">
        <v>46.9</v>
      </c>
      <c r="H715" t="n">
        <v>0.58</v>
      </c>
      <c r="I715" t="n">
        <v>38</v>
      </c>
      <c r="J715" t="n">
        <v>244.85</v>
      </c>
      <c r="K715" t="n">
        <v>57.72</v>
      </c>
      <c r="L715" t="n">
        <v>8</v>
      </c>
      <c r="M715" t="n">
        <v>36</v>
      </c>
      <c r="N715" t="n">
        <v>59.12</v>
      </c>
      <c r="O715" t="n">
        <v>30432.06</v>
      </c>
      <c r="P715" t="n">
        <v>413.01</v>
      </c>
      <c r="Q715" t="n">
        <v>2238.44</v>
      </c>
      <c r="R715" t="n">
        <v>119.7</v>
      </c>
      <c r="S715" t="n">
        <v>80.06999999999999</v>
      </c>
      <c r="T715" t="n">
        <v>17619.69</v>
      </c>
      <c r="U715" t="n">
        <v>0.67</v>
      </c>
      <c r="V715" t="n">
        <v>0.86</v>
      </c>
      <c r="W715" t="n">
        <v>6.7</v>
      </c>
      <c r="X715" t="n">
        <v>1.07</v>
      </c>
      <c r="Y715" t="n">
        <v>1</v>
      </c>
      <c r="Z715" t="n">
        <v>10</v>
      </c>
    </row>
    <row r="716">
      <c r="A716" t="n">
        <v>29</v>
      </c>
      <c r="B716" t="n">
        <v>120</v>
      </c>
      <c r="C716" t="inlineStr">
        <is>
          <t xml:space="preserve">CONCLUIDO	</t>
        </is>
      </c>
      <c r="D716" t="n">
        <v>2.9348</v>
      </c>
      <c r="E716" t="n">
        <v>34.07</v>
      </c>
      <c r="F716" t="n">
        <v>29.68</v>
      </c>
      <c r="G716" t="n">
        <v>48.13</v>
      </c>
      <c r="H716" t="n">
        <v>0.6</v>
      </c>
      <c r="I716" t="n">
        <v>37</v>
      </c>
      <c r="J716" t="n">
        <v>245.29</v>
      </c>
      <c r="K716" t="n">
        <v>57.72</v>
      </c>
      <c r="L716" t="n">
        <v>8.25</v>
      </c>
      <c r="M716" t="n">
        <v>35</v>
      </c>
      <c r="N716" t="n">
        <v>59.32</v>
      </c>
      <c r="O716" t="n">
        <v>30486.64</v>
      </c>
      <c r="P716" t="n">
        <v>411.05</v>
      </c>
      <c r="Q716" t="n">
        <v>2238.63</v>
      </c>
      <c r="R716" t="n">
        <v>119.07</v>
      </c>
      <c r="S716" t="n">
        <v>80.06999999999999</v>
      </c>
      <c r="T716" t="n">
        <v>17312.16</v>
      </c>
      <c r="U716" t="n">
        <v>0.67</v>
      </c>
      <c r="V716" t="n">
        <v>0.86</v>
      </c>
      <c r="W716" t="n">
        <v>6.7</v>
      </c>
      <c r="X716" t="n">
        <v>1.05</v>
      </c>
      <c r="Y716" t="n">
        <v>1</v>
      </c>
      <c r="Z716" t="n">
        <v>10</v>
      </c>
    </row>
    <row r="717">
      <c r="A717" t="n">
        <v>30</v>
      </c>
      <c r="B717" t="n">
        <v>120</v>
      </c>
      <c r="C717" t="inlineStr">
        <is>
          <t xml:space="preserve">CONCLUIDO	</t>
        </is>
      </c>
      <c r="D717" t="n">
        <v>2.944</v>
      </c>
      <c r="E717" t="n">
        <v>33.97</v>
      </c>
      <c r="F717" t="n">
        <v>29.62</v>
      </c>
      <c r="G717" t="n">
        <v>49.36</v>
      </c>
      <c r="H717" t="n">
        <v>0.62</v>
      </c>
      <c r="I717" t="n">
        <v>36</v>
      </c>
      <c r="J717" t="n">
        <v>245.73</v>
      </c>
      <c r="K717" t="n">
        <v>57.72</v>
      </c>
      <c r="L717" t="n">
        <v>8.5</v>
      </c>
      <c r="M717" t="n">
        <v>34</v>
      </c>
      <c r="N717" t="n">
        <v>59.51</v>
      </c>
      <c r="O717" t="n">
        <v>30541.29</v>
      </c>
      <c r="P717" t="n">
        <v>408.18</v>
      </c>
      <c r="Q717" t="n">
        <v>2238.5</v>
      </c>
      <c r="R717" t="n">
        <v>116.75</v>
      </c>
      <c r="S717" t="n">
        <v>80.06999999999999</v>
      </c>
      <c r="T717" t="n">
        <v>16159.56</v>
      </c>
      <c r="U717" t="n">
        <v>0.6899999999999999</v>
      </c>
      <c r="V717" t="n">
        <v>0.87</v>
      </c>
      <c r="W717" t="n">
        <v>6.7</v>
      </c>
      <c r="X717" t="n">
        <v>0.99</v>
      </c>
      <c r="Y717" t="n">
        <v>1</v>
      </c>
      <c r="Z717" t="n">
        <v>10</v>
      </c>
    </row>
    <row r="718">
      <c r="A718" t="n">
        <v>31</v>
      </c>
      <c r="B718" t="n">
        <v>120</v>
      </c>
      <c r="C718" t="inlineStr">
        <is>
          <t xml:space="preserve">CONCLUIDO	</t>
        </is>
      </c>
      <c r="D718" t="n">
        <v>2.9464</v>
      </c>
      <c r="E718" t="n">
        <v>33.94</v>
      </c>
      <c r="F718" t="n">
        <v>29.64</v>
      </c>
      <c r="G718" t="n">
        <v>50.8</v>
      </c>
      <c r="H718" t="n">
        <v>0.63</v>
      </c>
      <c r="I718" t="n">
        <v>35</v>
      </c>
      <c r="J718" t="n">
        <v>246.18</v>
      </c>
      <c r="K718" t="n">
        <v>57.72</v>
      </c>
      <c r="L718" t="n">
        <v>8.75</v>
      </c>
      <c r="M718" t="n">
        <v>33</v>
      </c>
      <c r="N718" t="n">
        <v>59.7</v>
      </c>
      <c r="O718" t="n">
        <v>30596.01</v>
      </c>
      <c r="P718" t="n">
        <v>406.3</v>
      </c>
      <c r="Q718" t="n">
        <v>2238.48</v>
      </c>
      <c r="R718" t="n">
        <v>117.39</v>
      </c>
      <c r="S718" t="n">
        <v>80.06999999999999</v>
      </c>
      <c r="T718" t="n">
        <v>16483</v>
      </c>
      <c r="U718" t="n">
        <v>0.68</v>
      </c>
      <c r="V718" t="n">
        <v>0.87</v>
      </c>
      <c r="W718" t="n">
        <v>6.7</v>
      </c>
      <c r="X718" t="n">
        <v>1.01</v>
      </c>
      <c r="Y718" t="n">
        <v>1</v>
      </c>
      <c r="Z718" t="n">
        <v>10</v>
      </c>
    </row>
    <row r="719">
      <c r="A719" t="n">
        <v>32</v>
      </c>
      <c r="B719" t="n">
        <v>120</v>
      </c>
      <c r="C719" t="inlineStr">
        <is>
          <t xml:space="preserve">CONCLUIDO	</t>
        </is>
      </c>
      <c r="D719" t="n">
        <v>2.9635</v>
      </c>
      <c r="E719" t="n">
        <v>33.74</v>
      </c>
      <c r="F719" t="n">
        <v>29.53</v>
      </c>
      <c r="G719" t="n">
        <v>53.69</v>
      </c>
      <c r="H719" t="n">
        <v>0.65</v>
      </c>
      <c r="I719" t="n">
        <v>33</v>
      </c>
      <c r="J719" t="n">
        <v>246.62</v>
      </c>
      <c r="K719" t="n">
        <v>57.72</v>
      </c>
      <c r="L719" t="n">
        <v>9</v>
      </c>
      <c r="M719" t="n">
        <v>31</v>
      </c>
      <c r="N719" t="n">
        <v>59.9</v>
      </c>
      <c r="O719" t="n">
        <v>30650.8</v>
      </c>
      <c r="P719" t="n">
        <v>402.2</v>
      </c>
      <c r="Q719" t="n">
        <v>2238.47</v>
      </c>
      <c r="R719" t="n">
        <v>114.17</v>
      </c>
      <c r="S719" t="n">
        <v>80.06999999999999</v>
      </c>
      <c r="T719" t="n">
        <v>14881.12</v>
      </c>
      <c r="U719" t="n">
        <v>0.7</v>
      </c>
      <c r="V719" t="n">
        <v>0.87</v>
      </c>
      <c r="W719" t="n">
        <v>6.69</v>
      </c>
      <c r="X719" t="n">
        <v>0.9</v>
      </c>
      <c r="Y719" t="n">
        <v>1</v>
      </c>
      <c r="Z719" t="n">
        <v>10</v>
      </c>
    </row>
    <row r="720">
      <c r="A720" t="n">
        <v>33</v>
      </c>
      <c r="B720" t="n">
        <v>120</v>
      </c>
      <c r="C720" t="inlineStr">
        <is>
          <t xml:space="preserve">CONCLUIDO	</t>
        </is>
      </c>
      <c r="D720" t="n">
        <v>2.9691</v>
      </c>
      <c r="E720" t="n">
        <v>33.68</v>
      </c>
      <c r="F720" t="n">
        <v>29.51</v>
      </c>
      <c r="G720" t="n">
        <v>55.34</v>
      </c>
      <c r="H720" t="n">
        <v>0.67</v>
      </c>
      <c r="I720" t="n">
        <v>32</v>
      </c>
      <c r="J720" t="n">
        <v>247.07</v>
      </c>
      <c r="K720" t="n">
        <v>57.72</v>
      </c>
      <c r="L720" t="n">
        <v>9.25</v>
      </c>
      <c r="M720" t="n">
        <v>30</v>
      </c>
      <c r="N720" t="n">
        <v>60.09</v>
      </c>
      <c r="O720" t="n">
        <v>30705.66</v>
      </c>
      <c r="P720" t="n">
        <v>399.92</v>
      </c>
      <c r="Q720" t="n">
        <v>2238.42</v>
      </c>
      <c r="R720" t="n">
        <v>113.48</v>
      </c>
      <c r="S720" t="n">
        <v>80.06999999999999</v>
      </c>
      <c r="T720" t="n">
        <v>14543.95</v>
      </c>
      <c r="U720" t="n">
        <v>0.71</v>
      </c>
      <c r="V720" t="n">
        <v>0.87</v>
      </c>
      <c r="W720" t="n">
        <v>6.69</v>
      </c>
      <c r="X720" t="n">
        <v>0.89</v>
      </c>
      <c r="Y720" t="n">
        <v>1</v>
      </c>
      <c r="Z720" t="n">
        <v>10</v>
      </c>
    </row>
    <row r="721">
      <c r="A721" t="n">
        <v>34</v>
      </c>
      <c r="B721" t="n">
        <v>120</v>
      </c>
      <c r="C721" t="inlineStr">
        <is>
          <t xml:space="preserve">CONCLUIDO	</t>
        </is>
      </c>
      <c r="D721" t="n">
        <v>2.9742</v>
      </c>
      <c r="E721" t="n">
        <v>33.62</v>
      </c>
      <c r="F721" t="n">
        <v>29.5</v>
      </c>
      <c r="G721" t="n">
        <v>57.1</v>
      </c>
      <c r="H721" t="n">
        <v>0.68</v>
      </c>
      <c r="I721" t="n">
        <v>31</v>
      </c>
      <c r="J721" t="n">
        <v>247.51</v>
      </c>
      <c r="K721" t="n">
        <v>57.72</v>
      </c>
      <c r="L721" t="n">
        <v>9.5</v>
      </c>
      <c r="M721" t="n">
        <v>29</v>
      </c>
      <c r="N721" t="n">
        <v>60.29</v>
      </c>
      <c r="O721" t="n">
        <v>30760.6</v>
      </c>
      <c r="P721" t="n">
        <v>398.07</v>
      </c>
      <c r="Q721" t="n">
        <v>2238.41</v>
      </c>
      <c r="R721" t="n">
        <v>113.05</v>
      </c>
      <c r="S721" t="n">
        <v>80.06999999999999</v>
      </c>
      <c r="T721" t="n">
        <v>14333.23</v>
      </c>
      <c r="U721" t="n">
        <v>0.71</v>
      </c>
      <c r="V721" t="n">
        <v>0.87</v>
      </c>
      <c r="W721" t="n">
        <v>6.69</v>
      </c>
      <c r="X721" t="n">
        <v>0.87</v>
      </c>
      <c r="Y721" t="n">
        <v>1</v>
      </c>
      <c r="Z721" t="n">
        <v>10</v>
      </c>
    </row>
    <row r="722">
      <c r="A722" t="n">
        <v>35</v>
      </c>
      <c r="B722" t="n">
        <v>120</v>
      </c>
      <c r="C722" t="inlineStr">
        <is>
          <t xml:space="preserve">CONCLUIDO	</t>
        </is>
      </c>
      <c r="D722" t="n">
        <v>2.9834</v>
      </c>
      <c r="E722" t="n">
        <v>33.52</v>
      </c>
      <c r="F722" t="n">
        <v>29.44</v>
      </c>
      <c r="G722" t="n">
        <v>58.89</v>
      </c>
      <c r="H722" t="n">
        <v>0.7</v>
      </c>
      <c r="I722" t="n">
        <v>30</v>
      </c>
      <c r="J722" t="n">
        <v>247.96</v>
      </c>
      <c r="K722" t="n">
        <v>57.72</v>
      </c>
      <c r="L722" t="n">
        <v>9.75</v>
      </c>
      <c r="M722" t="n">
        <v>28</v>
      </c>
      <c r="N722" t="n">
        <v>60.48</v>
      </c>
      <c r="O722" t="n">
        <v>30815.6</v>
      </c>
      <c r="P722" t="n">
        <v>394.91</v>
      </c>
      <c r="Q722" t="n">
        <v>2238.34</v>
      </c>
      <c r="R722" t="n">
        <v>111.29</v>
      </c>
      <c r="S722" t="n">
        <v>80.06999999999999</v>
      </c>
      <c r="T722" t="n">
        <v>13454.95</v>
      </c>
      <c r="U722" t="n">
        <v>0.72</v>
      </c>
      <c r="V722" t="n">
        <v>0.87</v>
      </c>
      <c r="W722" t="n">
        <v>6.68</v>
      </c>
      <c r="X722" t="n">
        <v>0.82</v>
      </c>
      <c r="Y722" t="n">
        <v>1</v>
      </c>
      <c r="Z722" t="n">
        <v>10</v>
      </c>
    </row>
    <row r="723">
      <c r="A723" t="n">
        <v>36</v>
      </c>
      <c r="B723" t="n">
        <v>120</v>
      </c>
      <c r="C723" t="inlineStr">
        <is>
          <t xml:space="preserve">CONCLUIDO	</t>
        </is>
      </c>
      <c r="D723" t="n">
        <v>2.9822</v>
      </c>
      <c r="E723" t="n">
        <v>33.53</v>
      </c>
      <c r="F723" t="n">
        <v>29.46</v>
      </c>
      <c r="G723" t="n">
        <v>58.91</v>
      </c>
      <c r="H723" t="n">
        <v>0.72</v>
      </c>
      <c r="I723" t="n">
        <v>30</v>
      </c>
      <c r="J723" t="n">
        <v>248.4</v>
      </c>
      <c r="K723" t="n">
        <v>57.72</v>
      </c>
      <c r="L723" t="n">
        <v>10</v>
      </c>
      <c r="M723" t="n">
        <v>28</v>
      </c>
      <c r="N723" t="n">
        <v>60.68</v>
      </c>
      <c r="O723" t="n">
        <v>30870.67</v>
      </c>
      <c r="P723" t="n">
        <v>393.05</v>
      </c>
      <c r="Q723" t="n">
        <v>2238.35</v>
      </c>
      <c r="R723" t="n">
        <v>111.69</v>
      </c>
      <c r="S723" t="n">
        <v>80.06999999999999</v>
      </c>
      <c r="T723" t="n">
        <v>13657.06</v>
      </c>
      <c r="U723" t="n">
        <v>0.72</v>
      </c>
      <c r="V723" t="n">
        <v>0.87</v>
      </c>
      <c r="W723" t="n">
        <v>6.68</v>
      </c>
      <c r="X723" t="n">
        <v>0.83</v>
      </c>
      <c r="Y723" t="n">
        <v>1</v>
      </c>
      <c r="Z723" t="n">
        <v>10</v>
      </c>
    </row>
    <row r="724">
      <c r="A724" t="n">
        <v>37</v>
      </c>
      <c r="B724" t="n">
        <v>120</v>
      </c>
      <c r="C724" t="inlineStr">
        <is>
          <t xml:space="preserve">CONCLUIDO	</t>
        </is>
      </c>
      <c r="D724" t="n">
        <v>2.9889</v>
      </c>
      <c r="E724" t="n">
        <v>33.46</v>
      </c>
      <c r="F724" t="n">
        <v>29.43</v>
      </c>
      <c r="G724" t="n">
        <v>60.88</v>
      </c>
      <c r="H724" t="n">
        <v>0.73</v>
      </c>
      <c r="I724" t="n">
        <v>29</v>
      </c>
      <c r="J724" t="n">
        <v>248.85</v>
      </c>
      <c r="K724" t="n">
        <v>57.72</v>
      </c>
      <c r="L724" t="n">
        <v>10.25</v>
      </c>
      <c r="M724" t="n">
        <v>27</v>
      </c>
      <c r="N724" t="n">
        <v>60.88</v>
      </c>
      <c r="O724" t="n">
        <v>30925.82</v>
      </c>
      <c r="P724" t="n">
        <v>390.63</v>
      </c>
      <c r="Q724" t="n">
        <v>2238.36</v>
      </c>
      <c r="R724" t="n">
        <v>110.69</v>
      </c>
      <c r="S724" t="n">
        <v>80.06999999999999</v>
      </c>
      <c r="T724" t="n">
        <v>13161.1</v>
      </c>
      <c r="U724" t="n">
        <v>0.72</v>
      </c>
      <c r="V724" t="n">
        <v>0.87</v>
      </c>
      <c r="W724" t="n">
        <v>6.69</v>
      </c>
      <c r="X724" t="n">
        <v>0.8</v>
      </c>
      <c r="Y724" t="n">
        <v>1</v>
      </c>
      <c r="Z724" t="n">
        <v>10</v>
      </c>
    </row>
    <row r="725">
      <c r="A725" t="n">
        <v>38</v>
      </c>
      <c r="B725" t="n">
        <v>120</v>
      </c>
      <c r="C725" t="inlineStr">
        <is>
          <t xml:space="preserve">CONCLUIDO	</t>
        </is>
      </c>
      <c r="D725" t="n">
        <v>2.9961</v>
      </c>
      <c r="E725" t="n">
        <v>33.38</v>
      </c>
      <c r="F725" t="n">
        <v>29.39</v>
      </c>
      <c r="G725" t="n">
        <v>62.98</v>
      </c>
      <c r="H725" t="n">
        <v>0.75</v>
      </c>
      <c r="I725" t="n">
        <v>28</v>
      </c>
      <c r="J725" t="n">
        <v>249.3</v>
      </c>
      <c r="K725" t="n">
        <v>57.72</v>
      </c>
      <c r="L725" t="n">
        <v>10.5</v>
      </c>
      <c r="M725" t="n">
        <v>26</v>
      </c>
      <c r="N725" t="n">
        <v>61.07</v>
      </c>
      <c r="O725" t="n">
        <v>30981.04</v>
      </c>
      <c r="P725" t="n">
        <v>387.87</v>
      </c>
      <c r="Q725" t="n">
        <v>2238.43</v>
      </c>
      <c r="R725" t="n">
        <v>109.54</v>
      </c>
      <c r="S725" t="n">
        <v>80.06999999999999</v>
      </c>
      <c r="T725" t="n">
        <v>12591.27</v>
      </c>
      <c r="U725" t="n">
        <v>0.73</v>
      </c>
      <c r="V725" t="n">
        <v>0.87</v>
      </c>
      <c r="W725" t="n">
        <v>6.68</v>
      </c>
      <c r="X725" t="n">
        <v>0.76</v>
      </c>
      <c r="Y725" t="n">
        <v>1</v>
      </c>
      <c r="Z725" t="n">
        <v>10</v>
      </c>
    </row>
    <row r="726">
      <c r="A726" t="n">
        <v>39</v>
      </c>
      <c r="B726" t="n">
        <v>120</v>
      </c>
      <c r="C726" t="inlineStr">
        <is>
          <t xml:space="preserve">CONCLUIDO	</t>
        </is>
      </c>
      <c r="D726" t="n">
        <v>3.0023</v>
      </c>
      <c r="E726" t="n">
        <v>33.31</v>
      </c>
      <c r="F726" t="n">
        <v>29.37</v>
      </c>
      <c r="G726" t="n">
        <v>65.26000000000001</v>
      </c>
      <c r="H726" t="n">
        <v>0.77</v>
      </c>
      <c r="I726" t="n">
        <v>27</v>
      </c>
      <c r="J726" t="n">
        <v>249.75</v>
      </c>
      <c r="K726" t="n">
        <v>57.72</v>
      </c>
      <c r="L726" t="n">
        <v>10.75</v>
      </c>
      <c r="M726" t="n">
        <v>25</v>
      </c>
      <c r="N726" t="n">
        <v>61.27</v>
      </c>
      <c r="O726" t="n">
        <v>31036.33</v>
      </c>
      <c r="P726" t="n">
        <v>385.69</v>
      </c>
      <c r="Q726" t="n">
        <v>2238.39</v>
      </c>
      <c r="R726" t="n">
        <v>108.95</v>
      </c>
      <c r="S726" t="n">
        <v>80.06999999999999</v>
      </c>
      <c r="T726" t="n">
        <v>12302.7</v>
      </c>
      <c r="U726" t="n">
        <v>0.73</v>
      </c>
      <c r="V726" t="n">
        <v>0.87</v>
      </c>
      <c r="W726" t="n">
        <v>6.68</v>
      </c>
      <c r="X726" t="n">
        <v>0.74</v>
      </c>
      <c r="Y726" t="n">
        <v>1</v>
      </c>
      <c r="Z726" t="n">
        <v>10</v>
      </c>
    </row>
    <row r="727">
      <c r="A727" t="n">
        <v>40</v>
      </c>
      <c r="B727" t="n">
        <v>120</v>
      </c>
      <c r="C727" t="inlineStr">
        <is>
          <t xml:space="preserve">CONCLUIDO	</t>
        </is>
      </c>
      <c r="D727" t="n">
        <v>3.0094</v>
      </c>
      <c r="E727" t="n">
        <v>33.23</v>
      </c>
      <c r="F727" t="n">
        <v>29.34</v>
      </c>
      <c r="G727" t="n">
        <v>67.7</v>
      </c>
      <c r="H727" t="n">
        <v>0.78</v>
      </c>
      <c r="I727" t="n">
        <v>26</v>
      </c>
      <c r="J727" t="n">
        <v>250.2</v>
      </c>
      <c r="K727" t="n">
        <v>57.72</v>
      </c>
      <c r="L727" t="n">
        <v>11</v>
      </c>
      <c r="M727" t="n">
        <v>24</v>
      </c>
      <c r="N727" t="n">
        <v>61.47</v>
      </c>
      <c r="O727" t="n">
        <v>31091.69</v>
      </c>
      <c r="P727" t="n">
        <v>382.11</v>
      </c>
      <c r="Q727" t="n">
        <v>2238.34</v>
      </c>
      <c r="R727" t="n">
        <v>107.62</v>
      </c>
      <c r="S727" t="n">
        <v>80.06999999999999</v>
      </c>
      <c r="T727" t="n">
        <v>11640.33</v>
      </c>
      <c r="U727" t="n">
        <v>0.74</v>
      </c>
      <c r="V727" t="n">
        <v>0.87</v>
      </c>
      <c r="W727" t="n">
        <v>6.68</v>
      </c>
      <c r="X727" t="n">
        <v>0.71</v>
      </c>
      <c r="Y727" t="n">
        <v>1</v>
      </c>
      <c r="Z727" t="n">
        <v>10</v>
      </c>
    </row>
    <row r="728">
      <c r="A728" t="n">
        <v>41</v>
      </c>
      <c r="B728" t="n">
        <v>120</v>
      </c>
      <c r="C728" t="inlineStr">
        <is>
          <t xml:space="preserve">CONCLUIDO	</t>
        </is>
      </c>
      <c r="D728" t="n">
        <v>3.0101</v>
      </c>
      <c r="E728" t="n">
        <v>33.22</v>
      </c>
      <c r="F728" t="n">
        <v>29.33</v>
      </c>
      <c r="G728" t="n">
        <v>67.68000000000001</v>
      </c>
      <c r="H728" t="n">
        <v>0.8</v>
      </c>
      <c r="I728" t="n">
        <v>26</v>
      </c>
      <c r="J728" t="n">
        <v>250.65</v>
      </c>
      <c r="K728" t="n">
        <v>57.72</v>
      </c>
      <c r="L728" t="n">
        <v>11.25</v>
      </c>
      <c r="M728" t="n">
        <v>24</v>
      </c>
      <c r="N728" t="n">
        <v>61.67</v>
      </c>
      <c r="O728" t="n">
        <v>31147.12</v>
      </c>
      <c r="P728" t="n">
        <v>381.09</v>
      </c>
      <c r="Q728" t="n">
        <v>2238.35</v>
      </c>
      <c r="R728" t="n">
        <v>107.46</v>
      </c>
      <c r="S728" t="n">
        <v>80.06999999999999</v>
      </c>
      <c r="T728" t="n">
        <v>11564.16</v>
      </c>
      <c r="U728" t="n">
        <v>0.75</v>
      </c>
      <c r="V728" t="n">
        <v>0.87</v>
      </c>
      <c r="W728" t="n">
        <v>6.68</v>
      </c>
      <c r="X728" t="n">
        <v>0.7</v>
      </c>
      <c r="Y728" t="n">
        <v>1</v>
      </c>
      <c r="Z728" t="n">
        <v>10</v>
      </c>
    </row>
    <row r="729">
      <c r="A729" t="n">
        <v>42</v>
      </c>
      <c r="B729" t="n">
        <v>120</v>
      </c>
      <c r="C729" t="inlineStr">
        <is>
          <t xml:space="preserve">CONCLUIDO	</t>
        </is>
      </c>
      <c r="D729" t="n">
        <v>3.0129</v>
      </c>
      <c r="E729" t="n">
        <v>33.19</v>
      </c>
      <c r="F729" t="n">
        <v>29.34</v>
      </c>
      <c r="G729" t="n">
        <v>70.42</v>
      </c>
      <c r="H729" t="n">
        <v>0.8100000000000001</v>
      </c>
      <c r="I729" t="n">
        <v>25</v>
      </c>
      <c r="J729" t="n">
        <v>251.1</v>
      </c>
      <c r="K729" t="n">
        <v>57.72</v>
      </c>
      <c r="L729" t="n">
        <v>11.5</v>
      </c>
      <c r="M729" t="n">
        <v>23</v>
      </c>
      <c r="N729" t="n">
        <v>61.87</v>
      </c>
      <c r="O729" t="n">
        <v>31202.63</v>
      </c>
      <c r="P729" t="n">
        <v>379.06</v>
      </c>
      <c r="Q729" t="n">
        <v>2238.54</v>
      </c>
      <c r="R729" t="n">
        <v>107.79</v>
      </c>
      <c r="S729" t="n">
        <v>80.06999999999999</v>
      </c>
      <c r="T729" t="n">
        <v>11729.78</v>
      </c>
      <c r="U729" t="n">
        <v>0.74</v>
      </c>
      <c r="V729" t="n">
        <v>0.87</v>
      </c>
      <c r="W729" t="n">
        <v>6.69</v>
      </c>
      <c r="X729" t="n">
        <v>0.71</v>
      </c>
      <c r="Y729" t="n">
        <v>1</v>
      </c>
      <c r="Z729" t="n">
        <v>10</v>
      </c>
    </row>
    <row r="730">
      <c r="A730" t="n">
        <v>43</v>
      </c>
      <c r="B730" t="n">
        <v>120</v>
      </c>
      <c r="C730" t="inlineStr">
        <is>
          <t xml:space="preserve">CONCLUIDO	</t>
        </is>
      </c>
      <c r="D730" t="n">
        <v>3.0235</v>
      </c>
      <c r="E730" t="n">
        <v>33.07</v>
      </c>
      <c r="F730" t="n">
        <v>29.27</v>
      </c>
      <c r="G730" t="n">
        <v>73.18000000000001</v>
      </c>
      <c r="H730" t="n">
        <v>0.83</v>
      </c>
      <c r="I730" t="n">
        <v>24</v>
      </c>
      <c r="J730" t="n">
        <v>251.55</v>
      </c>
      <c r="K730" t="n">
        <v>57.72</v>
      </c>
      <c r="L730" t="n">
        <v>11.75</v>
      </c>
      <c r="M730" t="n">
        <v>22</v>
      </c>
      <c r="N730" t="n">
        <v>62.07</v>
      </c>
      <c r="O730" t="n">
        <v>31258.21</v>
      </c>
      <c r="P730" t="n">
        <v>374.8</v>
      </c>
      <c r="Q730" t="n">
        <v>2238.38</v>
      </c>
      <c r="R730" t="n">
        <v>105.57</v>
      </c>
      <c r="S730" t="n">
        <v>80.06999999999999</v>
      </c>
      <c r="T730" t="n">
        <v>10629.43</v>
      </c>
      <c r="U730" t="n">
        <v>0.76</v>
      </c>
      <c r="V730" t="n">
        <v>0.88</v>
      </c>
      <c r="W730" t="n">
        <v>6.68</v>
      </c>
      <c r="X730" t="n">
        <v>0.65</v>
      </c>
      <c r="Y730" t="n">
        <v>1</v>
      </c>
      <c r="Z730" t="n">
        <v>10</v>
      </c>
    </row>
    <row r="731">
      <c r="A731" t="n">
        <v>44</v>
      </c>
      <c r="B731" t="n">
        <v>120</v>
      </c>
      <c r="C731" t="inlineStr">
        <is>
          <t xml:space="preserve">CONCLUIDO	</t>
        </is>
      </c>
      <c r="D731" t="n">
        <v>3.0219</v>
      </c>
      <c r="E731" t="n">
        <v>33.09</v>
      </c>
      <c r="F731" t="n">
        <v>29.29</v>
      </c>
      <c r="G731" t="n">
        <v>73.22</v>
      </c>
      <c r="H731" t="n">
        <v>0.85</v>
      </c>
      <c r="I731" t="n">
        <v>24</v>
      </c>
      <c r="J731" t="n">
        <v>252</v>
      </c>
      <c r="K731" t="n">
        <v>57.72</v>
      </c>
      <c r="L731" t="n">
        <v>12</v>
      </c>
      <c r="M731" t="n">
        <v>22</v>
      </c>
      <c r="N731" t="n">
        <v>62.27</v>
      </c>
      <c r="O731" t="n">
        <v>31313.87</v>
      </c>
      <c r="P731" t="n">
        <v>371.2</v>
      </c>
      <c r="Q731" t="n">
        <v>2238.32</v>
      </c>
      <c r="R731" t="n">
        <v>106.2</v>
      </c>
      <c r="S731" t="n">
        <v>80.06999999999999</v>
      </c>
      <c r="T731" t="n">
        <v>10941.95</v>
      </c>
      <c r="U731" t="n">
        <v>0.75</v>
      </c>
      <c r="V731" t="n">
        <v>0.88</v>
      </c>
      <c r="W731" t="n">
        <v>6.68</v>
      </c>
      <c r="X731" t="n">
        <v>0.66</v>
      </c>
      <c r="Y731" t="n">
        <v>1</v>
      </c>
      <c r="Z731" t="n">
        <v>10</v>
      </c>
    </row>
    <row r="732">
      <c r="A732" t="n">
        <v>45</v>
      </c>
      <c r="B732" t="n">
        <v>120</v>
      </c>
      <c r="C732" t="inlineStr">
        <is>
          <t xml:space="preserve">CONCLUIDO	</t>
        </is>
      </c>
      <c r="D732" t="n">
        <v>3.0298</v>
      </c>
      <c r="E732" t="n">
        <v>33.01</v>
      </c>
      <c r="F732" t="n">
        <v>29.25</v>
      </c>
      <c r="G732" t="n">
        <v>76.3</v>
      </c>
      <c r="H732" t="n">
        <v>0.86</v>
      </c>
      <c r="I732" t="n">
        <v>23</v>
      </c>
      <c r="J732" t="n">
        <v>252.45</v>
      </c>
      <c r="K732" t="n">
        <v>57.72</v>
      </c>
      <c r="L732" t="n">
        <v>12.25</v>
      </c>
      <c r="M732" t="n">
        <v>21</v>
      </c>
      <c r="N732" t="n">
        <v>62.48</v>
      </c>
      <c r="O732" t="n">
        <v>31369.6</v>
      </c>
      <c r="P732" t="n">
        <v>369.76</v>
      </c>
      <c r="Q732" t="n">
        <v>2238.37</v>
      </c>
      <c r="R732" t="n">
        <v>104.76</v>
      </c>
      <c r="S732" t="n">
        <v>80.06999999999999</v>
      </c>
      <c r="T732" t="n">
        <v>10226.49</v>
      </c>
      <c r="U732" t="n">
        <v>0.76</v>
      </c>
      <c r="V732" t="n">
        <v>0.88</v>
      </c>
      <c r="W732" t="n">
        <v>6.68</v>
      </c>
      <c r="X732" t="n">
        <v>0.62</v>
      </c>
      <c r="Y732" t="n">
        <v>1</v>
      </c>
      <c r="Z732" t="n">
        <v>10</v>
      </c>
    </row>
    <row r="733">
      <c r="A733" t="n">
        <v>46</v>
      </c>
      <c r="B733" t="n">
        <v>120</v>
      </c>
      <c r="C733" t="inlineStr">
        <is>
          <t xml:space="preserve">CONCLUIDO	</t>
        </is>
      </c>
      <c r="D733" t="n">
        <v>3.0366</v>
      </c>
      <c r="E733" t="n">
        <v>32.93</v>
      </c>
      <c r="F733" t="n">
        <v>29.22</v>
      </c>
      <c r="G733" t="n">
        <v>79.69</v>
      </c>
      <c r="H733" t="n">
        <v>0.88</v>
      </c>
      <c r="I733" t="n">
        <v>22</v>
      </c>
      <c r="J733" t="n">
        <v>252.9</v>
      </c>
      <c r="K733" t="n">
        <v>57.72</v>
      </c>
      <c r="L733" t="n">
        <v>12.5</v>
      </c>
      <c r="M733" t="n">
        <v>19</v>
      </c>
      <c r="N733" t="n">
        <v>62.68</v>
      </c>
      <c r="O733" t="n">
        <v>31425.4</v>
      </c>
      <c r="P733" t="n">
        <v>366.79</v>
      </c>
      <c r="Q733" t="n">
        <v>2238.3</v>
      </c>
      <c r="R733" t="n">
        <v>103.9</v>
      </c>
      <c r="S733" t="n">
        <v>80.06999999999999</v>
      </c>
      <c r="T733" t="n">
        <v>9804.360000000001</v>
      </c>
      <c r="U733" t="n">
        <v>0.77</v>
      </c>
      <c r="V733" t="n">
        <v>0.88</v>
      </c>
      <c r="W733" t="n">
        <v>6.68</v>
      </c>
      <c r="X733" t="n">
        <v>0.59</v>
      </c>
      <c r="Y733" t="n">
        <v>1</v>
      </c>
      <c r="Z733" t="n">
        <v>10</v>
      </c>
    </row>
    <row r="734">
      <c r="A734" t="n">
        <v>47</v>
      </c>
      <c r="B734" t="n">
        <v>120</v>
      </c>
      <c r="C734" t="inlineStr">
        <is>
          <t xml:space="preserve">CONCLUIDO	</t>
        </is>
      </c>
      <c r="D734" t="n">
        <v>3.0343</v>
      </c>
      <c r="E734" t="n">
        <v>32.96</v>
      </c>
      <c r="F734" t="n">
        <v>29.25</v>
      </c>
      <c r="G734" t="n">
        <v>79.76000000000001</v>
      </c>
      <c r="H734" t="n">
        <v>0.9</v>
      </c>
      <c r="I734" t="n">
        <v>22</v>
      </c>
      <c r="J734" t="n">
        <v>253.35</v>
      </c>
      <c r="K734" t="n">
        <v>57.72</v>
      </c>
      <c r="L734" t="n">
        <v>12.75</v>
      </c>
      <c r="M734" t="n">
        <v>18</v>
      </c>
      <c r="N734" t="n">
        <v>62.88</v>
      </c>
      <c r="O734" t="n">
        <v>31481.28</v>
      </c>
      <c r="P734" t="n">
        <v>364.78</v>
      </c>
      <c r="Q734" t="n">
        <v>2238.32</v>
      </c>
      <c r="R734" t="n">
        <v>104.57</v>
      </c>
      <c r="S734" t="n">
        <v>80.06999999999999</v>
      </c>
      <c r="T734" t="n">
        <v>10135.18</v>
      </c>
      <c r="U734" t="n">
        <v>0.77</v>
      </c>
      <c r="V734" t="n">
        <v>0.88</v>
      </c>
      <c r="W734" t="n">
        <v>6.68</v>
      </c>
      <c r="X734" t="n">
        <v>0.62</v>
      </c>
      <c r="Y734" t="n">
        <v>1</v>
      </c>
      <c r="Z734" t="n">
        <v>10</v>
      </c>
    </row>
    <row r="735">
      <c r="A735" t="n">
        <v>48</v>
      </c>
      <c r="B735" t="n">
        <v>120</v>
      </c>
      <c r="C735" t="inlineStr">
        <is>
          <t xml:space="preserve">CONCLUIDO	</t>
        </is>
      </c>
      <c r="D735" t="n">
        <v>3.0424</v>
      </c>
      <c r="E735" t="n">
        <v>32.87</v>
      </c>
      <c r="F735" t="n">
        <v>29.2</v>
      </c>
      <c r="G735" t="n">
        <v>83.44</v>
      </c>
      <c r="H735" t="n">
        <v>0.91</v>
      </c>
      <c r="I735" t="n">
        <v>21</v>
      </c>
      <c r="J735" t="n">
        <v>253.81</v>
      </c>
      <c r="K735" t="n">
        <v>57.72</v>
      </c>
      <c r="L735" t="n">
        <v>13</v>
      </c>
      <c r="M735" t="n">
        <v>16</v>
      </c>
      <c r="N735" t="n">
        <v>63.08</v>
      </c>
      <c r="O735" t="n">
        <v>31537.23</v>
      </c>
      <c r="P735" t="n">
        <v>361.75</v>
      </c>
      <c r="Q735" t="n">
        <v>2238.35</v>
      </c>
      <c r="R735" t="n">
        <v>103.2</v>
      </c>
      <c r="S735" t="n">
        <v>80.06999999999999</v>
      </c>
      <c r="T735" t="n">
        <v>9454.950000000001</v>
      </c>
      <c r="U735" t="n">
        <v>0.78</v>
      </c>
      <c r="V735" t="n">
        <v>0.88</v>
      </c>
      <c r="W735" t="n">
        <v>6.68</v>
      </c>
      <c r="X735" t="n">
        <v>0.58</v>
      </c>
      <c r="Y735" t="n">
        <v>1</v>
      </c>
      <c r="Z735" t="n">
        <v>10</v>
      </c>
    </row>
    <row r="736">
      <c r="A736" t="n">
        <v>49</v>
      </c>
      <c r="B736" t="n">
        <v>120</v>
      </c>
      <c r="C736" t="inlineStr">
        <is>
          <t xml:space="preserve">CONCLUIDO	</t>
        </is>
      </c>
      <c r="D736" t="n">
        <v>3.0435</v>
      </c>
      <c r="E736" t="n">
        <v>32.86</v>
      </c>
      <c r="F736" t="n">
        <v>29.19</v>
      </c>
      <c r="G736" t="n">
        <v>83.40000000000001</v>
      </c>
      <c r="H736" t="n">
        <v>0.93</v>
      </c>
      <c r="I736" t="n">
        <v>21</v>
      </c>
      <c r="J736" t="n">
        <v>254.26</v>
      </c>
      <c r="K736" t="n">
        <v>57.72</v>
      </c>
      <c r="L736" t="n">
        <v>13.25</v>
      </c>
      <c r="M736" t="n">
        <v>12</v>
      </c>
      <c r="N736" t="n">
        <v>63.29</v>
      </c>
      <c r="O736" t="n">
        <v>31593.26</v>
      </c>
      <c r="P736" t="n">
        <v>360.7</v>
      </c>
      <c r="Q736" t="n">
        <v>2238.38</v>
      </c>
      <c r="R736" t="n">
        <v>102.76</v>
      </c>
      <c r="S736" t="n">
        <v>80.06999999999999</v>
      </c>
      <c r="T736" t="n">
        <v>9239.540000000001</v>
      </c>
      <c r="U736" t="n">
        <v>0.78</v>
      </c>
      <c r="V736" t="n">
        <v>0.88</v>
      </c>
      <c r="W736" t="n">
        <v>6.68</v>
      </c>
      <c r="X736" t="n">
        <v>0.5600000000000001</v>
      </c>
      <c r="Y736" t="n">
        <v>1</v>
      </c>
      <c r="Z736" t="n">
        <v>10</v>
      </c>
    </row>
    <row r="737">
      <c r="A737" t="n">
        <v>50</v>
      </c>
      <c r="B737" t="n">
        <v>120</v>
      </c>
      <c r="C737" t="inlineStr">
        <is>
          <t xml:space="preserve">CONCLUIDO	</t>
        </is>
      </c>
      <c r="D737" t="n">
        <v>3.0416</v>
      </c>
      <c r="E737" t="n">
        <v>32.88</v>
      </c>
      <c r="F737" t="n">
        <v>29.21</v>
      </c>
      <c r="G737" t="n">
        <v>83.45999999999999</v>
      </c>
      <c r="H737" t="n">
        <v>0.9399999999999999</v>
      </c>
      <c r="I737" t="n">
        <v>21</v>
      </c>
      <c r="J737" t="n">
        <v>254.72</v>
      </c>
      <c r="K737" t="n">
        <v>57.72</v>
      </c>
      <c r="L737" t="n">
        <v>13.5</v>
      </c>
      <c r="M737" t="n">
        <v>9</v>
      </c>
      <c r="N737" t="n">
        <v>63.49</v>
      </c>
      <c r="O737" t="n">
        <v>31649.36</v>
      </c>
      <c r="P737" t="n">
        <v>359.86</v>
      </c>
      <c r="Q737" t="n">
        <v>2238.3</v>
      </c>
      <c r="R737" t="n">
        <v>103.27</v>
      </c>
      <c r="S737" t="n">
        <v>80.06999999999999</v>
      </c>
      <c r="T737" t="n">
        <v>9494.4</v>
      </c>
      <c r="U737" t="n">
        <v>0.78</v>
      </c>
      <c r="V737" t="n">
        <v>0.88</v>
      </c>
      <c r="W737" t="n">
        <v>6.69</v>
      </c>
      <c r="X737" t="n">
        <v>0.59</v>
      </c>
      <c r="Y737" t="n">
        <v>1</v>
      </c>
      <c r="Z737" t="n">
        <v>10</v>
      </c>
    </row>
    <row r="738">
      <c r="A738" t="n">
        <v>51</v>
      </c>
      <c r="B738" t="n">
        <v>120</v>
      </c>
      <c r="C738" t="inlineStr">
        <is>
          <t xml:space="preserve">CONCLUIDO	</t>
        </is>
      </c>
      <c r="D738" t="n">
        <v>3.0414</v>
      </c>
      <c r="E738" t="n">
        <v>32.88</v>
      </c>
      <c r="F738" t="n">
        <v>29.21</v>
      </c>
      <c r="G738" t="n">
        <v>83.47</v>
      </c>
      <c r="H738" t="n">
        <v>0.96</v>
      </c>
      <c r="I738" t="n">
        <v>21</v>
      </c>
      <c r="J738" t="n">
        <v>255.17</v>
      </c>
      <c r="K738" t="n">
        <v>57.72</v>
      </c>
      <c r="L738" t="n">
        <v>13.75</v>
      </c>
      <c r="M738" t="n">
        <v>7</v>
      </c>
      <c r="N738" t="n">
        <v>63.7</v>
      </c>
      <c r="O738" t="n">
        <v>31705.54</v>
      </c>
      <c r="P738" t="n">
        <v>359.46</v>
      </c>
      <c r="Q738" t="n">
        <v>2238.34</v>
      </c>
      <c r="R738" t="n">
        <v>103.58</v>
      </c>
      <c r="S738" t="n">
        <v>80.06999999999999</v>
      </c>
      <c r="T738" t="n">
        <v>9645.15</v>
      </c>
      <c r="U738" t="n">
        <v>0.77</v>
      </c>
      <c r="V738" t="n">
        <v>0.88</v>
      </c>
      <c r="W738" t="n">
        <v>6.68</v>
      </c>
      <c r="X738" t="n">
        <v>0.59</v>
      </c>
      <c r="Y738" t="n">
        <v>1</v>
      </c>
      <c r="Z738" t="n">
        <v>10</v>
      </c>
    </row>
    <row r="739">
      <c r="A739" t="n">
        <v>52</v>
      </c>
      <c r="B739" t="n">
        <v>120</v>
      </c>
      <c r="C739" t="inlineStr">
        <is>
          <t xml:space="preserve">CONCLUIDO	</t>
        </is>
      </c>
      <c r="D739" t="n">
        <v>3.0478</v>
      </c>
      <c r="E739" t="n">
        <v>32.81</v>
      </c>
      <c r="F739" t="n">
        <v>29.19</v>
      </c>
      <c r="G739" t="n">
        <v>87.56999999999999</v>
      </c>
      <c r="H739" t="n">
        <v>0.97</v>
      </c>
      <c r="I739" t="n">
        <v>20</v>
      </c>
      <c r="J739" t="n">
        <v>255.63</v>
      </c>
      <c r="K739" t="n">
        <v>57.72</v>
      </c>
      <c r="L739" t="n">
        <v>14</v>
      </c>
      <c r="M739" t="n">
        <v>4</v>
      </c>
      <c r="N739" t="n">
        <v>63.91</v>
      </c>
      <c r="O739" t="n">
        <v>31761.8</v>
      </c>
      <c r="P739" t="n">
        <v>356.97</v>
      </c>
      <c r="Q739" t="n">
        <v>2238.38</v>
      </c>
      <c r="R739" t="n">
        <v>102.39</v>
      </c>
      <c r="S739" t="n">
        <v>80.06999999999999</v>
      </c>
      <c r="T739" t="n">
        <v>9055.58</v>
      </c>
      <c r="U739" t="n">
        <v>0.78</v>
      </c>
      <c r="V739" t="n">
        <v>0.88</v>
      </c>
      <c r="W739" t="n">
        <v>6.69</v>
      </c>
      <c r="X739" t="n">
        <v>0.5600000000000001</v>
      </c>
      <c r="Y739" t="n">
        <v>1</v>
      </c>
      <c r="Z739" t="n">
        <v>10</v>
      </c>
    </row>
    <row r="740">
      <c r="A740" t="n">
        <v>53</v>
      </c>
      <c r="B740" t="n">
        <v>120</v>
      </c>
      <c r="C740" t="inlineStr">
        <is>
          <t xml:space="preserve">CONCLUIDO	</t>
        </is>
      </c>
      <c r="D740" t="n">
        <v>3.0467</v>
      </c>
      <c r="E740" t="n">
        <v>32.82</v>
      </c>
      <c r="F740" t="n">
        <v>29.2</v>
      </c>
      <c r="G740" t="n">
        <v>87.61</v>
      </c>
      <c r="H740" t="n">
        <v>0.99</v>
      </c>
      <c r="I740" t="n">
        <v>20</v>
      </c>
      <c r="J740" t="n">
        <v>256.09</v>
      </c>
      <c r="K740" t="n">
        <v>57.72</v>
      </c>
      <c r="L740" t="n">
        <v>14.25</v>
      </c>
      <c r="M740" t="n">
        <v>2</v>
      </c>
      <c r="N740" t="n">
        <v>64.11</v>
      </c>
      <c r="O740" t="n">
        <v>31818.13</v>
      </c>
      <c r="P740" t="n">
        <v>357.49</v>
      </c>
      <c r="Q740" t="n">
        <v>2238.38</v>
      </c>
      <c r="R740" t="n">
        <v>102.68</v>
      </c>
      <c r="S740" t="n">
        <v>80.06999999999999</v>
      </c>
      <c r="T740" t="n">
        <v>9200.719999999999</v>
      </c>
      <c r="U740" t="n">
        <v>0.78</v>
      </c>
      <c r="V740" t="n">
        <v>0.88</v>
      </c>
      <c r="W740" t="n">
        <v>6.7</v>
      </c>
      <c r="X740" t="n">
        <v>0.58</v>
      </c>
      <c r="Y740" t="n">
        <v>1</v>
      </c>
      <c r="Z740" t="n">
        <v>10</v>
      </c>
    </row>
    <row r="741">
      <c r="A741" t="n">
        <v>54</v>
      </c>
      <c r="B741" t="n">
        <v>120</v>
      </c>
      <c r="C741" t="inlineStr">
        <is>
          <t xml:space="preserve">CONCLUIDO	</t>
        </is>
      </c>
      <c r="D741" t="n">
        <v>3.0468</v>
      </c>
      <c r="E741" t="n">
        <v>32.82</v>
      </c>
      <c r="F741" t="n">
        <v>29.2</v>
      </c>
      <c r="G741" t="n">
        <v>87.61</v>
      </c>
      <c r="H741" t="n">
        <v>1.01</v>
      </c>
      <c r="I741" t="n">
        <v>20</v>
      </c>
      <c r="J741" t="n">
        <v>256.54</v>
      </c>
      <c r="K741" t="n">
        <v>57.72</v>
      </c>
      <c r="L741" t="n">
        <v>14.5</v>
      </c>
      <c r="M741" t="n">
        <v>2</v>
      </c>
      <c r="N741" t="n">
        <v>64.31999999999999</v>
      </c>
      <c r="O741" t="n">
        <v>31874.54</v>
      </c>
      <c r="P741" t="n">
        <v>358.21</v>
      </c>
      <c r="Q741" t="n">
        <v>2238.35</v>
      </c>
      <c r="R741" t="n">
        <v>102.7</v>
      </c>
      <c r="S741" t="n">
        <v>80.06999999999999</v>
      </c>
      <c r="T741" t="n">
        <v>9209.969999999999</v>
      </c>
      <c r="U741" t="n">
        <v>0.78</v>
      </c>
      <c r="V741" t="n">
        <v>0.88</v>
      </c>
      <c r="W741" t="n">
        <v>6.69</v>
      </c>
      <c r="X741" t="n">
        <v>0.58</v>
      </c>
      <c r="Y741" t="n">
        <v>1</v>
      </c>
      <c r="Z741" t="n">
        <v>10</v>
      </c>
    </row>
    <row r="742">
      <c r="A742" t="n">
        <v>55</v>
      </c>
      <c r="B742" t="n">
        <v>120</v>
      </c>
      <c r="C742" t="inlineStr">
        <is>
          <t xml:space="preserve">CONCLUIDO	</t>
        </is>
      </c>
      <c r="D742" t="n">
        <v>3.0463</v>
      </c>
      <c r="E742" t="n">
        <v>32.83</v>
      </c>
      <c r="F742" t="n">
        <v>29.21</v>
      </c>
      <c r="G742" t="n">
        <v>87.62</v>
      </c>
      <c r="H742" t="n">
        <v>1.02</v>
      </c>
      <c r="I742" t="n">
        <v>20</v>
      </c>
      <c r="J742" t="n">
        <v>257</v>
      </c>
      <c r="K742" t="n">
        <v>57.72</v>
      </c>
      <c r="L742" t="n">
        <v>14.75</v>
      </c>
      <c r="M742" t="n">
        <v>2</v>
      </c>
      <c r="N742" t="n">
        <v>64.53</v>
      </c>
      <c r="O742" t="n">
        <v>31931.15</v>
      </c>
      <c r="P742" t="n">
        <v>358.68</v>
      </c>
      <c r="Q742" t="n">
        <v>2238.43</v>
      </c>
      <c r="R742" t="n">
        <v>102.67</v>
      </c>
      <c r="S742" t="n">
        <v>80.06999999999999</v>
      </c>
      <c r="T742" t="n">
        <v>9199.110000000001</v>
      </c>
      <c r="U742" t="n">
        <v>0.78</v>
      </c>
      <c r="V742" t="n">
        <v>0.88</v>
      </c>
      <c r="W742" t="n">
        <v>6.7</v>
      </c>
      <c r="X742" t="n">
        <v>0.58</v>
      </c>
      <c r="Y742" t="n">
        <v>1</v>
      </c>
      <c r="Z742" t="n">
        <v>10</v>
      </c>
    </row>
    <row r="743">
      <c r="A743" t="n">
        <v>56</v>
      </c>
      <c r="B743" t="n">
        <v>120</v>
      </c>
      <c r="C743" t="inlineStr">
        <is>
          <t xml:space="preserve">CONCLUIDO	</t>
        </is>
      </c>
      <c r="D743" t="n">
        <v>3.0474</v>
      </c>
      <c r="E743" t="n">
        <v>32.82</v>
      </c>
      <c r="F743" t="n">
        <v>29.2</v>
      </c>
      <c r="G743" t="n">
        <v>87.59</v>
      </c>
      <c r="H743" t="n">
        <v>1.04</v>
      </c>
      <c r="I743" t="n">
        <v>20</v>
      </c>
      <c r="J743" t="n">
        <v>257.46</v>
      </c>
      <c r="K743" t="n">
        <v>57.72</v>
      </c>
      <c r="L743" t="n">
        <v>15</v>
      </c>
      <c r="M743" t="n">
        <v>0</v>
      </c>
      <c r="N743" t="n">
        <v>64.73999999999999</v>
      </c>
      <c r="O743" t="n">
        <v>31987.71</v>
      </c>
      <c r="P743" t="n">
        <v>359</v>
      </c>
      <c r="Q743" t="n">
        <v>2238.61</v>
      </c>
      <c r="R743" t="n">
        <v>102.5</v>
      </c>
      <c r="S743" t="n">
        <v>80.06999999999999</v>
      </c>
      <c r="T743" t="n">
        <v>9111.299999999999</v>
      </c>
      <c r="U743" t="n">
        <v>0.78</v>
      </c>
      <c r="V743" t="n">
        <v>0.88</v>
      </c>
      <c r="W743" t="n">
        <v>6.69</v>
      </c>
      <c r="X743" t="n">
        <v>0.57</v>
      </c>
      <c r="Y743" t="n">
        <v>1</v>
      </c>
      <c r="Z743" t="n">
        <v>10</v>
      </c>
    </row>
    <row r="744">
      <c r="A744" t="n">
        <v>0</v>
      </c>
      <c r="B744" t="n">
        <v>145</v>
      </c>
      <c r="C744" t="inlineStr">
        <is>
          <t xml:space="preserve">CONCLUIDO	</t>
        </is>
      </c>
      <c r="D744" t="n">
        <v>1.2029</v>
      </c>
      <c r="E744" t="n">
        <v>83.13</v>
      </c>
      <c r="F744" t="n">
        <v>47.31</v>
      </c>
      <c r="G744" t="n">
        <v>4.65</v>
      </c>
      <c r="H744" t="n">
        <v>0.06</v>
      </c>
      <c r="I744" t="n">
        <v>610</v>
      </c>
      <c r="J744" t="n">
        <v>285.18</v>
      </c>
      <c r="K744" t="n">
        <v>61.2</v>
      </c>
      <c r="L744" t="n">
        <v>1</v>
      </c>
      <c r="M744" t="n">
        <v>608</v>
      </c>
      <c r="N744" t="n">
        <v>77.98</v>
      </c>
      <c r="O744" t="n">
        <v>35406.83</v>
      </c>
      <c r="P744" t="n">
        <v>840.23</v>
      </c>
      <c r="Q744" t="n">
        <v>2241</v>
      </c>
      <c r="R744" t="n">
        <v>694.71</v>
      </c>
      <c r="S744" t="n">
        <v>80.06999999999999</v>
      </c>
      <c r="T744" t="n">
        <v>302266.52</v>
      </c>
      <c r="U744" t="n">
        <v>0.12</v>
      </c>
      <c r="V744" t="n">
        <v>0.54</v>
      </c>
      <c r="W744" t="n">
        <v>7.68</v>
      </c>
      <c r="X744" t="n">
        <v>18.66</v>
      </c>
      <c r="Y744" t="n">
        <v>1</v>
      </c>
      <c r="Z744" t="n">
        <v>10</v>
      </c>
    </row>
    <row r="745">
      <c r="A745" t="n">
        <v>1</v>
      </c>
      <c r="B745" t="n">
        <v>145</v>
      </c>
      <c r="C745" t="inlineStr">
        <is>
          <t xml:space="preserve">CONCLUIDO	</t>
        </is>
      </c>
      <c r="D745" t="n">
        <v>1.4875</v>
      </c>
      <c r="E745" t="n">
        <v>67.23</v>
      </c>
      <c r="F745" t="n">
        <v>41.38</v>
      </c>
      <c r="G745" t="n">
        <v>5.84</v>
      </c>
      <c r="H745" t="n">
        <v>0.08</v>
      </c>
      <c r="I745" t="n">
        <v>425</v>
      </c>
      <c r="J745" t="n">
        <v>285.68</v>
      </c>
      <c r="K745" t="n">
        <v>61.2</v>
      </c>
      <c r="L745" t="n">
        <v>1.25</v>
      </c>
      <c r="M745" t="n">
        <v>423</v>
      </c>
      <c r="N745" t="n">
        <v>78.23999999999999</v>
      </c>
      <c r="O745" t="n">
        <v>35468.6</v>
      </c>
      <c r="P745" t="n">
        <v>733.3200000000001</v>
      </c>
      <c r="Q745" t="n">
        <v>2240.4</v>
      </c>
      <c r="R745" t="n">
        <v>499.46</v>
      </c>
      <c r="S745" t="n">
        <v>80.06999999999999</v>
      </c>
      <c r="T745" t="n">
        <v>205567.68</v>
      </c>
      <c r="U745" t="n">
        <v>0.16</v>
      </c>
      <c r="V745" t="n">
        <v>0.62</v>
      </c>
      <c r="W745" t="n">
        <v>7.37</v>
      </c>
      <c r="X745" t="n">
        <v>12.73</v>
      </c>
      <c r="Y745" t="n">
        <v>1</v>
      </c>
      <c r="Z745" t="n">
        <v>10</v>
      </c>
    </row>
    <row r="746">
      <c r="A746" t="n">
        <v>2</v>
      </c>
      <c r="B746" t="n">
        <v>145</v>
      </c>
      <c r="C746" t="inlineStr">
        <is>
          <t xml:space="preserve">CONCLUIDO	</t>
        </is>
      </c>
      <c r="D746" t="n">
        <v>1.699</v>
      </c>
      <c r="E746" t="n">
        <v>58.86</v>
      </c>
      <c r="F746" t="n">
        <v>38.29</v>
      </c>
      <c r="G746" t="n">
        <v>7.02</v>
      </c>
      <c r="H746" t="n">
        <v>0.09</v>
      </c>
      <c r="I746" t="n">
        <v>327</v>
      </c>
      <c r="J746" t="n">
        <v>286.19</v>
      </c>
      <c r="K746" t="n">
        <v>61.2</v>
      </c>
      <c r="L746" t="n">
        <v>1.5</v>
      </c>
      <c r="M746" t="n">
        <v>325</v>
      </c>
      <c r="N746" t="n">
        <v>78.48999999999999</v>
      </c>
      <c r="O746" t="n">
        <v>35530.47</v>
      </c>
      <c r="P746" t="n">
        <v>677.12</v>
      </c>
      <c r="Q746" t="n">
        <v>2239.67</v>
      </c>
      <c r="R746" t="n">
        <v>399.91</v>
      </c>
      <c r="S746" t="n">
        <v>80.06999999999999</v>
      </c>
      <c r="T746" t="n">
        <v>156283.7</v>
      </c>
      <c r="U746" t="n">
        <v>0.2</v>
      </c>
      <c r="V746" t="n">
        <v>0.67</v>
      </c>
      <c r="W746" t="n">
        <v>7.17</v>
      </c>
      <c r="X746" t="n">
        <v>9.65</v>
      </c>
      <c r="Y746" t="n">
        <v>1</v>
      </c>
      <c r="Z746" t="n">
        <v>10</v>
      </c>
    </row>
    <row r="747">
      <c r="A747" t="n">
        <v>3</v>
      </c>
      <c r="B747" t="n">
        <v>145</v>
      </c>
      <c r="C747" t="inlineStr">
        <is>
          <t xml:space="preserve">CONCLUIDO	</t>
        </is>
      </c>
      <c r="D747" t="n">
        <v>1.8613</v>
      </c>
      <c r="E747" t="n">
        <v>53.73</v>
      </c>
      <c r="F747" t="n">
        <v>36.44</v>
      </c>
      <c r="G747" t="n">
        <v>8.220000000000001</v>
      </c>
      <c r="H747" t="n">
        <v>0.11</v>
      </c>
      <c r="I747" t="n">
        <v>266</v>
      </c>
      <c r="J747" t="n">
        <v>286.69</v>
      </c>
      <c r="K747" t="n">
        <v>61.2</v>
      </c>
      <c r="L747" t="n">
        <v>1.75</v>
      </c>
      <c r="M747" t="n">
        <v>264</v>
      </c>
      <c r="N747" t="n">
        <v>78.73999999999999</v>
      </c>
      <c r="O747" t="n">
        <v>35592.57</v>
      </c>
      <c r="P747" t="n">
        <v>643.11</v>
      </c>
      <c r="Q747" t="n">
        <v>2239.25</v>
      </c>
      <c r="R747" t="n">
        <v>339.4</v>
      </c>
      <c r="S747" t="n">
        <v>80.06999999999999</v>
      </c>
      <c r="T747" t="n">
        <v>126332.44</v>
      </c>
      <c r="U747" t="n">
        <v>0.24</v>
      </c>
      <c r="V747" t="n">
        <v>0.7</v>
      </c>
      <c r="W747" t="n">
        <v>7.07</v>
      </c>
      <c r="X747" t="n">
        <v>7.81</v>
      </c>
      <c r="Y747" t="n">
        <v>1</v>
      </c>
      <c r="Z747" t="n">
        <v>10</v>
      </c>
    </row>
    <row r="748">
      <c r="A748" t="n">
        <v>4</v>
      </c>
      <c r="B748" t="n">
        <v>145</v>
      </c>
      <c r="C748" t="inlineStr">
        <is>
          <t xml:space="preserve">CONCLUIDO	</t>
        </is>
      </c>
      <c r="D748" t="n">
        <v>1.9911</v>
      </c>
      <c r="E748" t="n">
        <v>50.22</v>
      </c>
      <c r="F748" t="n">
        <v>35.2</v>
      </c>
      <c r="G748" t="n">
        <v>9.43</v>
      </c>
      <c r="H748" t="n">
        <v>0.12</v>
      </c>
      <c r="I748" t="n">
        <v>224</v>
      </c>
      <c r="J748" t="n">
        <v>287.19</v>
      </c>
      <c r="K748" t="n">
        <v>61.2</v>
      </c>
      <c r="L748" t="n">
        <v>2</v>
      </c>
      <c r="M748" t="n">
        <v>222</v>
      </c>
      <c r="N748" t="n">
        <v>78.98999999999999</v>
      </c>
      <c r="O748" t="n">
        <v>35654.65</v>
      </c>
      <c r="P748" t="n">
        <v>619.84</v>
      </c>
      <c r="Q748" t="n">
        <v>2239.13</v>
      </c>
      <c r="R748" t="n">
        <v>298.63</v>
      </c>
      <c r="S748" t="n">
        <v>80.06999999999999</v>
      </c>
      <c r="T748" t="n">
        <v>106158.68</v>
      </c>
      <c r="U748" t="n">
        <v>0.27</v>
      </c>
      <c r="V748" t="n">
        <v>0.73</v>
      </c>
      <c r="W748" t="n">
        <v>7.02</v>
      </c>
      <c r="X748" t="n">
        <v>6.57</v>
      </c>
      <c r="Y748" t="n">
        <v>1</v>
      </c>
      <c r="Z748" t="n">
        <v>10</v>
      </c>
    </row>
    <row r="749">
      <c r="A749" t="n">
        <v>5</v>
      </c>
      <c r="B749" t="n">
        <v>145</v>
      </c>
      <c r="C749" t="inlineStr">
        <is>
          <t xml:space="preserve">CONCLUIDO	</t>
        </is>
      </c>
      <c r="D749" t="n">
        <v>2.1026</v>
      </c>
      <c r="E749" t="n">
        <v>47.56</v>
      </c>
      <c r="F749" t="n">
        <v>34.21</v>
      </c>
      <c r="G749" t="n">
        <v>10.64</v>
      </c>
      <c r="H749" t="n">
        <v>0.14</v>
      </c>
      <c r="I749" t="n">
        <v>193</v>
      </c>
      <c r="J749" t="n">
        <v>287.7</v>
      </c>
      <c r="K749" t="n">
        <v>61.2</v>
      </c>
      <c r="L749" t="n">
        <v>2.25</v>
      </c>
      <c r="M749" t="n">
        <v>191</v>
      </c>
      <c r="N749" t="n">
        <v>79.25</v>
      </c>
      <c r="O749" t="n">
        <v>35716.83</v>
      </c>
      <c r="P749" t="n">
        <v>600.97</v>
      </c>
      <c r="Q749" t="n">
        <v>2238.72</v>
      </c>
      <c r="R749" t="n">
        <v>266.88</v>
      </c>
      <c r="S749" t="n">
        <v>80.06999999999999</v>
      </c>
      <c r="T749" t="n">
        <v>90436.75999999999</v>
      </c>
      <c r="U749" t="n">
        <v>0.3</v>
      </c>
      <c r="V749" t="n">
        <v>0.75</v>
      </c>
      <c r="W749" t="n">
        <v>6.94</v>
      </c>
      <c r="X749" t="n">
        <v>5.58</v>
      </c>
      <c r="Y749" t="n">
        <v>1</v>
      </c>
      <c r="Z749" t="n">
        <v>10</v>
      </c>
    </row>
    <row r="750">
      <c r="A750" t="n">
        <v>6</v>
      </c>
      <c r="B750" t="n">
        <v>145</v>
      </c>
      <c r="C750" t="inlineStr">
        <is>
          <t xml:space="preserve">CONCLUIDO	</t>
        </is>
      </c>
      <c r="D750" t="n">
        <v>2.1848</v>
      </c>
      <c r="E750" t="n">
        <v>45.77</v>
      </c>
      <c r="F750" t="n">
        <v>33.61</v>
      </c>
      <c r="G750" t="n">
        <v>11.79</v>
      </c>
      <c r="H750" t="n">
        <v>0.15</v>
      </c>
      <c r="I750" t="n">
        <v>171</v>
      </c>
      <c r="J750" t="n">
        <v>288.2</v>
      </c>
      <c r="K750" t="n">
        <v>61.2</v>
      </c>
      <c r="L750" t="n">
        <v>2.5</v>
      </c>
      <c r="M750" t="n">
        <v>169</v>
      </c>
      <c r="N750" t="n">
        <v>79.5</v>
      </c>
      <c r="O750" t="n">
        <v>35779.11</v>
      </c>
      <c r="P750" t="n">
        <v>588.98</v>
      </c>
      <c r="Q750" t="n">
        <v>2239.1</v>
      </c>
      <c r="R750" t="n">
        <v>246.44</v>
      </c>
      <c r="S750" t="n">
        <v>80.06999999999999</v>
      </c>
      <c r="T750" t="n">
        <v>80325.14</v>
      </c>
      <c r="U750" t="n">
        <v>0.32</v>
      </c>
      <c r="V750" t="n">
        <v>0.76</v>
      </c>
      <c r="W750" t="n">
        <v>6.93</v>
      </c>
      <c r="X750" t="n">
        <v>4.97</v>
      </c>
      <c r="Y750" t="n">
        <v>1</v>
      </c>
      <c r="Z750" t="n">
        <v>10</v>
      </c>
    </row>
    <row r="751">
      <c r="A751" t="n">
        <v>7</v>
      </c>
      <c r="B751" t="n">
        <v>145</v>
      </c>
      <c r="C751" t="inlineStr">
        <is>
          <t xml:space="preserve">CONCLUIDO	</t>
        </is>
      </c>
      <c r="D751" t="n">
        <v>2.2643</v>
      </c>
      <c r="E751" t="n">
        <v>44.16</v>
      </c>
      <c r="F751" t="n">
        <v>33.02</v>
      </c>
      <c r="G751" t="n">
        <v>13.04</v>
      </c>
      <c r="H751" t="n">
        <v>0.17</v>
      </c>
      <c r="I751" t="n">
        <v>152</v>
      </c>
      <c r="J751" t="n">
        <v>288.71</v>
      </c>
      <c r="K751" t="n">
        <v>61.2</v>
      </c>
      <c r="L751" t="n">
        <v>2.75</v>
      </c>
      <c r="M751" t="n">
        <v>150</v>
      </c>
      <c r="N751" t="n">
        <v>79.76000000000001</v>
      </c>
      <c r="O751" t="n">
        <v>35841.5</v>
      </c>
      <c r="P751" t="n">
        <v>577.5599999999999</v>
      </c>
      <c r="Q751" t="n">
        <v>2238.78</v>
      </c>
      <c r="R751" t="n">
        <v>227.36</v>
      </c>
      <c r="S751" t="n">
        <v>80.06999999999999</v>
      </c>
      <c r="T751" t="n">
        <v>70879.72</v>
      </c>
      <c r="U751" t="n">
        <v>0.35</v>
      </c>
      <c r="V751" t="n">
        <v>0.78</v>
      </c>
      <c r="W751" t="n">
        <v>6.9</v>
      </c>
      <c r="X751" t="n">
        <v>4.39</v>
      </c>
      <c r="Y751" t="n">
        <v>1</v>
      </c>
      <c r="Z751" t="n">
        <v>10</v>
      </c>
    </row>
    <row r="752">
      <c r="A752" t="n">
        <v>8</v>
      </c>
      <c r="B752" t="n">
        <v>145</v>
      </c>
      <c r="C752" t="inlineStr">
        <is>
          <t xml:space="preserve">CONCLUIDO	</t>
        </is>
      </c>
      <c r="D752" t="n">
        <v>2.3322</v>
      </c>
      <c r="E752" t="n">
        <v>42.88</v>
      </c>
      <c r="F752" t="n">
        <v>32.55</v>
      </c>
      <c r="G752" t="n">
        <v>14.25</v>
      </c>
      <c r="H752" t="n">
        <v>0.18</v>
      </c>
      <c r="I752" t="n">
        <v>137</v>
      </c>
      <c r="J752" t="n">
        <v>289.21</v>
      </c>
      <c r="K752" t="n">
        <v>61.2</v>
      </c>
      <c r="L752" t="n">
        <v>3</v>
      </c>
      <c r="M752" t="n">
        <v>135</v>
      </c>
      <c r="N752" t="n">
        <v>80.02</v>
      </c>
      <c r="O752" t="n">
        <v>35903.99</v>
      </c>
      <c r="P752" t="n">
        <v>567.78</v>
      </c>
      <c r="Q752" t="n">
        <v>2238.94</v>
      </c>
      <c r="R752" t="n">
        <v>212.31</v>
      </c>
      <c r="S752" t="n">
        <v>80.06999999999999</v>
      </c>
      <c r="T752" t="n">
        <v>63432.28</v>
      </c>
      <c r="U752" t="n">
        <v>0.38</v>
      </c>
      <c r="V752" t="n">
        <v>0.79</v>
      </c>
      <c r="W752" t="n">
        <v>6.86</v>
      </c>
      <c r="X752" t="n">
        <v>3.91</v>
      </c>
      <c r="Y752" t="n">
        <v>1</v>
      </c>
      <c r="Z752" t="n">
        <v>10</v>
      </c>
    </row>
    <row r="753">
      <c r="A753" t="n">
        <v>9</v>
      </c>
      <c r="B753" t="n">
        <v>145</v>
      </c>
      <c r="C753" t="inlineStr">
        <is>
          <t xml:space="preserve">CONCLUIDO	</t>
        </is>
      </c>
      <c r="D753" t="n">
        <v>2.3847</v>
      </c>
      <c r="E753" t="n">
        <v>41.93</v>
      </c>
      <c r="F753" t="n">
        <v>32.25</v>
      </c>
      <c r="G753" t="n">
        <v>15.48</v>
      </c>
      <c r="H753" t="n">
        <v>0.2</v>
      </c>
      <c r="I753" t="n">
        <v>125</v>
      </c>
      <c r="J753" t="n">
        <v>289.72</v>
      </c>
      <c r="K753" t="n">
        <v>61.2</v>
      </c>
      <c r="L753" t="n">
        <v>3.25</v>
      </c>
      <c r="M753" t="n">
        <v>123</v>
      </c>
      <c r="N753" t="n">
        <v>80.27</v>
      </c>
      <c r="O753" t="n">
        <v>35966.59</v>
      </c>
      <c r="P753" t="n">
        <v>561.1799999999999</v>
      </c>
      <c r="Q753" t="n">
        <v>2238.81</v>
      </c>
      <c r="R753" t="n">
        <v>202.11</v>
      </c>
      <c r="S753" t="n">
        <v>80.06999999999999</v>
      </c>
      <c r="T753" t="n">
        <v>58393.8</v>
      </c>
      <c r="U753" t="n">
        <v>0.4</v>
      </c>
      <c r="V753" t="n">
        <v>0.8</v>
      </c>
      <c r="W753" t="n">
        <v>6.86</v>
      </c>
      <c r="X753" t="n">
        <v>3.62</v>
      </c>
      <c r="Y753" t="n">
        <v>1</v>
      </c>
      <c r="Z753" t="n">
        <v>10</v>
      </c>
    </row>
    <row r="754">
      <c r="A754" t="n">
        <v>10</v>
      </c>
      <c r="B754" t="n">
        <v>145</v>
      </c>
      <c r="C754" t="inlineStr">
        <is>
          <t xml:space="preserve">CONCLUIDO	</t>
        </is>
      </c>
      <c r="D754" t="n">
        <v>2.433</v>
      </c>
      <c r="E754" t="n">
        <v>41.1</v>
      </c>
      <c r="F754" t="n">
        <v>31.95</v>
      </c>
      <c r="G754" t="n">
        <v>16.67</v>
      </c>
      <c r="H754" t="n">
        <v>0.21</v>
      </c>
      <c r="I754" t="n">
        <v>115</v>
      </c>
      <c r="J754" t="n">
        <v>290.23</v>
      </c>
      <c r="K754" t="n">
        <v>61.2</v>
      </c>
      <c r="L754" t="n">
        <v>3.5</v>
      </c>
      <c r="M754" t="n">
        <v>113</v>
      </c>
      <c r="N754" t="n">
        <v>80.53</v>
      </c>
      <c r="O754" t="n">
        <v>36029.29</v>
      </c>
      <c r="P754" t="n">
        <v>554.59</v>
      </c>
      <c r="Q754" t="n">
        <v>2239.05</v>
      </c>
      <c r="R754" t="n">
        <v>192.49</v>
      </c>
      <c r="S754" t="n">
        <v>80.06999999999999</v>
      </c>
      <c r="T754" t="n">
        <v>53634.6</v>
      </c>
      <c r="U754" t="n">
        <v>0.42</v>
      </c>
      <c r="V754" t="n">
        <v>0.8</v>
      </c>
      <c r="W754" t="n">
        <v>6.84</v>
      </c>
      <c r="X754" t="n">
        <v>3.32</v>
      </c>
      <c r="Y754" t="n">
        <v>1</v>
      </c>
      <c r="Z754" t="n">
        <v>10</v>
      </c>
    </row>
    <row r="755">
      <c r="A755" t="n">
        <v>11</v>
      </c>
      <c r="B755" t="n">
        <v>145</v>
      </c>
      <c r="C755" t="inlineStr">
        <is>
          <t xml:space="preserve">CONCLUIDO	</t>
        </is>
      </c>
      <c r="D755" t="n">
        <v>2.4789</v>
      </c>
      <c r="E755" t="n">
        <v>40.34</v>
      </c>
      <c r="F755" t="n">
        <v>31.68</v>
      </c>
      <c r="G755" t="n">
        <v>17.93</v>
      </c>
      <c r="H755" t="n">
        <v>0.23</v>
      </c>
      <c r="I755" t="n">
        <v>106</v>
      </c>
      <c r="J755" t="n">
        <v>290.74</v>
      </c>
      <c r="K755" t="n">
        <v>61.2</v>
      </c>
      <c r="L755" t="n">
        <v>3.75</v>
      </c>
      <c r="M755" t="n">
        <v>104</v>
      </c>
      <c r="N755" t="n">
        <v>80.79000000000001</v>
      </c>
      <c r="O755" t="n">
        <v>36092.1</v>
      </c>
      <c r="P755" t="n">
        <v>548.5700000000001</v>
      </c>
      <c r="Q755" t="n">
        <v>2238.41</v>
      </c>
      <c r="R755" t="n">
        <v>184.17</v>
      </c>
      <c r="S755" t="n">
        <v>80.06999999999999</v>
      </c>
      <c r="T755" t="n">
        <v>49518.15</v>
      </c>
      <c r="U755" t="n">
        <v>0.43</v>
      </c>
      <c r="V755" t="n">
        <v>0.8100000000000001</v>
      </c>
      <c r="W755" t="n">
        <v>6.81</v>
      </c>
      <c r="X755" t="n">
        <v>3.05</v>
      </c>
      <c r="Y755" t="n">
        <v>1</v>
      </c>
      <c r="Z755" t="n">
        <v>10</v>
      </c>
    </row>
    <row r="756">
      <c r="A756" t="n">
        <v>12</v>
      </c>
      <c r="B756" t="n">
        <v>145</v>
      </c>
      <c r="C756" t="inlineStr">
        <is>
          <t xml:space="preserve">CONCLUIDO	</t>
        </is>
      </c>
      <c r="D756" t="n">
        <v>2.5154</v>
      </c>
      <c r="E756" t="n">
        <v>39.75</v>
      </c>
      <c r="F756" t="n">
        <v>31.47</v>
      </c>
      <c r="G756" t="n">
        <v>19.07</v>
      </c>
      <c r="H756" t="n">
        <v>0.24</v>
      </c>
      <c r="I756" t="n">
        <v>99</v>
      </c>
      <c r="J756" t="n">
        <v>291.25</v>
      </c>
      <c r="K756" t="n">
        <v>61.2</v>
      </c>
      <c r="L756" t="n">
        <v>4</v>
      </c>
      <c r="M756" t="n">
        <v>97</v>
      </c>
      <c r="N756" t="n">
        <v>81.05</v>
      </c>
      <c r="O756" t="n">
        <v>36155.02</v>
      </c>
      <c r="P756" t="n">
        <v>543.61</v>
      </c>
      <c r="Q756" t="n">
        <v>2238.59</v>
      </c>
      <c r="R756" t="n">
        <v>176.85</v>
      </c>
      <c r="S756" t="n">
        <v>80.06999999999999</v>
      </c>
      <c r="T756" t="n">
        <v>45893.96</v>
      </c>
      <c r="U756" t="n">
        <v>0.45</v>
      </c>
      <c r="V756" t="n">
        <v>0.82</v>
      </c>
      <c r="W756" t="n">
        <v>6.81</v>
      </c>
      <c r="X756" t="n">
        <v>2.84</v>
      </c>
      <c r="Y756" t="n">
        <v>1</v>
      </c>
      <c r="Z756" t="n">
        <v>10</v>
      </c>
    </row>
    <row r="757">
      <c r="A757" t="n">
        <v>13</v>
      </c>
      <c r="B757" t="n">
        <v>145</v>
      </c>
      <c r="C757" t="inlineStr">
        <is>
          <t xml:space="preserve">CONCLUIDO	</t>
        </is>
      </c>
      <c r="D757" t="n">
        <v>2.5521</v>
      </c>
      <c r="E757" t="n">
        <v>39.18</v>
      </c>
      <c r="F757" t="n">
        <v>31.28</v>
      </c>
      <c r="G757" t="n">
        <v>20.4</v>
      </c>
      <c r="H757" t="n">
        <v>0.26</v>
      </c>
      <c r="I757" t="n">
        <v>92</v>
      </c>
      <c r="J757" t="n">
        <v>291.76</v>
      </c>
      <c r="K757" t="n">
        <v>61.2</v>
      </c>
      <c r="L757" t="n">
        <v>4.25</v>
      </c>
      <c r="M757" t="n">
        <v>90</v>
      </c>
      <c r="N757" t="n">
        <v>81.31</v>
      </c>
      <c r="O757" t="n">
        <v>36218.04</v>
      </c>
      <c r="P757" t="n">
        <v>539</v>
      </c>
      <c r="Q757" t="n">
        <v>2238.57</v>
      </c>
      <c r="R757" t="n">
        <v>170.8</v>
      </c>
      <c r="S757" t="n">
        <v>80.06999999999999</v>
      </c>
      <c r="T757" t="n">
        <v>42903.77</v>
      </c>
      <c r="U757" t="n">
        <v>0.47</v>
      </c>
      <c r="V757" t="n">
        <v>0.82</v>
      </c>
      <c r="W757" t="n">
        <v>6.79</v>
      </c>
      <c r="X757" t="n">
        <v>2.65</v>
      </c>
      <c r="Y757" t="n">
        <v>1</v>
      </c>
      <c r="Z757" t="n">
        <v>10</v>
      </c>
    </row>
    <row r="758">
      <c r="A758" t="n">
        <v>14</v>
      </c>
      <c r="B758" t="n">
        <v>145</v>
      </c>
      <c r="C758" t="inlineStr">
        <is>
          <t xml:space="preserve">CONCLUIDO	</t>
        </is>
      </c>
      <c r="D758" t="n">
        <v>2.5797</v>
      </c>
      <c r="E758" t="n">
        <v>38.76</v>
      </c>
      <c r="F758" t="n">
        <v>31.13</v>
      </c>
      <c r="G758" t="n">
        <v>21.47</v>
      </c>
      <c r="H758" t="n">
        <v>0.27</v>
      </c>
      <c r="I758" t="n">
        <v>87</v>
      </c>
      <c r="J758" t="n">
        <v>292.27</v>
      </c>
      <c r="K758" t="n">
        <v>61.2</v>
      </c>
      <c r="L758" t="n">
        <v>4.5</v>
      </c>
      <c r="M758" t="n">
        <v>85</v>
      </c>
      <c r="N758" t="n">
        <v>81.56999999999999</v>
      </c>
      <c r="O758" t="n">
        <v>36281.16</v>
      </c>
      <c r="P758" t="n">
        <v>535.13</v>
      </c>
      <c r="Q758" t="n">
        <v>2238.55</v>
      </c>
      <c r="R758" t="n">
        <v>165.74</v>
      </c>
      <c r="S758" t="n">
        <v>80.06999999999999</v>
      </c>
      <c r="T758" t="n">
        <v>40398.39</v>
      </c>
      <c r="U758" t="n">
        <v>0.48</v>
      </c>
      <c r="V758" t="n">
        <v>0.82</v>
      </c>
      <c r="W758" t="n">
        <v>6.79</v>
      </c>
      <c r="X758" t="n">
        <v>2.5</v>
      </c>
      <c r="Y758" t="n">
        <v>1</v>
      </c>
      <c r="Z758" t="n">
        <v>10</v>
      </c>
    </row>
    <row r="759">
      <c r="A759" t="n">
        <v>15</v>
      </c>
      <c r="B759" t="n">
        <v>145</v>
      </c>
      <c r="C759" t="inlineStr">
        <is>
          <t xml:space="preserve">CONCLUIDO	</t>
        </is>
      </c>
      <c r="D759" t="n">
        <v>2.6159</v>
      </c>
      <c r="E759" t="n">
        <v>38.23</v>
      </c>
      <c r="F759" t="n">
        <v>30.91</v>
      </c>
      <c r="G759" t="n">
        <v>22.9</v>
      </c>
      <c r="H759" t="n">
        <v>0.29</v>
      </c>
      <c r="I759" t="n">
        <v>81</v>
      </c>
      <c r="J759" t="n">
        <v>292.79</v>
      </c>
      <c r="K759" t="n">
        <v>61.2</v>
      </c>
      <c r="L759" t="n">
        <v>4.75</v>
      </c>
      <c r="M759" t="n">
        <v>79</v>
      </c>
      <c r="N759" t="n">
        <v>81.84</v>
      </c>
      <c r="O759" t="n">
        <v>36344.4</v>
      </c>
      <c r="P759" t="n">
        <v>530.27</v>
      </c>
      <c r="Q759" t="n">
        <v>2238.54</v>
      </c>
      <c r="R759" t="n">
        <v>159.07</v>
      </c>
      <c r="S759" t="n">
        <v>80.06999999999999</v>
      </c>
      <c r="T759" t="n">
        <v>37091.09</v>
      </c>
      <c r="U759" t="n">
        <v>0.5</v>
      </c>
      <c r="V759" t="n">
        <v>0.83</v>
      </c>
      <c r="W759" t="n">
        <v>6.77</v>
      </c>
      <c r="X759" t="n">
        <v>2.28</v>
      </c>
      <c r="Y759" t="n">
        <v>1</v>
      </c>
      <c r="Z759" t="n">
        <v>10</v>
      </c>
    </row>
    <row r="760">
      <c r="A760" t="n">
        <v>16</v>
      </c>
      <c r="B760" t="n">
        <v>145</v>
      </c>
      <c r="C760" t="inlineStr">
        <is>
          <t xml:space="preserve">CONCLUIDO	</t>
        </is>
      </c>
      <c r="D760" t="n">
        <v>2.6362</v>
      </c>
      <c r="E760" t="n">
        <v>37.93</v>
      </c>
      <c r="F760" t="n">
        <v>30.84</v>
      </c>
      <c r="G760" t="n">
        <v>24.03</v>
      </c>
      <c r="H760" t="n">
        <v>0.3</v>
      </c>
      <c r="I760" t="n">
        <v>77</v>
      </c>
      <c r="J760" t="n">
        <v>293.3</v>
      </c>
      <c r="K760" t="n">
        <v>61.2</v>
      </c>
      <c r="L760" t="n">
        <v>5</v>
      </c>
      <c r="M760" t="n">
        <v>75</v>
      </c>
      <c r="N760" t="n">
        <v>82.09999999999999</v>
      </c>
      <c r="O760" t="n">
        <v>36407.75</v>
      </c>
      <c r="P760" t="n">
        <v>527.41</v>
      </c>
      <c r="Q760" t="n">
        <v>2238.69</v>
      </c>
      <c r="R760" t="n">
        <v>156.16</v>
      </c>
      <c r="S760" t="n">
        <v>80.06999999999999</v>
      </c>
      <c r="T760" t="n">
        <v>35658.68</v>
      </c>
      <c r="U760" t="n">
        <v>0.51</v>
      </c>
      <c r="V760" t="n">
        <v>0.83</v>
      </c>
      <c r="W760" t="n">
        <v>6.77</v>
      </c>
      <c r="X760" t="n">
        <v>2.21</v>
      </c>
      <c r="Y760" t="n">
        <v>1</v>
      </c>
      <c r="Z760" t="n">
        <v>10</v>
      </c>
    </row>
    <row r="761">
      <c r="A761" t="n">
        <v>17</v>
      </c>
      <c r="B761" t="n">
        <v>145</v>
      </c>
      <c r="C761" t="inlineStr">
        <is>
          <t xml:space="preserve">CONCLUIDO	</t>
        </is>
      </c>
      <c r="D761" t="n">
        <v>2.6612</v>
      </c>
      <c r="E761" t="n">
        <v>37.58</v>
      </c>
      <c r="F761" t="n">
        <v>30.69</v>
      </c>
      <c r="G761" t="n">
        <v>25.23</v>
      </c>
      <c r="H761" t="n">
        <v>0.32</v>
      </c>
      <c r="I761" t="n">
        <v>73</v>
      </c>
      <c r="J761" t="n">
        <v>293.81</v>
      </c>
      <c r="K761" t="n">
        <v>61.2</v>
      </c>
      <c r="L761" t="n">
        <v>5.25</v>
      </c>
      <c r="M761" t="n">
        <v>71</v>
      </c>
      <c r="N761" t="n">
        <v>82.36</v>
      </c>
      <c r="O761" t="n">
        <v>36471.2</v>
      </c>
      <c r="P761" t="n">
        <v>523.88</v>
      </c>
      <c r="Q761" t="n">
        <v>2238.5</v>
      </c>
      <c r="R761" t="n">
        <v>152.01</v>
      </c>
      <c r="S761" t="n">
        <v>80.06999999999999</v>
      </c>
      <c r="T761" t="n">
        <v>33602.07</v>
      </c>
      <c r="U761" t="n">
        <v>0.53</v>
      </c>
      <c r="V761" t="n">
        <v>0.84</v>
      </c>
      <c r="W761" t="n">
        <v>6.75</v>
      </c>
      <c r="X761" t="n">
        <v>2.07</v>
      </c>
      <c r="Y761" t="n">
        <v>1</v>
      </c>
      <c r="Z761" t="n">
        <v>10</v>
      </c>
    </row>
    <row r="762">
      <c r="A762" t="n">
        <v>18</v>
      </c>
      <c r="B762" t="n">
        <v>145</v>
      </c>
      <c r="C762" t="inlineStr">
        <is>
          <t xml:space="preserve">CONCLUIDO	</t>
        </is>
      </c>
      <c r="D762" t="n">
        <v>2.6834</v>
      </c>
      <c r="E762" t="n">
        <v>37.27</v>
      </c>
      <c r="F762" t="n">
        <v>30.6</v>
      </c>
      <c r="G762" t="n">
        <v>26.61</v>
      </c>
      <c r="H762" t="n">
        <v>0.33</v>
      </c>
      <c r="I762" t="n">
        <v>69</v>
      </c>
      <c r="J762" t="n">
        <v>294.33</v>
      </c>
      <c r="K762" t="n">
        <v>61.2</v>
      </c>
      <c r="L762" t="n">
        <v>5.5</v>
      </c>
      <c r="M762" t="n">
        <v>67</v>
      </c>
      <c r="N762" t="n">
        <v>82.63</v>
      </c>
      <c r="O762" t="n">
        <v>36534.76</v>
      </c>
      <c r="P762" t="n">
        <v>521.04</v>
      </c>
      <c r="Q762" t="n">
        <v>2238.4</v>
      </c>
      <c r="R762" t="n">
        <v>148.96</v>
      </c>
      <c r="S762" t="n">
        <v>80.06999999999999</v>
      </c>
      <c r="T762" t="n">
        <v>32096.64</v>
      </c>
      <c r="U762" t="n">
        <v>0.54</v>
      </c>
      <c r="V762" t="n">
        <v>0.84</v>
      </c>
      <c r="W762" t="n">
        <v>6.75</v>
      </c>
      <c r="X762" t="n">
        <v>1.97</v>
      </c>
      <c r="Y762" t="n">
        <v>1</v>
      </c>
      <c r="Z762" t="n">
        <v>10</v>
      </c>
    </row>
    <row r="763">
      <c r="A763" t="n">
        <v>19</v>
      </c>
      <c r="B763" t="n">
        <v>145</v>
      </c>
      <c r="C763" t="inlineStr">
        <is>
          <t xml:space="preserve">CONCLUIDO	</t>
        </is>
      </c>
      <c r="D763" t="n">
        <v>2.7047</v>
      </c>
      <c r="E763" t="n">
        <v>36.97</v>
      </c>
      <c r="F763" t="n">
        <v>30.47</v>
      </c>
      <c r="G763" t="n">
        <v>27.7</v>
      </c>
      <c r="H763" t="n">
        <v>0.35</v>
      </c>
      <c r="I763" t="n">
        <v>66</v>
      </c>
      <c r="J763" t="n">
        <v>294.84</v>
      </c>
      <c r="K763" t="n">
        <v>61.2</v>
      </c>
      <c r="L763" t="n">
        <v>5.75</v>
      </c>
      <c r="M763" t="n">
        <v>64</v>
      </c>
      <c r="N763" t="n">
        <v>82.90000000000001</v>
      </c>
      <c r="O763" t="n">
        <v>36598.44</v>
      </c>
      <c r="P763" t="n">
        <v>517.08</v>
      </c>
      <c r="Q763" t="n">
        <v>2238.48</v>
      </c>
      <c r="R763" t="n">
        <v>144.87</v>
      </c>
      <c r="S763" t="n">
        <v>80.06999999999999</v>
      </c>
      <c r="T763" t="n">
        <v>30067.64</v>
      </c>
      <c r="U763" t="n">
        <v>0.55</v>
      </c>
      <c r="V763" t="n">
        <v>0.84</v>
      </c>
      <c r="W763" t="n">
        <v>6.74</v>
      </c>
      <c r="X763" t="n">
        <v>1.84</v>
      </c>
      <c r="Y763" t="n">
        <v>1</v>
      </c>
      <c r="Z763" t="n">
        <v>10</v>
      </c>
    </row>
    <row r="764">
      <c r="A764" t="n">
        <v>20</v>
      </c>
      <c r="B764" t="n">
        <v>145</v>
      </c>
      <c r="C764" t="inlineStr">
        <is>
          <t xml:space="preserve">CONCLUIDO	</t>
        </is>
      </c>
      <c r="D764" t="n">
        <v>2.7216</v>
      </c>
      <c r="E764" t="n">
        <v>36.74</v>
      </c>
      <c r="F764" t="n">
        <v>30.4</v>
      </c>
      <c r="G764" t="n">
        <v>28.95</v>
      </c>
      <c r="H764" t="n">
        <v>0.36</v>
      </c>
      <c r="I764" t="n">
        <v>63</v>
      </c>
      <c r="J764" t="n">
        <v>295.36</v>
      </c>
      <c r="K764" t="n">
        <v>61.2</v>
      </c>
      <c r="L764" t="n">
        <v>6</v>
      </c>
      <c r="M764" t="n">
        <v>61</v>
      </c>
      <c r="N764" t="n">
        <v>83.16</v>
      </c>
      <c r="O764" t="n">
        <v>36662.22</v>
      </c>
      <c r="P764" t="n">
        <v>514.62</v>
      </c>
      <c r="Q764" t="n">
        <v>2238.35</v>
      </c>
      <c r="R764" t="n">
        <v>142.28</v>
      </c>
      <c r="S764" t="n">
        <v>80.06999999999999</v>
      </c>
      <c r="T764" t="n">
        <v>28787.05</v>
      </c>
      <c r="U764" t="n">
        <v>0.5600000000000001</v>
      </c>
      <c r="V764" t="n">
        <v>0.84</v>
      </c>
      <c r="W764" t="n">
        <v>6.74</v>
      </c>
      <c r="X764" t="n">
        <v>1.77</v>
      </c>
      <c r="Y764" t="n">
        <v>1</v>
      </c>
      <c r="Z764" t="n">
        <v>10</v>
      </c>
    </row>
    <row r="765">
      <c r="A765" t="n">
        <v>21</v>
      </c>
      <c r="B765" t="n">
        <v>145</v>
      </c>
      <c r="C765" t="inlineStr">
        <is>
          <t xml:space="preserve">CONCLUIDO	</t>
        </is>
      </c>
      <c r="D765" t="n">
        <v>2.7393</v>
      </c>
      <c r="E765" t="n">
        <v>36.51</v>
      </c>
      <c r="F765" t="n">
        <v>30.32</v>
      </c>
      <c r="G765" t="n">
        <v>30.32</v>
      </c>
      <c r="H765" t="n">
        <v>0.38</v>
      </c>
      <c r="I765" t="n">
        <v>60</v>
      </c>
      <c r="J765" t="n">
        <v>295.88</v>
      </c>
      <c r="K765" t="n">
        <v>61.2</v>
      </c>
      <c r="L765" t="n">
        <v>6.25</v>
      </c>
      <c r="M765" t="n">
        <v>58</v>
      </c>
      <c r="N765" t="n">
        <v>83.43000000000001</v>
      </c>
      <c r="O765" t="n">
        <v>36726.12</v>
      </c>
      <c r="P765" t="n">
        <v>512.39</v>
      </c>
      <c r="Q765" t="n">
        <v>2238.58</v>
      </c>
      <c r="R765" t="n">
        <v>139.79</v>
      </c>
      <c r="S765" t="n">
        <v>80.06999999999999</v>
      </c>
      <c r="T765" t="n">
        <v>27556.28</v>
      </c>
      <c r="U765" t="n">
        <v>0.57</v>
      </c>
      <c r="V765" t="n">
        <v>0.85</v>
      </c>
      <c r="W765" t="n">
        <v>6.74</v>
      </c>
      <c r="X765" t="n">
        <v>1.69</v>
      </c>
      <c r="Y765" t="n">
        <v>1</v>
      </c>
      <c r="Z765" t="n">
        <v>10</v>
      </c>
    </row>
    <row r="766">
      <c r="A766" t="n">
        <v>22</v>
      </c>
      <c r="B766" t="n">
        <v>145</v>
      </c>
      <c r="C766" t="inlineStr">
        <is>
          <t xml:space="preserve">CONCLUIDO	</t>
        </is>
      </c>
      <c r="D766" t="n">
        <v>2.7534</v>
      </c>
      <c r="E766" t="n">
        <v>36.32</v>
      </c>
      <c r="F766" t="n">
        <v>30.24</v>
      </c>
      <c r="G766" t="n">
        <v>31.29</v>
      </c>
      <c r="H766" t="n">
        <v>0.39</v>
      </c>
      <c r="I766" t="n">
        <v>58</v>
      </c>
      <c r="J766" t="n">
        <v>296.4</v>
      </c>
      <c r="K766" t="n">
        <v>61.2</v>
      </c>
      <c r="L766" t="n">
        <v>6.5</v>
      </c>
      <c r="M766" t="n">
        <v>56</v>
      </c>
      <c r="N766" t="n">
        <v>83.7</v>
      </c>
      <c r="O766" t="n">
        <v>36790.13</v>
      </c>
      <c r="P766" t="n">
        <v>509.25</v>
      </c>
      <c r="Q766" t="n">
        <v>2238.51</v>
      </c>
      <c r="R766" t="n">
        <v>137.25</v>
      </c>
      <c r="S766" t="n">
        <v>80.06999999999999</v>
      </c>
      <c r="T766" t="n">
        <v>26297.81</v>
      </c>
      <c r="U766" t="n">
        <v>0.58</v>
      </c>
      <c r="V766" t="n">
        <v>0.85</v>
      </c>
      <c r="W766" t="n">
        <v>6.73</v>
      </c>
      <c r="X766" t="n">
        <v>1.61</v>
      </c>
      <c r="Y766" t="n">
        <v>1</v>
      </c>
      <c r="Z766" t="n">
        <v>10</v>
      </c>
    </row>
    <row r="767">
      <c r="A767" t="n">
        <v>23</v>
      </c>
      <c r="B767" t="n">
        <v>145</v>
      </c>
      <c r="C767" t="inlineStr">
        <is>
          <t xml:space="preserve">CONCLUIDO	</t>
        </is>
      </c>
      <c r="D767" t="n">
        <v>2.7704</v>
      </c>
      <c r="E767" t="n">
        <v>36.1</v>
      </c>
      <c r="F767" t="n">
        <v>30.18</v>
      </c>
      <c r="G767" t="n">
        <v>32.93</v>
      </c>
      <c r="H767" t="n">
        <v>0.4</v>
      </c>
      <c r="I767" t="n">
        <v>55</v>
      </c>
      <c r="J767" t="n">
        <v>296.92</v>
      </c>
      <c r="K767" t="n">
        <v>61.2</v>
      </c>
      <c r="L767" t="n">
        <v>6.75</v>
      </c>
      <c r="M767" t="n">
        <v>53</v>
      </c>
      <c r="N767" t="n">
        <v>83.97</v>
      </c>
      <c r="O767" t="n">
        <v>36854.25</v>
      </c>
      <c r="P767" t="n">
        <v>507.12</v>
      </c>
      <c r="Q767" t="n">
        <v>2238.55</v>
      </c>
      <c r="R767" t="n">
        <v>135.33</v>
      </c>
      <c r="S767" t="n">
        <v>80.06999999999999</v>
      </c>
      <c r="T767" t="n">
        <v>25353.37</v>
      </c>
      <c r="U767" t="n">
        <v>0.59</v>
      </c>
      <c r="V767" t="n">
        <v>0.85</v>
      </c>
      <c r="W767" t="n">
        <v>6.73</v>
      </c>
      <c r="X767" t="n">
        <v>1.55</v>
      </c>
      <c r="Y767" t="n">
        <v>1</v>
      </c>
      <c r="Z767" t="n">
        <v>10</v>
      </c>
    </row>
    <row r="768">
      <c r="A768" t="n">
        <v>24</v>
      </c>
      <c r="B768" t="n">
        <v>145</v>
      </c>
      <c r="C768" t="inlineStr">
        <is>
          <t xml:space="preserve">CONCLUIDO	</t>
        </is>
      </c>
      <c r="D768" t="n">
        <v>2.7835</v>
      </c>
      <c r="E768" t="n">
        <v>35.93</v>
      </c>
      <c r="F768" t="n">
        <v>30.12</v>
      </c>
      <c r="G768" t="n">
        <v>34.1</v>
      </c>
      <c r="H768" t="n">
        <v>0.42</v>
      </c>
      <c r="I768" t="n">
        <v>53</v>
      </c>
      <c r="J768" t="n">
        <v>297.44</v>
      </c>
      <c r="K768" t="n">
        <v>61.2</v>
      </c>
      <c r="L768" t="n">
        <v>7</v>
      </c>
      <c r="M768" t="n">
        <v>51</v>
      </c>
      <c r="N768" t="n">
        <v>84.23999999999999</v>
      </c>
      <c r="O768" t="n">
        <v>36918.48</v>
      </c>
      <c r="P768" t="n">
        <v>504.4</v>
      </c>
      <c r="Q768" t="n">
        <v>2238.52</v>
      </c>
      <c r="R768" t="n">
        <v>133.39</v>
      </c>
      <c r="S768" t="n">
        <v>80.06999999999999</v>
      </c>
      <c r="T768" t="n">
        <v>24390.74</v>
      </c>
      <c r="U768" t="n">
        <v>0.6</v>
      </c>
      <c r="V768" t="n">
        <v>0.85</v>
      </c>
      <c r="W768" t="n">
        <v>6.72</v>
      </c>
      <c r="X768" t="n">
        <v>1.49</v>
      </c>
      <c r="Y768" t="n">
        <v>1</v>
      </c>
      <c r="Z768" t="n">
        <v>10</v>
      </c>
    </row>
    <row r="769">
      <c r="A769" t="n">
        <v>25</v>
      </c>
      <c r="B769" t="n">
        <v>145</v>
      </c>
      <c r="C769" t="inlineStr">
        <is>
          <t xml:space="preserve">CONCLUIDO	</t>
        </is>
      </c>
      <c r="D769" t="n">
        <v>2.7967</v>
      </c>
      <c r="E769" t="n">
        <v>35.76</v>
      </c>
      <c r="F769" t="n">
        <v>30.06</v>
      </c>
      <c r="G769" t="n">
        <v>35.36</v>
      </c>
      <c r="H769" t="n">
        <v>0.43</v>
      </c>
      <c r="I769" t="n">
        <v>51</v>
      </c>
      <c r="J769" t="n">
        <v>297.96</v>
      </c>
      <c r="K769" t="n">
        <v>61.2</v>
      </c>
      <c r="L769" t="n">
        <v>7.25</v>
      </c>
      <c r="M769" t="n">
        <v>49</v>
      </c>
      <c r="N769" t="n">
        <v>84.51000000000001</v>
      </c>
      <c r="O769" t="n">
        <v>36982.83</v>
      </c>
      <c r="P769" t="n">
        <v>502.28</v>
      </c>
      <c r="Q769" t="n">
        <v>2238.41</v>
      </c>
      <c r="R769" t="n">
        <v>131.04</v>
      </c>
      <c r="S769" t="n">
        <v>80.06999999999999</v>
      </c>
      <c r="T769" t="n">
        <v>23226.62</v>
      </c>
      <c r="U769" t="n">
        <v>0.61</v>
      </c>
      <c r="V769" t="n">
        <v>0.85</v>
      </c>
      <c r="W769" t="n">
        <v>6.73</v>
      </c>
      <c r="X769" t="n">
        <v>1.43</v>
      </c>
      <c r="Y769" t="n">
        <v>1</v>
      </c>
      <c r="Z769" t="n">
        <v>10</v>
      </c>
    </row>
    <row r="770">
      <c r="A770" t="n">
        <v>26</v>
      </c>
      <c r="B770" t="n">
        <v>145</v>
      </c>
      <c r="C770" t="inlineStr">
        <is>
          <t xml:space="preserve">CONCLUIDO	</t>
        </is>
      </c>
      <c r="D770" t="n">
        <v>2.8095</v>
      </c>
      <c r="E770" t="n">
        <v>35.59</v>
      </c>
      <c r="F770" t="n">
        <v>30</v>
      </c>
      <c r="G770" t="n">
        <v>36.74</v>
      </c>
      <c r="H770" t="n">
        <v>0.45</v>
      </c>
      <c r="I770" t="n">
        <v>49</v>
      </c>
      <c r="J770" t="n">
        <v>298.48</v>
      </c>
      <c r="K770" t="n">
        <v>61.2</v>
      </c>
      <c r="L770" t="n">
        <v>7.5</v>
      </c>
      <c r="M770" t="n">
        <v>47</v>
      </c>
      <c r="N770" t="n">
        <v>84.79000000000001</v>
      </c>
      <c r="O770" t="n">
        <v>37047.29</v>
      </c>
      <c r="P770" t="n">
        <v>499.34</v>
      </c>
      <c r="Q770" t="n">
        <v>2238.52</v>
      </c>
      <c r="R770" t="n">
        <v>129.34</v>
      </c>
      <c r="S770" t="n">
        <v>80.06999999999999</v>
      </c>
      <c r="T770" t="n">
        <v>22385.94</v>
      </c>
      <c r="U770" t="n">
        <v>0.62</v>
      </c>
      <c r="V770" t="n">
        <v>0.86</v>
      </c>
      <c r="W770" t="n">
        <v>6.72</v>
      </c>
      <c r="X770" t="n">
        <v>1.38</v>
      </c>
      <c r="Y770" t="n">
        <v>1</v>
      </c>
      <c r="Z770" t="n">
        <v>10</v>
      </c>
    </row>
    <row r="771">
      <c r="A771" t="n">
        <v>27</v>
      </c>
      <c r="B771" t="n">
        <v>145</v>
      </c>
      <c r="C771" t="inlineStr">
        <is>
          <t xml:space="preserve">CONCLUIDO	</t>
        </is>
      </c>
      <c r="D771" t="n">
        <v>2.8221</v>
      </c>
      <c r="E771" t="n">
        <v>35.43</v>
      </c>
      <c r="F771" t="n">
        <v>29.95</v>
      </c>
      <c r="G771" t="n">
        <v>38.24</v>
      </c>
      <c r="H771" t="n">
        <v>0.46</v>
      </c>
      <c r="I771" t="n">
        <v>47</v>
      </c>
      <c r="J771" t="n">
        <v>299.01</v>
      </c>
      <c r="K771" t="n">
        <v>61.2</v>
      </c>
      <c r="L771" t="n">
        <v>7.75</v>
      </c>
      <c r="M771" t="n">
        <v>45</v>
      </c>
      <c r="N771" t="n">
        <v>85.06</v>
      </c>
      <c r="O771" t="n">
        <v>37111.87</v>
      </c>
      <c r="P771" t="n">
        <v>497.56</v>
      </c>
      <c r="Q771" t="n">
        <v>2238.46</v>
      </c>
      <c r="R771" t="n">
        <v>127.77</v>
      </c>
      <c r="S771" t="n">
        <v>80.06999999999999</v>
      </c>
      <c r="T771" t="n">
        <v>21612.98</v>
      </c>
      <c r="U771" t="n">
        <v>0.63</v>
      </c>
      <c r="V771" t="n">
        <v>0.86</v>
      </c>
      <c r="W771" t="n">
        <v>6.72</v>
      </c>
      <c r="X771" t="n">
        <v>1.32</v>
      </c>
      <c r="Y771" t="n">
        <v>1</v>
      </c>
      <c r="Z771" t="n">
        <v>10</v>
      </c>
    </row>
    <row r="772">
      <c r="A772" t="n">
        <v>28</v>
      </c>
      <c r="B772" t="n">
        <v>145</v>
      </c>
      <c r="C772" t="inlineStr">
        <is>
          <t xml:space="preserve">CONCLUIDO	</t>
        </is>
      </c>
      <c r="D772" t="n">
        <v>2.829</v>
      </c>
      <c r="E772" t="n">
        <v>35.35</v>
      </c>
      <c r="F772" t="n">
        <v>29.92</v>
      </c>
      <c r="G772" t="n">
        <v>39.03</v>
      </c>
      <c r="H772" t="n">
        <v>0.48</v>
      </c>
      <c r="I772" t="n">
        <v>46</v>
      </c>
      <c r="J772" t="n">
        <v>299.53</v>
      </c>
      <c r="K772" t="n">
        <v>61.2</v>
      </c>
      <c r="L772" t="n">
        <v>8</v>
      </c>
      <c r="M772" t="n">
        <v>44</v>
      </c>
      <c r="N772" t="n">
        <v>85.33</v>
      </c>
      <c r="O772" t="n">
        <v>37176.68</v>
      </c>
      <c r="P772" t="n">
        <v>496.11</v>
      </c>
      <c r="Q772" t="n">
        <v>2238.42</v>
      </c>
      <c r="R772" t="n">
        <v>126.6</v>
      </c>
      <c r="S772" t="n">
        <v>80.06999999999999</v>
      </c>
      <c r="T772" t="n">
        <v>21030.02</v>
      </c>
      <c r="U772" t="n">
        <v>0.63</v>
      </c>
      <c r="V772" t="n">
        <v>0.86</v>
      </c>
      <c r="W772" t="n">
        <v>6.72</v>
      </c>
      <c r="X772" t="n">
        <v>1.29</v>
      </c>
      <c r="Y772" t="n">
        <v>1</v>
      </c>
      <c r="Z772" t="n">
        <v>10</v>
      </c>
    </row>
    <row r="773">
      <c r="A773" t="n">
        <v>29</v>
      </c>
      <c r="B773" t="n">
        <v>145</v>
      </c>
      <c r="C773" t="inlineStr">
        <is>
          <t xml:space="preserve">CONCLUIDO	</t>
        </is>
      </c>
      <c r="D773" t="n">
        <v>2.8433</v>
      </c>
      <c r="E773" t="n">
        <v>35.17</v>
      </c>
      <c r="F773" t="n">
        <v>29.85</v>
      </c>
      <c r="G773" t="n">
        <v>40.7</v>
      </c>
      <c r="H773" t="n">
        <v>0.49</v>
      </c>
      <c r="I773" t="n">
        <v>44</v>
      </c>
      <c r="J773" t="n">
        <v>300.06</v>
      </c>
      <c r="K773" t="n">
        <v>61.2</v>
      </c>
      <c r="L773" t="n">
        <v>8.25</v>
      </c>
      <c r="M773" t="n">
        <v>42</v>
      </c>
      <c r="N773" t="n">
        <v>85.61</v>
      </c>
      <c r="O773" t="n">
        <v>37241.49</v>
      </c>
      <c r="P773" t="n">
        <v>493.64</v>
      </c>
      <c r="Q773" t="n">
        <v>2238.34</v>
      </c>
      <c r="R773" t="n">
        <v>124.53</v>
      </c>
      <c r="S773" t="n">
        <v>80.06999999999999</v>
      </c>
      <c r="T773" t="n">
        <v>20005.73</v>
      </c>
      <c r="U773" t="n">
        <v>0.64</v>
      </c>
      <c r="V773" t="n">
        <v>0.86</v>
      </c>
      <c r="W773" t="n">
        <v>6.71</v>
      </c>
      <c r="X773" t="n">
        <v>1.22</v>
      </c>
      <c r="Y773" t="n">
        <v>1</v>
      </c>
      <c r="Z773" t="n">
        <v>10</v>
      </c>
    </row>
    <row r="774">
      <c r="A774" t="n">
        <v>30</v>
      </c>
      <c r="B774" t="n">
        <v>145</v>
      </c>
      <c r="C774" t="inlineStr">
        <is>
          <t xml:space="preserve">CONCLUIDO	</t>
        </is>
      </c>
      <c r="D774" t="n">
        <v>2.8482</v>
      </c>
      <c r="E774" t="n">
        <v>35.11</v>
      </c>
      <c r="F774" t="n">
        <v>29.84</v>
      </c>
      <c r="G774" t="n">
        <v>41.64</v>
      </c>
      <c r="H774" t="n">
        <v>0.5</v>
      </c>
      <c r="I774" t="n">
        <v>43</v>
      </c>
      <c r="J774" t="n">
        <v>300.59</v>
      </c>
      <c r="K774" t="n">
        <v>61.2</v>
      </c>
      <c r="L774" t="n">
        <v>8.5</v>
      </c>
      <c r="M774" t="n">
        <v>41</v>
      </c>
      <c r="N774" t="n">
        <v>85.89</v>
      </c>
      <c r="O774" t="n">
        <v>37306.42</v>
      </c>
      <c r="P774" t="n">
        <v>491.93</v>
      </c>
      <c r="Q774" t="n">
        <v>2238.33</v>
      </c>
      <c r="R774" t="n">
        <v>124.14</v>
      </c>
      <c r="S774" t="n">
        <v>80.06999999999999</v>
      </c>
      <c r="T774" t="n">
        <v>19819.09</v>
      </c>
      <c r="U774" t="n">
        <v>0.64</v>
      </c>
      <c r="V774" t="n">
        <v>0.86</v>
      </c>
      <c r="W774" t="n">
        <v>6.71</v>
      </c>
      <c r="X774" t="n">
        <v>1.22</v>
      </c>
      <c r="Y774" t="n">
        <v>1</v>
      </c>
      <c r="Z774" t="n">
        <v>10</v>
      </c>
    </row>
    <row r="775">
      <c r="A775" t="n">
        <v>31</v>
      </c>
      <c r="B775" t="n">
        <v>145</v>
      </c>
      <c r="C775" t="inlineStr">
        <is>
          <t xml:space="preserve">CONCLUIDO	</t>
        </is>
      </c>
      <c r="D775" t="n">
        <v>2.8559</v>
      </c>
      <c r="E775" t="n">
        <v>35.01</v>
      </c>
      <c r="F775" t="n">
        <v>29.8</v>
      </c>
      <c r="G775" t="n">
        <v>42.57</v>
      </c>
      <c r="H775" t="n">
        <v>0.52</v>
      </c>
      <c r="I775" t="n">
        <v>42</v>
      </c>
      <c r="J775" t="n">
        <v>301.11</v>
      </c>
      <c r="K775" t="n">
        <v>61.2</v>
      </c>
      <c r="L775" t="n">
        <v>8.75</v>
      </c>
      <c r="M775" t="n">
        <v>40</v>
      </c>
      <c r="N775" t="n">
        <v>86.16</v>
      </c>
      <c r="O775" t="n">
        <v>37371.47</v>
      </c>
      <c r="P775" t="n">
        <v>489.76</v>
      </c>
      <c r="Q775" t="n">
        <v>2238.46</v>
      </c>
      <c r="R775" t="n">
        <v>122.67</v>
      </c>
      <c r="S775" t="n">
        <v>80.06999999999999</v>
      </c>
      <c r="T775" t="n">
        <v>19088.95</v>
      </c>
      <c r="U775" t="n">
        <v>0.65</v>
      </c>
      <c r="V775" t="n">
        <v>0.86</v>
      </c>
      <c r="W775" t="n">
        <v>6.71</v>
      </c>
      <c r="X775" t="n">
        <v>1.17</v>
      </c>
      <c r="Y775" t="n">
        <v>1</v>
      </c>
      <c r="Z775" t="n">
        <v>10</v>
      </c>
    </row>
    <row r="776">
      <c r="A776" t="n">
        <v>32</v>
      </c>
      <c r="B776" t="n">
        <v>145</v>
      </c>
      <c r="C776" t="inlineStr">
        <is>
          <t xml:space="preserve">CONCLUIDO	</t>
        </is>
      </c>
      <c r="D776" t="n">
        <v>2.8688</v>
      </c>
      <c r="E776" t="n">
        <v>34.86</v>
      </c>
      <c r="F776" t="n">
        <v>29.75</v>
      </c>
      <c r="G776" t="n">
        <v>44.63</v>
      </c>
      <c r="H776" t="n">
        <v>0.53</v>
      </c>
      <c r="I776" t="n">
        <v>40</v>
      </c>
      <c r="J776" t="n">
        <v>301.64</v>
      </c>
      <c r="K776" t="n">
        <v>61.2</v>
      </c>
      <c r="L776" t="n">
        <v>9</v>
      </c>
      <c r="M776" t="n">
        <v>38</v>
      </c>
      <c r="N776" t="n">
        <v>86.44</v>
      </c>
      <c r="O776" t="n">
        <v>37436.63</v>
      </c>
      <c r="P776" t="n">
        <v>487.52</v>
      </c>
      <c r="Q776" t="n">
        <v>2238.41</v>
      </c>
      <c r="R776" t="n">
        <v>120.96</v>
      </c>
      <c r="S776" t="n">
        <v>80.06999999999999</v>
      </c>
      <c r="T776" t="n">
        <v>18243.78</v>
      </c>
      <c r="U776" t="n">
        <v>0.66</v>
      </c>
      <c r="V776" t="n">
        <v>0.86</v>
      </c>
      <c r="W776" t="n">
        <v>6.71</v>
      </c>
      <c r="X776" t="n">
        <v>1.13</v>
      </c>
      <c r="Y776" t="n">
        <v>1</v>
      </c>
      <c r="Z776" t="n">
        <v>10</v>
      </c>
    </row>
    <row r="777">
      <c r="A777" t="n">
        <v>33</v>
      </c>
      <c r="B777" t="n">
        <v>145</v>
      </c>
      <c r="C777" t="inlineStr">
        <is>
          <t xml:space="preserve">CONCLUIDO	</t>
        </is>
      </c>
      <c r="D777" t="n">
        <v>2.8765</v>
      </c>
      <c r="E777" t="n">
        <v>34.76</v>
      </c>
      <c r="F777" t="n">
        <v>29.71</v>
      </c>
      <c r="G777" t="n">
        <v>45.71</v>
      </c>
      <c r="H777" t="n">
        <v>0.55</v>
      </c>
      <c r="I777" t="n">
        <v>39</v>
      </c>
      <c r="J777" t="n">
        <v>302.17</v>
      </c>
      <c r="K777" t="n">
        <v>61.2</v>
      </c>
      <c r="L777" t="n">
        <v>9.25</v>
      </c>
      <c r="M777" t="n">
        <v>37</v>
      </c>
      <c r="N777" t="n">
        <v>86.72</v>
      </c>
      <c r="O777" t="n">
        <v>37501.91</v>
      </c>
      <c r="P777" t="n">
        <v>485.76</v>
      </c>
      <c r="Q777" t="n">
        <v>2238.35</v>
      </c>
      <c r="R777" t="n">
        <v>119.87</v>
      </c>
      <c r="S777" t="n">
        <v>80.06999999999999</v>
      </c>
      <c r="T777" t="n">
        <v>17699.87</v>
      </c>
      <c r="U777" t="n">
        <v>0.67</v>
      </c>
      <c r="V777" t="n">
        <v>0.86</v>
      </c>
      <c r="W777" t="n">
        <v>6.7</v>
      </c>
      <c r="X777" t="n">
        <v>1.09</v>
      </c>
      <c r="Y777" t="n">
        <v>1</v>
      </c>
      <c r="Z777" t="n">
        <v>10</v>
      </c>
    </row>
    <row r="778">
      <c r="A778" t="n">
        <v>34</v>
      </c>
      <c r="B778" t="n">
        <v>145</v>
      </c>
      <c r="C778" t="inlineStr">
        <is>
          <t xml:space="preserve">CONCLUIDO	</t>
        </is>
      </c>
      <c r="D778" t="n">
        <v>2.8857</v>
      </c>
      <c r="E778" t="n">
        <v>34.65</v>
      </c>
      <c r="F778" t="n">
        <v>29.66</v>
      </c>
      <c r="G778" t="n">
        <v>46.83</v>
      </c>
      <c r="H778" t="n">
        <v>0.5600000000000001</v>
      </c>
      <c r="I778" t="n">
        <v>38</v>
      </c>
      <c r="J778" t="n">
        <v>302.7</v>
      </c>
      <c r="K778" t="n">
        <v>61.2</v>
      </c>
      <c r="L778" t="n">
        <v>9.5</v>
      </c>
      <c r="M778" t="n">
        <v>36</v>
      </c>
      <c r="N778" t="n">
        <v>87</v>
      </c>
      <c r="O778" t="n">
        <v>37567.32</v>
      </c>
      <c r="P778" t="n">
        <v>483.16</v>
      </c>
      <c r="Q778" t="n">
        <v>2238.44</v>
      </c>
      <c r="R778" t="n">
        <v>118.14</v>
      </c>
      <c r="S778" t="n">
        <v>80.06999999999999</v>
      </c>
      <c r="T778" t="n">
        <v>16841.83</v>
      </c>
      <c r="U778" t="n">
        <v>0.68</v>
      </c>
      <c r="V778" t="n">
        <v>0.87</v>
      </c>
      <c r="W778" t="n">
        <v>6.7</v>
      </c>
      <c r="X778" t="n">
        <v>1.03</v>
      </c>
      <c r="Y778" t="n">
        <v>1</v>
      </c>
      <c r="Z778" t="n">
        <v>10</v>
      </c>
    </row>
    <row r="779">
      <c r="A779" t="n">
        <v>35</v>
      </c>
      <c r="B779" t="n">
        <v>145</v>
      </c>
      <c r="C779" t="inlineStr">
        <is>
          <t xml:space="preserve">CONCLUIDO	</t>
        </is>
      </c>
      <c r="D779" t="n">
        <v>2.8896</v>
      </c>
      <c r="E779" t="n">
        <v>34.61</v>
      </c>
      <c r="F779" t="n">
        <v>29.66</v>
      </c>
      <c r="G779" t="n">
        <v>48.1</v>
      </c>
      <c r="H779" t="n">
        <v>0.57</v>
      </c>
      <c r="I779" t="n">
        <v>37</v>
      </c>
      <c r="J779" t="n">
        <v>303.23</v>
      </c>
      <c r="K779" t="n">
        <v>61.2</v>
      </c>
      <c r="L779" t="n">
        <v>9.75</v>
      </c>
      <c r="M779" t="n">
        <v>35</v>
      </c>
      <c r="N779" t="n">
        <v>87.28</v>
      </c>
      <c r="O779" t="n">
        <v>37632.84</v>
      </c>
      <c r="P779" t="n">
        <v>482.47</v>
      </c>
      <c r="Q779" t="n">
        <v>2238.42</v>
      </c>
      <c r="R779" t="n">
        <v>118.51</v>
      </c>
      <c r="S779" t="n">
        <v>80.06999999999999</v>
      </c>
      <c r="T779" t="n">
        <v>17034.05</v>
      </c>
      <c r="U779" t="n">
        <v>0.68</v>
      </c>
      <c r="V779" t="n">
        <v>0.87</v>
      </c>
      <c r="W779" t="n">
        <v>6.7</v>
      </c>
      <c r="X779" t="n">
        <v>1.04</v>
      </c>
      <c r="Y779" t="n">
        <v>1</v>
      </c>
      <c r="Z779" t="n">
        <v>10</v>
      </c>
    </row>
    <row r="780">
      <c r="A780" t="n">
        <v>36</v>
      </c>
      <c r="B780" t="n">
        <v>145</v>
      </c>
      <c r="C780" t="inlineStr">
        <is>
          <t xml:space="preserve">CONCLUIDO	</t>
        </is>
      </c>
      <c r="D780" t="n">
        <v>2.8979</v>
      </c>
      <c r="E780" t="n">
        <v>34.51</v>
      </c>
      <c r="F780" t="n">
        <v>29.62</v>
      </c>
      <c r="G780" t="n">
        <v>49.36</v>
      </c>
      <c r="H780" t="n">
        <v>0.59</v>
      </c>
      <c r="I780" t="n">
        <v>36</v>
      </c>
      <c r="J780" t="n">
        <v>303.76</v>
      </c>
      <c r="K780" t="n">
        <v>61.2</v>
      </c>
      <c r="L780" t="n">
        <v>10</v>
      </c>
      <c r="M780" t="n">
        <v>34</v>
      </c>
      <c r="N780" t="n">
        <v>87.56999999999999</v>
      </c>
      <c r="O780" t="n">
        <v>37698.48</v>
      </c>
      <c r="P780" t="n">
        <v>479.95</v>
      </c>
      <c r="Q780" t="n">
        <v>2238.37</v>
      </c>
      <c r="R780" t="n">
        <v>116.85</v>
      </c>
      <c r="S780" t="n">
        <v>80.06999999999999</v>
      </c>
      <c r="T780" t="n">
        <v>16206.08</v>
      </c>
      <c r="U780" t="n">
        <v>0.6899999999999999</v>
      </c>
      <c r="V780" t="n">
        <v>0.87</v>
      </c>
      <c r="W780" t="n">
        <v>6.7</v>
      </c>
      <c r="X780" t="n">
        <v>0.99</v>
      </c>
      <c r="Y780" t="n">
        <v>1</v>
      </c>
      <c r="Z780" t="n">
        <v>10</v>
      </c>
    </row>
    <row r="781">
      <c r="A781" t="n">
        <v>37</v>
      </c>
      <c r="B781" t="n">
        <v>145</v>
      </c>
      <c r="C781" t="inlineStr">
        <is>
          <t xml:space="preserve">CONCLUIDO	</t>
        </is>
      </c>
      <c r="D781" t="n">
        <v>2.9018</v>
      </c>
      <c r="E781" t="n">
        <v>34.46</v>
      </c>
      <c r="F781" t="n">
        <v>29.63</v>
      </c>
      <c r="G781" t="n">
        <v>50.79</v>
      </c>
      <c r="H781" t="n">
        <v>0.6</v>
      </c>
      <c r="I781" t="n">
        <v>35</v>
      </c>
      <c r="J781" t="n">
        <v>304.3</v>
      </c>
      <c r="K781" t="n">
        <v>61.2</v>
      </c>
      <c r="L781" t="n">
        <v>10.25</v>
      </c>
      <c r="M781" t="n">
        <v>33</v>
      </c>
      <c r="N781" t="n">
        <v>87.84999999999999</v>
      </c>
      <c r="O781" t="n">
        <v>37764.25</v>
      </c>
      <c r="P781" t="n">
        <v>478.75</v>
      </c>
      <c r="Q781" t="n">
        <v>2238.37</v>
      </c>
      <c r="R781" t="n">
        <v>116.89</v>
      </c>
      <c r="S781" t="n">
        <v>80.06999999999999</v>
      </c>
      <c r="T781" t="n">
        <v>16230.93</v>
      </c>
      <c r="U781" t="n">
        <v>0.6899999999999999</v>
      </c>
      <c r="V781" t="n">
        <v>0.87</v>
      </c>
      <c r="W781" t="n">
        <v>6.71</v>
      </c>
      <c r="X781" t="n">
        <v>1</v>
      </c>
      <c r="Y781" t="n">
        <v>1</v>
      </c>
      <c r="Z781" t="n">
        <v>10</v>
      </c>
    </row>
    <row r="782">
      <c r="A782" t="n">
        <v>38</v>
      </c>
      <c r="B782" t="n">
        <v>145</v>
      </c>
      <c r="C782" t="inlineStr">
        <is>
          <t xml:space="preserve">CONCLUIDO	</t>
        </is>
      </c>
      <c r="D782" t="n">
        <v>2.9102</v>
      </c>
      <c r="E782" t="n">
        <v>34.36</v>
      </c>
      <c r="F782" t="n">
        <v>29.58</v>
      </c>
      <c r="G782" t="n">
        <v>52.2</v>
      </c>
      <c r="H782" t="n">
        <v>0.61</v>
      </c>
      <c r="I782" t="n">
        <v>34</v>
      </c>
      <c r="J782" t="n">
        <v>304.83</v>
      </c>
      <c r="K782" t="n">
        <v>61.2</v>
      </c>
      <c r="L782" t="n">
        <v>10.5</v>
      </c>
      <c r="M782" t="n">
        <v>32</v>
      </c>
      <c r="N782" t="n">
        <v>88.13</v>
      </c>
      <c r="O782" t="n">
        <v>37830.13</v>
      </c>
      <c r="P782" t="n">
        <v>476.03</v>
      </c>
      <c r="Q782" t="n">
        <v>2238.46</v>
      </c>
      <c r="R782" t="n">
        <v>115.62</v>
      </c>
      <c r="S782" t="n">
        <v>80.06999999999999</v>
      </c>
      <c r="T782" t="n">
        <v>15602.71</v>
      </c>
      <c r="U782" t="n">
        <v>0.6899999999999999</v>
      </c>
      <c r="V782" t="n">
        <v>0.87</v>
      </c>
      <c r="W782" t="n">
        <v>6.7</v>
      </c>
      <c r="X782" t="n">
        <v>0.95</v>
      </c>
      <c r="Y782" t="n">
        <v>1</v>
      </c>
      <c r="Z782" t="n">
        <v>10</v>
      </c>
    </row>
    <row r="783">
      <c r="A783" t="n">
        <v>39</v>
      </c>
      <c r="B783" t="n">
        <v>145</v>
      </c>
      <c r="C783" t="inlineStr">
        <is>
          <t xml:space="preserve">CONCLUIDO	</t>
        </is>
      </c>
      <c r="D783" t="n">
        <v>2.9189</v>
      </c>
      <c r="E783" t="n">
        <v>34.26</v>
      </c>
      <c r="F783" t="n">
        <v>29.53</v>
      </c>
      <c r="G783" t="n">
        <v>53.7</v>
      </c>
      <c r="H783" t="n">
        <v>0.63</v>
      </c>
      <c r="I783" t="n">
        <v>33</v>
      </c>
      <c r="J783" t="n">
        <v>305.37</v>
      </c>
      <c r="K783" t="n">
        <v>61.2</v>
      </c>
      <c r="L783" t="n">
        <v>10.75</v>
      </c>
      <c r="M783" t="n">
        <v>31</v>
      </c>
      <c r="N783" t="n">
        <v>88.42</v>
      </c>
      <c r="O783" t="n">
        <v>37896.14</v>
      </c>
      <c r="P783" t="n">
        <v>474.71</v>
      </c>
      <c r="Q783" t="n">
        <v>2238.48</v>
      </c>
      <c r="R783" t="n">
        <v>114.23</v>
      </c>
      <c r="S783" t="n">
        <v>80.06999999999999</v>
      </c>
      <c r="T783" t="n">
        <v>14910.48</v>
      </c>
      <c r="U783" t="n">
        <v>0.7</v>
      </c>
      <c r="V783" t="n">
        <v>0.87</v>
      </c>
      <c r="W783" t="n">
        <v>6.69</v>
      </c>
      <c r="X783" t="n">
        <v>0.91</v>
      </c>
      <c r="Y783" t="n">
        <v>1</v>
      </c>
      <c r="Z783" t="n">
        <v>10</v>
      </c>
    </row>
    <row r="784">
      <c r="A784" t="n">
        <v>40</v>
      </c>
      <c r="B784" t="n">
        <v>145</v>
      </c>
      <c r="C784" t="inlineStr">
        <is>
          <t xml:space="preserve">CONCLUIDO	</t>
        </is>
      </c>
      <c r="D784" t="n">
        <v>2.9252</v>
      </c>
      <c r="E784" t="n">
        <v>34.19</v>
      </c>
      <c r="F784" t="n">
        <v>29.51</v>
      </c>
      <c r="G784" t="n">
        <v>55.34</v>
      </c>
      <c r="H784" t="n">
        <v>0.64</v>
      </c>
      <c r="I784" t="n">
        <v>32</v>
      </c>
      <c r="J784" t="n">
        <v>305.9</v>
      </c>
      <c r="K784" t="n">
        <v>61.2</v>
      </c>
      <c r="L784" t="n">
        <v>11</v>
      </c>
      <c r="M784" t="n">
        <v>30</v>
      </c>
      <c r="N784" t="n">
        <v>88.7</v>
      </c>
      <c r="O784" t="n">
        <v>37962.28</v>
      </c>
      <c r="P784" t="n">
        <v>472.47</v>
      </c>
      <c r="Q784" t="n">
        <v>2238.42</v>
      </c>
      <c r="R784" t="n">
        <v>113.69</v>
      </c>
      <c r="S784" t="n">
        <v>80.06999999999999</v>
      </c>
      <c r="T784" t="n">
        <v>14648.4</v>
      </c>
      <c r="U784" t="n">
        <v>0.7</v>
      </c>
      <c r="V784" t="n">
        <v>0.87</v>
      </c>
      <c r="W784" t="n">
        <v>6.69</v>
      </c>
      <c r="X784" t="n">
        <v>0.88</v>
      </c>
      <c r="Y784" t="n">
        <v>1</v>
      </c>
      <c r="Z784" t="n">
        <v>10</v>
      </c>
    </row>
    <row r="785">
      <c r="A785" t="n">
        <v>41</v>
      </c>
      <c r="B785" t="n">
        <v>145</v>
      </c>
      <c r="C785" t="inlineStr">
        <is>
          <t xml:space="preserve">CONCLUIDO	</t>
        </is>
      </c>
      <c r="D785" t="n">
        <v>2.931</v>
      </c>
      <c r="E785" t="n">
        <v>34.12</v>
      </c>
      <c r="F785" t="n">
        <v>29.5</v>
      </c>
      <c r="G785" t="n">
        <v>57.09</v>
      </c>
      <c r="H785" t="n">
        <v>0.65</v>
      </c>
      <c r="I785" t="n">
        <v>31</v>
      </c>
      <c r="J785" t="n">
        <v>306.44</v>
      </c>
      <c r="K785" t="n">
        <v>61.2</v>
      </c>
      <c r="L785" t="n">
        <v>11.25</v>
      </c>
      <c r="M785" t="n">
        <v>29</v>
      </c>
      <c r="N785" t="n">
        <v>88.98999999999999</v>
      </c>
      <c r="O785" t="n">
        <v>38028.53</v>
      </c>
      <c r="P785" t="n">
        <v>471.07</v>
      </c>
      <c r="Q785" t="n">
        <v>2238.37</v>
      </c>
      <c r="R785" t="n">
        <v>112.98</v>
      </c>
      <c r="S785" t="n">
        <v>80.06999999999999</v>
      </c>
      <c r="T785" t="n">
        <v>14298.91</v>
      </c>
      <c r="U785" t="n">
        <v>0.71</v>
      </c>
      <c r="V785" t="n">
        <v>0.87</v>
      </c>
      <c r="W785" t="n">
        <v>6.69</v>
      </c>
      <c r="X785" t="n">
        <v>0.87</v>
      </c>
      <c r="Y785" t="n">
        <v>1</v>
      </c>
      <c r="Z785" t="n">
        <v>10</v>
      </c>
    </row>
    <row r="786">
      <c r="A786" t="n">
        <v>42</v>
      </c>
      <c r="B786" t="n">
        <v>145</v>
      </c>
      <c r="C786" t="inlineStr">
        <is>
          <t xml:space="preserve">CONCLUIDO	</t>
        </is>
      </c>
      <c r="D786" t="n">
        <v>2.9332</v>
      </c>
      <c r="E786" t="n">
        <v>34.09</v>
      </c>
      <c r="F786" t="n">
        <v>29.47</v>
      </c>
      <c r="G786" t="n">
        <v>57.04</v>
      </c>
      <c r="H786" t="n">
        <v>0.67</v>
      </c>
      <c r="I786" t="n">
        <v>31</v>
      </c>
      <c r="J786" t="n">
        <v>306.98</v>
      </c>
      <c r="K786" t="n">
        <v>61.2</v>
      </c>
      <c r="L786" t="n">
        <v>11.5</v>
      </c>
      <c r="M786" t="n">
        <v>29</v>
      </c>
      <c r="N786" t="n">
        <v>89.28</v>
      </c>
      <c r="O786" t="n">
        <v>38094.91</v>
      </c>
      <c r="P786" t="n">
        <v>468.68</v>
      </c>
      <c r="Q786" t="n">
        <v>2238.31</v>
      </c>
      <c r="R786" t="n">
        <v>112.03</v>
      </c>
      <c r="S786" t="n">
        <v>80.06999999999999</v>
      </c>
      <c r="T786" t="n">
        <v>13822.35</v>
      </c>
      <c r="U786" t="n">
        <v>0.71</v>
      </c>
      <c r="V786" t="n">
        <v>0.87</v>
      </c>
      <c r="W786" t="n">
        <v>6.69</v>
      </c>
      <c r="X786" t="n">
        <v>0.85</v>
      </c>
      <c r="Y786" t="n">
        <v>1</v>
      </c>
      <c r="Z786" t="n">
        <v>10</v>
      </c>
    </row>
    <row r="787">
      <c r="A787" t="n">
        <v>43</v>
      </c>
      <c r="B787" t="n">
        <v>145</v>
      </c>
      <c r="C787" t="inlineStr">
        <is>
          <t xml:space="preserve">CONCLUIDO	</t>
        </is>
      </c>
      <c r="D787" t="n">
        <v>2.9389</v>
      </c>
      <c r="E787" t="n">
        <v>34.03</v>
      </c>
      <c r="F787" t="n">
        <v>29.46</v>
      </c>
      <c r="G787" t="n">
        <v>58.92</v>
      </c>
      <c r="H787" t="n">
        <v>0.68</v>
      </c>
      <c r="I787" t="n">
        <v>30</v>
      </c>
      <c r="J787" t="n">
        <v>307.52</v>
      </c>
      <c r="K787" t="n">
        <v>61.2</v>
      </c>
      <c r="L787" t="n">
        <v>11.75</v>
      </c>
      <c r="M787" t="n">
        <v>28</v>
      </c>
      <c r="N787" t="n">
        <v>89.56999999999999</v>
      </c>
      <c r="O787" t="n">
        <v>38161.42</v>
      </c>
      <c r="P787" t="n">
        <v>467.84</v>
      </c>
      <c r="Q787" t="n">
        <v>2238.33</v>
      </c>
      <c r="R787" t="n">
        <v>111.69</v>
      </c>
      <c r="S787" t="n">
        <v>80.06999999999999</v>
      </c>
      <c r="T787" t="n">
        <v>13656.1</v>
      </c>
      <c r="U787" t="n">
        <v>0.72</v>
      </c>
      <c r="V787" t="n">
        <v>0.87</v>
      </c>
      <c r="W787" t="n">
        <v>6.69</v>
      </c>
      <c r="X787" t="n">
        <v>0.83</v>
      </c>
      <c r="Y787" t="n">
        <v>1</v>
      </c>
      <c r="Z787" t="n">
        <v>10</v>
      </c>
    </row>
    <row r="788">
      <c r="A788" t="n">
        <v>44</v>
      </c>
      <c r="B788" t="n">
        <v>145</v>
      </c>
      <c r="C788" t="inlineStr">
        <is>
          <t xml:space="preserve">CONCLUIDO	</t>
        </is>
      </c>
      <c r="D788" t="n">
        <v>2.9461</v>
      </c>
      <c r="E788" t="n">
        <v>33.94</v>
      </c>
      <c r="F788" t="n">
        <v>29.43</v>
      </c>
      <c r="G788" t="n">
        <v>60.89</v>
      </c>
      <c r="H788" t="n">
        <v>0.6899999999999999</v>
      </c>
      <c r="I788" t="n">
        <v>29</v>
      </c>
      <c r="J788" t="n">
        <v>308.06</v>
      </c>
      <c r="K788" t="n">
        <v>61.2</v>
      </c>
      <c r="L788" t="n">
        <v>12</v>
      </c>
      <c r="M788" t="n">
        <v>27</v>
      </c>
      <c r="N788" t="n">
        <v>89.86</v>
      </c>
      <c r="O788" t="n">
        <v>38228.06</v>
      </c>
      <c r="P788" t="n">
        <v>465.74</v>
      </c>
      <c r="Q788" t="n">
        <v>2238.39</v>
      </c>
      <c r="R788" t="n">
        <v>110.79</v>
      </c>
      <c r="S788" t="n">
        <v>80.06999999999999</v>
      </c>
      <c r="T788" t="n">
        <v>13212.64</v>
      </c>
      <c r="U788" t="n">
        <v>0.72</v>
      </c>
      <c r="V788" t="n">
        <v>0.87</v>
      </c>
      <c r="W788" t="n">
        <v>6.69</v>
      </c>
      <c r="X788" t="n">
        <v>0.8</v>
      </c>
      <c r="Y788" t="n">
        <v>1</v>
      </c>
      <c r="Z788" t="n">
        <v>10</v>
      </c>
    </row>
    <row r="789">
      <c r="A789" t="n">
        <v>45</v>
      </c>
      <c r="B789" t="n">
        <v>145</v>
      </c>
      <c r="C789" t="inlineStr">
        <is>
          <t xml:space="preserve">CONCLUIDO	</t>
        </is>
      </c>
      <c r="D789" t="n">
        <v>2.947</v>
      </c>
      <c r="E789" t="n">
        <v>33.93</v>
      </c>
      <c r="F789" t="n">
        <v>29.42</v>
      </c>
      <c r="G789" t="n">
        <v>60.87</v>
      </c>
      <c r="H789" t="n">
        <v>0.71</v>
      </c>
      <c r="I789" t="n">
        <v>29</v>
      </c>
      <c r="J789" t="n">
        <v>308.6</v>
      </c>
      <c r="K789" t="n">
        <v>61.2</v>
      </c>
      <c r="L789" t="n">
        <v>12.25</v>
      </c>
      <c r="M789" t="n">
        <v>27</v>
      </c>
      <c r="N789" t="n">
        <v>90.15000000000001</v>
      </c>
      <c r="O789" t="n">
        <v>38294.82</v>
      </c>
      <c r="P789" t="n">
        <v>463.6</v>
      </c>
      <c r="Q789" t="n">
        <v>2238.36</v>
      </c>
      <c r="R789" t="n">
        <v>110.64</v>
      </c>
      <c r="S789" t="n">
        <v>80.06999999999999</v>
      </c>
      <c r="T789" t="n">
        <v>13138.66</v>
      </c>
      <c r="U789" t="n">
        <v>0.72</v>
      </c>
      <c r="V789" t="n">
        <v>0.87</v>
      </c>
      <c r="W789" t="n">
        <v>6.68</v>
      </c>
      <c r="X789" t="n">
        <v>0.79</v>
      </c>
      <c r="Y789" t="n">
        <v>1</v>
      </c>
      <c r="Z789" t="n">
        <v>10</v>
      </c>
    </row>
    <row r="790">
      <c r="A790" t="n">
        <v>46</v>
      </c>
      <c r="B790" t="n">
        <v>145</v>
      </c>
      <c r="C790" t="inlineStr">
        <is>
          <t xml:space="preserve">CONCLUIDO	</t>
        </is>
      </c>
      <c r="D790" t="n">
        <v>2.9535</v>
      </c>
      <c r="E790" t="n">
        <v>33.86</v>
      </c>
      <c r="F790" t="n">
        <v>29.4</v>
      </c>
      <c r="G790" t="n">
        <v>63</v>
      </c>
      <c r="H790" t="n">
        <v>0.72</v>
      </c>
      <c r="I790" t="n">
        <v>28</v>
      </c>
      <c r="J790" t="n">
        <v>309.14</v>
      </c>
      <c r="K790" t="n">
        <v>61.2</v>
      </c>
      <c r="L790" t="n">
        <v>12.5</v>
      </c>
      <c r="M790" t="n">
        <v>26</v>
      </c>
      <c r="N790" t="n">
        <v>90.44</v>
      </c>
      <c r="O790" t="n">
        <v>38361.7</v>
      </c>
      <c r="P790" t="n">
        <v>462.29</v>
      </c>
      <c r="Q790" t="n">
        <v>2238.38</v>
      </c>
      <c r="R790" t="n">
        <v>109.6</v>
      </c>
      <c r="S790" t="n">
        <v>80.06999999999999</v>
      </c>
      <c r="T790" t="n">
        <v>12624.07</v>
      </c>
      <c r="U790" t="n">
        <v>0.73</v>
      </c>
      <c r="V790" t="n">
        <v>0.87</v>
      </c>
      <c r="W790" t="n">
        <v>6.69</v>
      </c>
      <c r="X790" t="n">
        <v>0.77</v>
      </c>
      <c r="Y790" t="n">
        <v>1</v>
      </c>
      <c r="Z790" t="n">
        <v>10</v>
      </c>
    </row>
    <row r="791">
      <c r="A791" t="n">
        <v>47</v>
      </c>
      <c r="B791" t="n">
        <v>145</v>
      </c>
      <c r="C791" t="inlineStr">
        <is>
          <t xml:space="preserve">CONCLUIDO	</t>
        </is>
      </c>
      <c r="D791" t="n">
        <v>2.9626</v>
      </c>
      <c r="E791" t="n">
        <v>33.75</v>
      </c>
      <c r="F791" t="n">
        <v>29.35</v>
      </c>
      <c r="G791" t="n">
        <v>65.22</v>
      </c>
      <c r="H791" t="n">
        <v>0.73</v>
      </c>
      <c r="I791" t="n">
        <v>27</v>
      </c>
      <c r="J791" t="n">
        <v>309.68</v>
      </c>
      <c r="K791" t="n">
        <v>61.2</v>
      </c>
      <c r="L791" t="n">
        <v>12.75</v>
      </c>
      <c r="M791" t="n">
        <v>25</v>
      </c>
      <c r="N791" t="n">
        <v>90.73999999999999</v>
      </c>
      <c r="O791" t="n">
        <v>38428.72</v>
      </c>
      <c r="P791" t="n">
        <v>460.27</v>
      </c>
      <c r="Q791" t="n">
        <v>2238.4</v>
      </c>
      <c r="R791" t="n">
        <v>108.03</v>
      </c>
      <c r="S791" t="n">
        <v>80.06999999999999</v>
      </c>
      <c r="T791" t="n">
        <v>11842.46</v>
      </c>
      <c r="U791" t="n">
        <v>0.74</v>
      </c>
      <c r="V791" t="n">
        <v>0.87</v>
      </c>
      <c r="W791" t="n">
        <v>6.69</v>
      </c>
      <c r="X791" t="n">
        <v>0.72</v>
      </c>
      <c r="Y791" t="n">
        <v>1</v>
      </c>
      <c r="Z791" t="n">
        <v>10</v>
      </c>
    </row>
    <row r="792">
      <c r="A792" t="n">
        <v>48</v>
      </c>
      <c r="B792" t="n">
        <v>145</v>
      </c>
      <c r="C792" t="inlineStr">
        <is>
          <t xml:space="preserve">CONCLUIDO	</t>
        </is>
      </c>
      <c r="D792" t="n">
        <v>2.9608</v>
      </c>
      <c r="E792" t="n">
        <v>33.77</v>
      </c>
      <c r="F792" t="n">
        <v>29.37</v>
      </c>
      <c r="G792" t="n">
        <v>65.27</v>
      </c>
      <c r="H792" t="n">
        <v>0.75</v>
      </c>
      <c r="I792" t="n">
        <v>27</v>
      </c>
      <c r="J792" t="n">
        <v>310.23</v>
      </c>
      <c r="K792" t="n">
        <v>61.2</v>
      </c>
      <c r="L792" t="n">
        <v>13</v>
      </c>
      <c r="M792" t="n">
        <v>25</v>
      </c>
      <c r="N792" t="n">
        <v>91.03</v>
      </c>
      <c r="O792" t="n">
        <v>38495.87</v>
      </c>
      <c r="P792" t="n">
        <v>459.39</v>
      </c>
      <c r="Q792" t="n">
        <v>2238.38</v>
      </c>
      <c r="R792" t="n">
        <v>108.63</v>
      </c>
      <c r="S792" t="n">
        <v>80.06999999999999</v>
      </c>
      <c r="T792" t="n">
        <v>12143.79</v>
      </c>
      <c r="U792" t="n">
        <v>0.74</v>
      </c>
      <c r="V792" t="n">
        <v>0.87</v>
      </c>
      <c r="W792" t="n">
        <v>6.69</v>
      </c>
      <c r="X792" t="n">
        <v>0.74</v>
      </c>
      <c r="Y792" t="n">
        <v>1</v>
      </c>
      <c r="Z792" t="n">
        <v>10</v>
      </c>
    </row>
    <row r="793">
      <c r="A793" t="n">
        <v>49</v>
      </c>
      <c r="B793" t="n">
        <v>145</v>
      </c>
      <c r="C793" t="inlineStr">
        <is>
          <t xml:space="preserve">CONCLUIDO	</t>
        </is>
      </c>
      <c r="D793" t="n">
        <v>2.9689</v>
      </c>
      <c r="E793" t="n">
        <v>33.68</v>
      </c>
      <c r="F793" t="n">
        <v>29.33</v>
      </c>
      <c r="G793" t="n">
        <v>67.69</v>
      </c>
      <c r="H793" t="n">
        <v>0.76</v>
      </c>
      <c r="I793" t="n">
        <v>26</v>
      </c>
      <c r="J793" t="n">
        <v>310.77</v>
      </c>
      <c r="K793" t="n">
        <v>61.2</v>
      </c>
      <c r="L793" t="n">
        <v>13.25</v>
      </c>
      <c r="M793" t="n">
        <v>24</v>
      </c>
      <c r="N793" t="n">
        <v>91.33</v>
      </c>
      <c r="O793" t="n">
        <v>38563.14</v>
      </c>
      <c r="P793" t="n">
        <v>457.31</v>
      </c>
      <c r="Q793" t="n">
        <v>2238.38</v>
      </c>
      <c r="R793" t="n">
        <v>107.57</v>
      </c>
      <c r="S793" t="n">
        <v>80.06999999999999</v>
      </c>
      <c r="T793" t="n">
        <v>11615.46</v>
      </c>
      <c r="U793" t="n">
        <v>0.74</v>
      </c>
      <c r="V793" t="n">
        <v>0.87</v>
      </c>
      <c r="W793" t="n">
        <v>6.68</v>
      </c>
      <c r="X793" t="n">
        <v>0.7</v>
      </c>
      <c r="Y793" t="n">
        <v>1</v>
      </c>
      <c r="Z793" t="n">
        <v>10</v>
      </c>
    </row>
    <row r="794">
      <c r="A794" t="n">
        <v>50</v>
      </c>
      <c r="B794" t="n">
        <v>145</v>
      </c>
      <c r="C794" t="inlineStr">
        <is>
          <t xml:space="preserve">CONCLUIDO	</t>
        </is>
      </c>
      <c r="D794" t="n">
        <v>2.9695</v>
      </c>
      <c r="E794" t="n">
        <v>33.68</v>
      </c>
      <c r="F794" t="n">
        <v>29.32</v>
      </c>
      <c r="G794" t="n">
        <v>67.67</v>
      </c>
      <c r="H794" t="n">
        <v>0.77</v>
      </c>
      <c r="I794" t="n">
        <v>26</v>
      </c>
      <c r="J794" t="n">
        <v>311.32</v>
      </c>
      <c r="K794" t="n">
        <v>61.2</v>
      </c>
      <c r="L794" t="n">
        <v>13.5</v>
      </c>
      <c r="M794" t="n">
        <v>24</v>
      </c>
      <c r="N794" t="n">
        <v>91.62</v>
      </c>
      <c r="O794" t="n">
        <v>38630.55</v>
      </c>
      <c r="P794" t="n">
        <v>454.69</v>
      </c>
      <c r="Q794" t="n">
        <v>2238.37</v>
      </c>
      <c r="R794" t="n">
        <v>107.4</v>
      </c>
      <c r="S794" t="n">
        <v>80.06999999999999</v>
      </c>
      <c r="T794" t="n">
        <v>11533.25</v>
      </c>
      <c r="U794" t="n">
        <v>0.75</v>
      </c>
      <c r="V794" t="n">
        <v>0.87</v>
      </c>
      <c r="W794" t="n">
        <v>6.68</v>
      </c>
      <c r="X794" t="n">
        <v>0.7</v>
      </c>
      <c r="Y794" t="n">
        <v>1</v>
      </c>
      <c r="Z794" t="n">
        <v>10</v>
      </c>
    </row>
    <row r="795">
      <c r="A795" t="n">
        <v>51</v>
      </c>
      <c r="B795" t="n">
        <v>145</v>
      </c>
      <c r="C795" t="inlineStr">
        <is>
          <t xml:space="preserve">CONCLUIDO	</t>
        </is>
      </c>
      <c r="D795" t="n">
        <v>2.9736</v>
      </c>
      <c r="E795" t="n">
        <v>33.63</v>
      </c>
      <c r="F795" t="n">
        <v>29.33</v>
      </c>
      <c r="G795" t="n">
        <v>70.40000000000001</v>
      </c>
      <c r="H795" t="n">
        <v>0.79</v>
      </c>
      <c r="I795" t="n">
        <v>25</v>
      </c>
      <c r="J795" t="n">
        <v>311.87</v>
      </c>
      <c r="K795" t="n">
        <v>61.2</v>
      </c>
      <c r="L795" t="n">
        <v>13.75</v>
      </c>
      <c r="M795" t="n">
        <v>23</v>
      </c>
      <c r="N795" t="n">
        <v>91.92</v>
      </c>
      <c r="O795" t="n">
        <v>38698.21</v>
      </c>
      <c r="P795" t="n">
        <v>453.47</v>
      </c>
      <c r="Q795" t="n">
        <v>2238.42</v>
      </c>
      <c r="R795" t="n">
        <v>107.65</v>
      </c>
      <c r="S795" t="n">
        <v>80.06999999999999</v>
      </c>
      <c r="T795" t="n">
        <v>11662.98</v>
      </c>
      <c r="U795" t="n">
        <v>0.74</v>
      </c>
      <c r="V795" t="n">
        <v>0.87</v>
      </c>
      <c r="W795" t="n">
        <v>6.68</v>
      </c>
      <c r="X795" t="n">
        <v>0.71</v>
      </c>
      <c r="Y795" t="n">
        <v>1</v>
      </c>
      <c r="Z795" t="n">
        <v>10</v>
      </c>
    </row>
    <row r="796">
      <c r="A796" t="n">
        <v>52</v>
      </c>
      <c r="B796" t="n">
        <v>145</v>
      </c>
      <c r="C796" t="inlineStr">
        <is>
          <t xml:space="preserve">CONCLUIDO	</t>
        </is>
      </c>
      <c r="D796" t="n">
        <v>2.9741</v>
      </c>
      <c r="E796" t="n">
        <v>33.62</v>
      </c>
      <c r="F796" t="n">
        <v>29.33</v>
      </c>
      <c r="G796" t="n">
        <v>70.38</v>
      </c>
      <c r="H796" t="n">
        <v>0.8</v>
      </c>
      <c r="I796" t="n">
        <v>25</v>
      </c>
      <c r="J796" t="n">
        <v>312.42</v>
      </c>
      <c r="K796" t="n">
        <v>61.2</v>
      </c>
      <c r="L796" t="n">
        <v>14</v>
      </c>
      <c r="M796" t="n">
        <v>23</v>
      </c>
      <c r="N796" t="n">
        <v>92.22</v>
      </c>
      <c r="O796" t="n">
        <v>38765.89</v>
      </c>
      <c r="P796" t="n">
        <v>451.61</v>
      </c>
      <c r="Q796" t="n">
        <v>2238.44</v>
      </c>
      <c r="R796" t="n">
        <v>107.46</v>
      </c>
      <c r="S796" t="n">
        <v>80.06999999999999</v>
      </c>
      <c r="T796" t="n">
        <v>11566.07</v>
      </c>
      <c r="U796" t="n">
        <v>0.75</v>
      </c>
      <c r="V796" t="n">
        <v>0.87</v>
      </c>
      <c r="W796" t="n">
        <v>6.68</v>
      </c>
      <c r="X796" t="n">
        <v>0.7</v>
      </c>
      <c r="Y796" t="n">
        <v>1</v>
      </c>
      <c r="Z796" t="n">
        <v>10</v>
      </c>
    </row>
    <row r="797">
      <c r="A797" t="n">
        <v>53</v>
      </c>
      <c r="B797" t="n">
        <v>145</v>
      </c>
      <c r="C797" t="inlineStr">
        <is>
          <t xml:space="preserve">CONCLUIDO	</t>
        </is>
      </c>
      <c r="D797" t="n">
        <v>2.9831</v>
      </c>
      <c r="E797" t="n">
        <v>33.52</v>
      </c>
      <c r="F797" t="n">
        <v>29.28</v>
      </c>
      <c r="G797" t="n">
        <v>73.2</v>
      </c>
      <c r="H797" t="n">
        <v>0.8100000000000001</v>
      </c>
      <c r="I797" t="n">
        <v>24</v>
      </c>
      <c r="J797" t="n">
        <v>312.97</v>
      </c>
      <c r="K797" t="n">
        <v>61.2</v>
      </c>
      <c r="L797" t="n">
        <v>14.25</v>
      </c>
      <c r="M797" t="n">
        <v>22</v>
      </c>
      <c r="N797" t="n">
        <v>92.52</v>
      </c>
      <c r="O797" t="n">
        <v>38833.69</v>
      </c>
      <c r="P797" t="n">
        <v>450.15</v>
      </c>
      <c r="Q797" t="n">
        <v>2238.38</v>
      </c>
      <c r="R797" t="n">
        <v>105.81</v>
      </c>
      <c r="S797" t="n">
        <v>80.06999999999999</v>
      </c>
      <c r="T797" t="n">
        <v>10745.8</v>
      </c>
      <c r="U797" t="n">
        <v>0.76</v>
      </c>
      <c r="V797" t="n">
        <v>0.88</v>
      </c>
      <c r="W797" t="n">
        <v>6.68</v>
      </c>
      <c r="X797" t="n">
        <v>0.65</v>
      </c>
      <c r="Y797" t="n">
        <v>1</v>
      </c>
      <c r="Z797" t="n">
        <v>10</v>
      </c>
    </row>
    <row r="798">
      <c r="A798" t="n">
        <v>54</v>
      </c>
      <c r="B798" t="n">
        <v>145</v>
      </c>
      <c r="C798" t="inlineStr">
        <is>
          <t xml:space="preserve">CONCLUIDO	</t>
        </is>
      </c>
      <c r="D798" t="n">
        <v>2.9905</v>
      </c>
      <c r="E798" t="n">
        <v>33.44</v>
      </c>
      <c r="F798" t="n">
        <v>29.25</v>
      </c>
      <c r="G798" t="n">
        <v>76.31</v>
      </c>
      <c r="H798" t="n">
        <v>0.82</v>
      </c>
      <c r="I798" t="n">
        <v>23</v>
      </c>
      <c r="J798" t="n">
        <v>313.52</v>
      </c>
      <c r="K798" t="n">
        <v>61.2</v>
      </c>
      <c r="L798" t="n">
        <v>14.5</v>
      </c>
      <c r="M798" t="n">
        <v>21</v>
      </c>
      <c r="N798" t="n">
        <v>92.81999999999999</v>
      </c>
      <c r="O798" t="n">
        <v>38901.63</v>
      </c>
      <c r="P798" t="n">
        <v>445.35</v>
      </c>
      <c r="Q798" t="n">
        <v>2238.32</v>
      </c>
      <c r="R798" t="n">
        <v>104.92</v>
      </c>
      <c r="S798" t="n">
        <v>80.06999999999999</v>
      </c>
      <c r="T798" t="n">
        <v>10307.36</v>
      </c>
      <c r="U798" t="n">
        <v>0.76</v>
      </c>
      <c r="V798" t="n">
        <v>0.88</v>
      </c>
      <c r="W798" t="n">
        <v>6.68</v>
      </c>
      <c r="X798" t="n">
        <v>0.62</v>
      </c>
      <c r="Y798" t="n">
        <v>1</v>
      </c>
      <c r="Z798" t="n">
        <v>10</v>
      </c>
    </row>
    <row r="799">
      <c r="A799" t="n">
        <v>55</v>
      </c>
      <c r="B799" t="n">
        <v>145</v>
      </c>
      <c r="C799" t="inlineStr">
        <is>
          <t xml:space="preserve">CONCLUIDO	</t>
        </is>
      </c>
      <c r="D799" t="n">
        <v>2.9905</v>
      </c>
      <c r="E799" t="n">
        <v>33.44</v>
      </c>
      <c r="F799" t="n">
        <v>29.25</v>
      </c>
      <c r="G799" t="n">
        <v>76.31</v>
      </c>
      <c r="H799" t="n">
        <v>0.84</v>
      </c>
      <c r="I799" t="n">
        <v>23</v>
      </c>
      <c r="J799" t="n">
        <v>314.07</v>
      </c>
      <c r="K799" t="n">
        <v>61.2</v>
      </c>
      <c r="L799" t="n">
        <v>14.75</v>
      </c>
      <c r="M799" t="n">
        <v>21</v>
      </c>
      <c r="N799" t="n">
        <v>93.12</v>
      </c>
      <c r="O799" t="n">
        <v>38969.71</v>
      </c>
      <c r="P799" t="n">
        <v>446.13</v>
      </c>
      <c r="Q799" t="n">
        <v>2238.41</v>
      </c>
      <c r="R799" t="n">
        <v>104.79</v>
      </c>
      <c r="S799" t="n">
        <v>80.06999999999999</v>
      </c>
      <c r="T799" t="n">
        <v>10243.66</v>
      </c>
      <c r="U799" t="n">
        <v>0.76</v>
      </c>
      <c r="V799" t="n">
        <v>0.88</v>
      </c>
      <c r="W799" t="n">
        <v>6.68</v>
      </c>
      <c r="X799" t="n">
        <v>0.62</v>
      </c>
      <c r="Y799" t="n">
        <v>1</v>
      </c>
      <c r="Z799" t="n">
        <v>10</v>
      </c>
    </row>
    <row r="800">
      <c r="A800" t="n">
        <v>56</v>
      </c>
      <c r="B800" t="n">
        <v>145</v>
      </c>
      <c r="C800" t="inlineStr">
        <is>
          <t xml:space="preserve">CONCLUIDO	</t>
        </is>
      </c>
      <c r="D800" t="n">
        <v>2.9894</v>
      </c>
      <c r="E800" t="n">
        <v>33.45</v>
      </c>
      <c r="F800" t="n">
        <v>29.26</v>
      </c>
      <c r="G800" t="n">
        <v>76.34</v>
      </c>
      <c r="H800" t="n">
        <v>0.85</v>
      </c>
      <c r="I800" t="n">
        <v>23</v>
      </c>
      <c r="J800" t="n">
        <v>314.62</v>
      </c>
      <c r="K800" t="n">
        <v>61.2</v>
      </c>
      <c r="L800" t="n">
        <v>15</v>
      </c>
      <c r="M800" t="n">
        <v>21</v>
      </c>
      <c r="N800" t="n">
        <v>93.43000000000001</v>
      </c>
      <c r="O800" t="n">
        <v>39037.92</v>
      </c>
      <c r="P800" t="n">
        <v>445.45</v>
      </c>
      <c r="Q800" t="n">
        <v>2238.34</v>
      </c>
      <c r="R800" t="n">
        <v>105.28</v>
      </c>
      <c r="S800" t="n">
        <v>80.06999999999999</v>
      </c>
      <c r="T800" t="n">
        <v>10487.75</v>
      </c>
      <c r="U800" t="n">
        <v>0.76</v>
      </c>
      <c r="V800" t="n">
        <v>0.88</v>
      </c>
      <c r="W800" t="n">
        <v>6.68</v>
      </c>
      <c r="X800" t="n">
        <v>0.64</v>
      </c>
      <c r="Y800" t="n">
        <v>1</v>
      </c>
      <c r="Z800" t="n">
        <v>10</v>
      </c>
    </row>
    <row r="801">
      <c r="A801" t="n">
        <v>57</v>
      </c>
      <c r="B801" t="n">
        <v>145</v>
      </c>
      <c r="C801" t="inlineStr">
        <is>
          <t xml:space="preserve">CONCLUIDO	</t>
        </is>
      </c>
      <c r="D801" t="n">
        <v>2.9969</v>
      </c>
      <c r="E801" t="n">
        <v>33.37</v>
      </c>
      <c r="F801" t="n">
        <v>29.23</v>
      </c>
      <c r="G801" t="n">
        <v>79.73</v>
      </c>
      <c r="H801" t="n">
        <v>0.86</v>
      </c>
      <c r="I801" t="n">
        <v>22</v>
      </c>
      <c r="J801" t="n">
        <v>315.18</v>
      </c>
      <c r="K801" t="n">
        <v>61.2</v>
      </c>
      <c r="L801" t="n">
        <v>15.25</v>
      </c>
      <c r="M801" t="n">
        <v>20</v>
      </c>
      <c r="N801" t="n">
        <v>93.73</v>
      </c>
      <c r="O801" t="n">
        <v>39106.27</v>
      </c>
      <c r="P801" t="n">
        <v>443.47</v>
      </c>
      <c r="Q801" t="n">
        <v>2238.34</v>
      </c>
      <c r="R801" t="n">
        <v>104.49</v>
      </c>
      <c r="S801" t="n">
        <v>80.06999999999999</v>
      </c>
      <c r="T801" t="n">
        <v>10095.71</v>
      </c>
      <c r="U801" t="n">
        <v>0.77</v>
      </c>
      <c r="V801" t="n">
        <v>0.88</v>
      </c>
      <c r="W801" t="n">
        <v>6.67</v>
      </c>
      <c r="X801" t="n">
        <v>0.61</v>
      </c>
      <c r="Y801" t="n">
        <v>1</v>
      </c>
      <c r="Z801" t="n">
        <v>10</v>
      </c>
    </row>
    <row r="802">
      <c r="A802" t="n">
        <v>58</v>
      </c>
      <c r="B802" t="n">
        <v>145</v>
      </c>
      <c r="C802" t="inlineStr">
        <is>
          <t xml:space="preserve">CONCLUIDO	</t>
        </is>
      </c>
      <c r="D802" t="n">
        <v>2.9972</v>
      </c>
      <c r="E802" t="n">
        <v>33.36</v>
      </c>
      <c r="F802" t="n">
        <v>29.23</v>
      </c>
      <c r="G802" t="n">
        <v>79.72</v>
      </c>
      <c r="H802" t="n">
        <v>0.87</v>
      </c>
      <c r="I802" t="n">
        <v>22</v>
      </c>
      <c r="J802" t="n">
        <v>315.73</v>
      </c>
      <c r="K802" t="n">
        <v>61.2</v>
      </c>
      <c r="L802" t="n">
        <v>15.5</v>
      </c>
      <c r="M802" t="n">
        <v>20</v>
      </c>
      <c r="N802" t="n">
        <v>94.03</v>
      </c>
      <c r="O802" t="n">
        <v>39174.75</v>
      </c>
      <c r="P802" t="n">
        <v>441.23</v>
      </c>
      <c r="Q802" t="n">
        <v>2238.31</v>
      </c>
      <c r="R802" t="n">
        <v>104.4</v>
      </c>
      <c r="S802" t="n">
        <v>80.06999999999999</v>
      </c>
      <c r="T802" t="n">
        <v>10053.49</v>
      </c>
      <c r="U802" t="n">
        <v>0.77</v>
      </c>
      <c r="V802" t="n">
        <v>0.88</v>
      </c>
      <c r="W802" t="n">
        <v>6.67</v>
      </c>
      <c r="X802" t="n">
        <v>0.6</v>
      </c>
      <c r="Y802" t="n">
        <v>1</v>
      </c>
      <c r="Z802" t="n">
        <v>10</v>
      </c>
    </row>
    <row r="803">
      <c r="A803" t="n">
        <v>59</v>
      </c>
      <c r="B803" t="n">
        <v>145</v>
      </c>
      <c r="C803" t="inlineStr">
        <is>
          <t xml:space="preserve">CONCLUIDO	</t>
        </is>
      </c>
      <c r="D803" t="n">
        <v>3.0055</v>
      </c>
      <c r="E803" t="n">
        <v>33.27</v>
      </c>
      <c r="F803" t="n">
        <v>29.19</v>
      </c>
      <c r="G803" t="n">
        <v>83.40000000000001</v>
      </c>
      <c r="H803" t="n">
        <v>0.89</v>
      </c>
      <c r="I803" t="n">
        <v>21</v>
      </c>
      <c r="J803" t="n">
        <v>316.29</v>
      </c>
      <c r="K803" t="n">
        <v>61.2</v>
      </c>
      <c r="L803" t="n">
        <v>15.75</v>
      </c>
      <c r="M803" t="n">
        <v>19</v>
      </c>
      <c r="N803" t="n">
        <v>94.34</v>
      </c>
      <c r="O803" t="n">
        <v>39243.37</v>
      </c>
      <c r="P803" t="n">
        <v>438.75</v>
      </c>
      <c r="Q803" t="n">
        <v>2238.39</v>
      </c>
      <c r="R803" t="n">
        <v>103.05</v>
      </c>
      <c r="S803" t="n">
        <v>80.06999999999999</v>
      </c>
      <c r="T803" t="n">
        <v>9382.59</v>
      </c>
      <c r="U803" t="n">
        <v>0.78</v>
      </c>
      <c r="V803" t="n">
        <v>0.88</v>
      </c>
      <c r="W803" t="n">
        <v>6.67</v>
      </c>
      <c r="X803" t="n">
        <v>0.5600000000000001</v>
      </c>
      <c r="Y803" t="n">
        <v>1</v>
      </c>
      <c r="Z803" t="n">
        <v>10</v>
      </c>
    </row>
    <row r="804">
      <c r="A804" t="n">
        <v>60</v>
      </c>
      <c r="B804" t="n">
        <v>145</v>
      </c>
      <c r="C804" t="inlineStr">
        <is>
          <t xml:space="preserve">CONCLUIDO	</t>
        </is>
      </c>
      <c r="D804" t="n">
        <v>3.0063</v>
      </c>
      <c r="E804" t="n">
        <v>33.26</v>
      </c>
      <c r="F804" t="n">
        <v>29.18</v>
      </c>
      <c r="G804" t="n">
        <v>83.38</v>
      </c>
      <c r="H804" t="n">
        <v>0.9</v>
      </c>
      <c r="I804" t="n">
        <v>21</v>
      </c>
      <c r="J804" t="n">
        <v>316.85</v>
      </c>
      <c r="K804" t="n">
        <v>61.2</v>
      </c>
      <c r="L804" t="n">
        <v>16</v>
      </c>
      <c r="M804" t="n">
        <v>19</v>
      </c>
      <c r="N804" t="n">
        <v>94.65000000000001</v>
      </c>
      <c r="O804" t="n">
        <v>39312.13</v>
      </c>
      <c r="P804" t="n">
        <v>437.99</v>
      </c>
      <c r="Q804" t="n">
        <v>2238.38</v>
      </c>
      <c r="R804" t="n">
        <v>102.79</v>
      </c>
      <c r="S804" t="n">
        <v>80.06999999999999</v>
      </c>
      <c r="T804" t="n">
        <v>9252.799999999999</v>
      </c>
      <c r="U804" t="n">
        <v>0.78</v>
      </c>
      <c r="V804" t="n">
        <v>0.88</v>
      </c>
      <c r="W804" t="n">
        <v>6.67</v>
      </c>
      <c r="X804" t="n">
        <v>0.5600000000000001</v>
      </c>
      <c r="Y804" t="n">
        <v>1</v>
      </c>
      <c r="Z804" t="n">
        <v>10</v>
      </c>
    </row>
    <row r="805">
      <c r="A805" t="n">
        <v>61</v>
      </c>
      <c r="B805" t="n">
        <v>145</v>
      </c>
      <c r="C805" t="inlineStr">
        <is>
          <t xml:space="preserve">CONCLUIDO	</t>
        </is>
      </c>
      <c r="D805" t="n">
        <v>3.0039</v>
      </c>
      <c r="E805" t="n">
        <v>33.29</v>
      </c>
      <c r="F805" t="n">
        <v>29.21</v>
      </c>
      <c r="G805" t="n">
        <v>83.45999999999999</v>
      </c>
      <c r="H805" t="n">
        <v>0.91</v>
      </c>
      <c r="I805" t="n">
        <v>21</v>
      </c>
      <c r="J805" t="n">
        <v>317.41</v>
      </c>
      <c r="K805" t="n">
        <v>61.2</v>
      </c>
      <c r="L805" t="n">
        <v>16.25</v>
      </c>
      <c r="M805" t="n">
        <v>19</v>
      </c>
      <c r="N805" t="n">
        <v>94.95999999999999</v>
      </c>
      <c r="O805" t="n">
        <v>39381.03</v>
      </c>
      <c r="P805" t="n">
        <v>433.5</v>
      </c>
      <c r="Q805" t="n">
        <v>2238.34</v>
      </c>
      <c r="R805" t="n">
        <v>103.6</v>
      </c>
      <c r="S805" t="n">
        <v>80.06999999999999</v>
      </c>
      <c r="T805" t="n">
        <v>9657.530000000001</v>
      </c>
      <c r="U805" t="n">
        <v>0.77</v>
      </c>
      <c r="V805" t="n">
        <v>0.88</v>
      </c>
      <c r="W805" t="n">
        <v>6.67</v>
      </c>
      <c r="X805" t="n">
        <v>0.58</v>
      </c>
      <c r="Y805" t="n">
        <v>1</v>
      </c>
      <c r="Z805" t="n">
        <v>10</v>
      </c>
    </row>
    <row r="806">
      <c r="A806" t="n">
        <v>62</v>
      </c>
      <c r="B806" t="n">
        <v>145</v>
      </c>
      <c r="C806" t="inlineStr">
        <is>
          <t xml:space="preserve">CONCLUIDO	</t>
        </is>
      </c>
      <c r="D806" t="n">
        <v>3.0117</v>
      </c>
      <c r="E806" t="n">
        <v>33.2</v>
      </c>
      <c r="F806" t="n">
        <v>29.18</v>
      </c>
      <c r="G806" t="n">
        <v>87.53</v>
      </c>
      <c r="H806" t="n">
        <v>0.92</v>
      </c>
      <c r="I806" t="n">
        <v>20</v>
      </c>
      <c r="J806" t="n">
        <v>317.97</v>
      </c>
      <c r="K806" t="n">
        <v>61.2</v>
      </c>
      <c r="L806" t="n">
        <v>16.5</v>
      </c>
      <c r="M806" t="n">
        <v>18</v>
      </c>
      <c r="N806" t="n">
        <v>95.27</v>
      </c>
      <c r="O806" t="n">
        <v>39450.07</v>
      </c>
      <c r="P806" t="n">
        <v>432.44</v>
      </c>
      <c r="Q806" t="n">
        <v>2238.32</v>
      </c>
      <c r="R806" t="n">
        <v>102.63</v>
      </c>
      <c r="S806" t="n">
        <v>80.06999999999999</v>
      </c>
      <c r="T806" t="n">
        <v>9178.299999999999</v>
      </c>
      <c r="U806" t="n">
        <v>0.78</v>
      </c>
      <c r="V806" t="n">
        <v>0.88</v>
      </c>
      <c r="W806" t="n">
        <v>6.67</v>
      </c>
      <c r="X806" t="n">
        <v>0.55</v>
      </c>
      <c r="Y806" t="n">
        <v>1</v>
      </c>
      <c r="Z806" t="n">
        <v>10</v>
      </c>
    </row>
    <row r="807">
      <c r="A807" t="n">
        <v>63</v>
      </c>
      <c r="B807" t="n">
        <v>145</v>
      </c>
      <c r="C807" t="inlineStr">
        <is>
          <t xml:space="preserve">CONCLUIDO	</t>
        </is>
      </c>
      <c r="D807" t="n">
        <v>3.0117</v>
      </c>
      <c r="E807" t="n">
        <v>33.2</v>
      </c>
      <c r="F807" t="n">
        <v>29.18</v>
      </c>
      <c r="G807" t="n">
        <v>87.53</v>
      </c>
      <c r="H807" t="n">
        <v>0.9399999999999999</v>
      </c>
      <c r="I807" t="n">
        <v>20</v>
      </c>
      <c r="J807" t="n">
        <v>318.53</v>
      </c>
      <c r="K807" t="n">
        <v>61.2</v>
      </c>
      <c r="L807" t="n">
        <v>16.75</v>
      </c>
      <c r="M807" t="n">
        <v>18</v>
      </c>
      <c r="N807" t="n">
        <v>95.58</v>
      </c>
      <c r="O807" t="n">
        <v>39519.26</v>
      </c>
      <c r="P807" t="n">
        <v>431.68</v>
      </c>
      <c r="Q807" t="n">
        <v>2238.33</v>
      </c>
      <c r="R807" t="n">
        <v>102.63</v>
      </c>
      <c r="S807" t="n">
        <v>80.06999999999999</v>
      </c>
      <c r="T807" t="n">
        <v>9178.870000000001</v>
      </c>
      <c r="U807" t="n">
        <v>0.78</v>
      </c>
      <c r="V807" t="n">
        <v>0.88</v>
      </c>
      <c r="W807" t="n">
        <v>6.67</v>
      </c>
      <c r="X807" t="n">
        <v>0.55</v>
      </c>
      <c r="Y807" t="n">
        <v>1</v>
      </c>
      <c r="Z807" t="n">
        <v>10</v>
      </c>
    </row>
    <row r="808">
      <c r="A808" t="n">
        <v>64</v>
      </c>
      <c r="B808" t="n">
        <v>145</v>
      </c>
      <c r="C808" t="inlineStr">
        <is>
          <t xml:space="preserve">CONCLUIDO	</t>
        </is>
      </c>
      <c r="D808" t="n">
        <v>3.013</v>
      </c>
      <c r="E808" t="n">
        <v>33.19</v>
      </c>
      <c r="F808" t="n">
        <v>29.16</v>
      </c>
      <c r="G808" t="n">
        <v>87.48999999999999</v>
      </c>
      <c r="H808" t="n">
        <v>0.95</v>
      </c>
      <c r="I808" t="n">
        <v>20</v>
      </c>
      <c r="J808" t="n">
        <v>319.09</v>
      </c>
      <c r="K808" t="n">
        <v>61.2</v>
      </c>
      <c r="L808" t="n">
        <v>17</v>
      </c>
      <c r="M808" t="n">
        <v>18</v>
      </c>
      <c r="N808" t="n">
        <v>95.89</v>
      </c>
      <c r="O808" t="n">
        <v>39588.58</v>
      </c>
      <c r="P808" t="n">
        <v>430.42</v>
      </c>
      <c r="Q808" t="n">
        <v>2238.41</v>
      </c>
      <c r="R808" t="n">
        <v>101.93</v>
      </c>
      <c r="S808" t="n">
        <v>80.06999999999999</v>
      </c>
      <c r="T808" t="n">
        <v>8827.4</v>
      </c>
      <c r="U808" t="n">
        <v>0.79</v>
      </c>
      <c r="V808" t="n">
        <v>0.88</v>
      </c>
      <c r="W808" t="n">
        <v>6.68</v>
      </c>
      <c r="X808" t="n">
        <v>0.54</v>
      </c>
      <c r="Y808" t="n">
        <v>1</v>
      </c>
      <c r="Z808" t="n">
        <v>10</v>
      </c>
    </row>
    <row r="809">
      <c r="A809" t="n">
        <v>65</v>
      </c>
      <c r="B809" t="n">
        <v>145</v>
      </c>
      <c r="C809" t="inlineStr">
        <is>
          <t xml:space="preserve">CONCLUIDO	</t>
        </is>
      </c>
      <c r="D809" t="n">
        <v>3.0184</v>
      </c>
      <c r="E809" t="n">
        <v>33.13</v>
      </c>
      <c r="F809" t="n">
        <v>29.16</v>
      </c>
      <c r="G809" t="n">
        <v>92.08</v>
      </c>
      <c r="H809" t="n">
        <v>0.96</v>
      </c>
      <c r="I809" t="n">
        <v>19</v>
      </c>
      <c r="J809" t="n">
        <v>319.65</v>
      </c>
      <c r="K809" t="n">
        <v>61.2</v>
      </c>
      <c r="L809" t="n">
        <v>17.25</v>
      </c>
      <c r="M809" t="n">
        <v>17</v>
      </c>
      <c r="N809" t="n">
        <v>96.2</v>
      </c>
      <c r="O809" t="n">
        <v>39658.05</v>
      </c>
      <c r="P809" t="n">
        <v>430.17</v>
      </c>
      <c r="Q809" t="n">
        <v>2238.34</v>
      </c>
      <c r="R809" t="n">
        <v>102.02</v>
      </c>
      <c r="S809" t="n">
        <v>80.06999999999999</v>
      </c>
      <c r="T809" t="n">
        <v>8875.280000000001</v>
      </c>
      <c r="U809" t="n">
        <v>0.78</v>
      </c>
      <c r="V809" t="n">
        <v>0.88</v>
      </c>
      <c r="W809" t="n">
        <v>6.67</v>
      </c>
      <c r="X809" t="n">
        <v>0.53</v>
      </c>
      <c r="Y809" t="n">
        <v>1</v>
      </c>
      <c r="Z809" t="n">
        <v>10</v>
      </c>
    </row>
    <row r="810">
      <c r="A810" t="n">
        <v>66</v>
      </c>
      <c r="B810" t="n">
        <v>145</v>
      </c>
      <c r="C810" t="inlineStr">
        <is>
          <t xml:space="preserve">CONCLUIDO	</t>
        </is>
      </c>
      <c r="D810" t="n">
        <v>3.0204</v>
      </c>
      <c r="E810" t="n">
        <v>33.11</v>
      </c>
      <c r="F810" t="n">
        <v>29.14</v>
      </c>
      <c r="G810" t="n">
        <v>92.01000000000001</v>
      </c>
      <c r="H810" t="n">
        <v>0.97</v>
      </c>
      <c r="I810" t="n">
        <v>19</v>
      </c>
      <c r="J810" t="n">
        <v>320.22</v>
      </c>
      <c r="K810" t="n">
        <v>61.2</v>
      </c>
      <c r="L810" t="n">
        <v>17.5</v>
      </c>
      <c r="M810" t="n">
        <v>17</v>
      </c>
      <c r="N810" t="n">
        <v>96.52</v>
      </c>
      <c r="O810" t="n">
        <v>39727.66</v>
      </c>
      <c r="P810" t="n">
        <v>428.93</v>
      </c>
      <c r="Q810" t="n">
        <v>2238.3</v>
      </c>
      <c r="R810" t="n">
        <v>101.42</v>
      </c>
      <c r="S810" t="n">
        <v>80.06999999999999</v>
      </c>
      <c r="T810" t="n">
        <v>8576.75</v>
      </c>
      <c r="U810" t="n">
        <v>0.79</v>
      </c>
      <c r="V810" t="n">
        <v>0.88</v>
      </c>
      <c r="W810" t="n">
        <v>6.66</v>
      </c>
      <c r="X810" t="n">
        <v>0.51</v>
      </c>
      <c r="Y810" t="n">
        <v>1</v>
      </c>
      <c r="Z810" t="n">
        <v>10</v>
      </c>
    </row>
    <row r="811">
      <c r="A811" t="n">
        <v>67</v>
      </c>
      <c r="B811" t="n">
        <v>145</v>
      </c>
      <c r="C811" t="inlineStr">
        <is>
          <t xml:space="preserve">CONCLUIDO	</t>
        </is>
      </c>
      <c r="D811" t="n">
        <v>3.0203</v>
      </c>
      <c r="E811" t="n">
        <v>33.11</v>
      </c>
      <c r="F811" t="n">
        <v>29.14</v>
      </c>
      <c r="G811" t="n">
        <v>92.01000000000001</v>
      </c>
      <c r="H811" t="n">
        <v>0.99</v>
      </c>
      <c r="I811" t="n">
        <v>19</v>
      </c>
      <c r="J811" t="n">
        <v>320.78</v>
      </c>
      <c r="K811" t="n">
        <v>61.2</v>
      </c>
      <c r="L811" t="n">
        <v>17.75</v>
      </c>
      <c r="M811" t="n">
        <v>17</v>
      </c>
      <c r="N811" t="n">
        <v>96.83</v>
      </c>
      <c r="O811" t="n">
        <v>39797.41</v>
      </c>
      <c r="P811" t="n">
        <v>424.7</v>
      </c>
      <c r="Q811" t="n">
        <v>2238.36</v>
      </c>
      <c r="R811" t="n">
        <v>101.22</v>
      </c>
      <c r="S811" t="n">
        <v>80.06999999999999</v>
      </c>
      <c r="T811" t="n">
        <v>8476.190000000001</v>
      </c>
      <c r="U811" t="n">
        <v>0.79</v>
      </c>
      <c r="V811" t="n">
        <v>0.88</v>
      </c>
      <c r="W811" t="n">
        <v>6.67</v>
      </c>
      <c r="X811" t="n">
        <v>0.51</v>
      </c>
      <c r="Y811" t="n">
        <v>1</v>
      </c>
      <c r="Z811" t="n">
        <v>10</v>
      </c>
    </row>
    <row r="812">
      <c r="A812" t="n">
        <v>68</v>
      </c>
      <c r="B812" t="n">
        <v>145</v>
      </c>
      <c r="C812" t="inlineStr">
        <is>
          <t xml:space="preserve">CONCLUIDO	</t>
        </is>
      </c>
      <c r="D812" t="n">
        <v>3.0281</v>
      </c>
      <c r="E812" t="n">
        <v>33.02</v>
      </c>
      <c r="F812" t="n">
        <v>29.11</v>
      </c>
      <c r="G812" t="n">
        <v>97.02</v>
      </c>
      <c r="H812" t="n">
        <v>1</v>
      </c>
      <c r="I812" t="n">
        <v>18</v>
      </c>
      <c r="J812" t="n">
        <v>321.35</v>
      </c>
      <c r="K812" t="n">
        <v>61.2</v>
      </c>
      <c r="L812" t="n">
        <v>18</v>
      </c>
      <c r="M812" t="n">
        <v>15</v>
      </c>
      <c r="N812" t="n">
        <v>97.15000000000001</v>
      </c>
      <c r="O812" t="n">
        <v>39867.32</v>
      </c>
      <c r="P812" t="n">
        <v>424</v>
      </c>
      <c r="Q812" t="n">
        <v>2238.32</v>
      </c>
      <c r="R812" t="n">
        <v>100.16</v>
      </c>
      <c r="S812" t="n">
        <v>80.06999999999999</v>
      </c>
      <c r="T812" t="n">
        <v>7950.99</v>
      </c>
      <c r="U812" t="n">
        <v>0.8</v>
      </c>
      <c r="V812" t="n">
        <v>0.88</v>
      </c>
      <c r="W812" t="n">
        <v>6.67</v>
      </c>
      <c r="X812" t="n">
        <v>0.48</v>
      </c>
      <c r="Y812" t="n">
        <v>1</v>
      </c>
      <c r="Z812" t="n">
        <v>10</v>
      </c>
    </row>
    <row r="813">
      <c r="A813" t="n">
        <v>69</v>
      </c>
      <c r="B813" t="n">
        <v>145</v>
      </c>
      <c r="C813" t="inlineStr">
        <is>
          <t xml:space="preserve">CONCLUIDO	</t>
        </is>
      </c>
      <c r="D813" t="n">
        <v>3.026</v>
      </c>
      <c r="E813" t="n">
        <v>33.05</v>
      </c>
      <c r="F813" t="n">
        <v>29.13</v>
      </c>
      <c r="G813" t="n">
        <v>97.09</v>
      </c>
      <c r="H813" t="n">
        <v>1.01</v>
      </c>
      <c r="I813" t="n">
        <v>18</v>
      </c>
      <c r="J813" t="n">
        <v>321.92</v>
      </c>
      <c r="K813" t="n">
        <v>61.2</v>
      </c>
      <c r="L813" t="n">
        <v>18.25</v>
      </c>
      <c r="M813" t="n">
        <v>13</v>
      </c>
      <c r="N813" t="n">
        <v>97.47</v>
      </c>
      <c r="O813" t="n">
        <v>39937.36</v>
      </c>
      <c r="P813" t="n">
        <v>423.11</v>
      </c>
      <c r="Q813" t="n">
        <v>2238.31</v>
      </c>
      <c r="R813" t="n">
        <v>100.88</v>
      </c>
      <c r="S813" t="n">
        <v>80.06999999999999</v>
      </c>
      <c r="T813" t="n">
        <v>8311.66</v>
      </c>
      <c r="U813" t="n">
        <v>0.79</v>
      </c>
      <c r="V813" t="n">
        <v>0.88</v>
      </c>
      <c r="W813" t="n">
        <v>6.67</v>
      </c>
      <c r="X813" t="n">
        <v>0.5</v>
      </c>
      <c r="Y813" t="n">
        <v>1</v>
      </c>
      <c r="Z813" t="n">
        <v>10</v>
      </c>
    </row>
    <row r="814">
      <c r="A814" t="n">
        <v>70</v>
      </c>
      <c r="B814" t="n">
        <v>145</v>
      </c>
      <c r="C814" t="inlineStr">
        <is>
          <t xml:space="preserve">CONCLUIDO	</t>
        </is>
      </c>
      <c r="D814" t="n">
        <v>3.0271</v>
      </c>
      <c r="E814" t="n">
        <v>33.04</v>
      </c>
      <c r="F814" t="n">
        <v>29.12</v>
      </c>
      <c r="G814" t="n">
        <v>97.05</v>
      </c>
      <c r="H814" t="n">
        <v>1.02</v>
      </c>
      <c r="I814" t="n">
        <v>18</v>
      </c>
      <c r="J814" t="n">
        <v>322.49</v>
      </c>
      <c r="K814" t="n">
        <v>61.2</v>
      </c>
      <c r="L814" t="n">
        <v>18.5</v>
      </c>
      <c r="M814" t="n">
        <v>11</v>
      </c>
      <c r="N814" t="n">
        <v>97.79000000000001</v>
      </c>
      <c r="O814" t="n">
        <v>40007.56</v>
      </c>
      <c r="P814" t="n">
        <v>420.19</v>
      </c>
      <c r="Q814" t="n">
        <v>2238.37</v>
      </c>
      <c r="R814" t="n">
        <v>100.64</v>
      </c>
      <c r="S814" t="n">
        <v>80.06999999999999</v>
      </c>
      <c r="T814" t="n">
        <v>8193.030000000001</v>
      </c>
      <c r="U814" t="n">
        <v>0.8</v>
      </c>
      <c r="V814" t="n">
        <v>0.88</v>
      </c>
      <c r="W814" t="n">
        <v>6.67</v>
      </c>
      <c r="X814" t="n">
        <v>0.49</v>
      </c>
      <c r="Y814" t="n">
        <v>1</v>
      </c>
      <c r="Z814" t="n">
        <v>10</v>
      </c>
    </row>
    <row r="815">
      <c r="A815" t="n">
        <v>71</v>
      </c>
      <c r="B815" t="n">
        <v>145</v>
      </c>
      <c r="C815" t="inlineStr">
        <is>
          <t xml:space="preserve">CONCLUIDO	</t>
        </is>
      </c>
      <c r="D815" t="n">
        <v>3.0262</v>
      </c>
      <c r="E815" t="n">
        <v>33.04</v>
      </c>
      <c r="F815" t="n">
        <v>29.13</v>
      </c>
      <c r="G815" t="n">
        <v>97.09</v>
      </c>
      <c r="H815" t="n">
        <v>1.03</v>
      </c>
      <c r="I815" t="n">
        <v>18</v>
      </c>
      <c r="J815" t="n">
        <v>323.06</v>
      </c>
      <c r="K815" t="n">
        <v>61.2</v>
      </c>
      <c r="L815" t="n">
        <v>18.75</v>
      </c>
      <c r="M815" t="n">
        <v>9</v>
      </c>
      <c r="N815" t="n">
        <v>98.11</v>
      </c>
      <c r="O815" t="n">
        <v>40077.9</v>
      </c>
      <c r="P815" t="n">
        <v>418.13</v>
      </c>
      <c r="Q815" t="n">
        <v>2238.3</v>
      </c>
      <c r="R815" t="n">
        <v>100.67</v>
      </c>
      <c r="S815" t="n">
        <v>80.06999999999999</v>
      </c>
      <c r="T815" t="n">
        <v>8206.360000000001</v>
      </c>
      <c r="U815" t="n">
        <v>0.8</v>
      </c>
      <c r="V815" t="n">
        <v>0.88</v>
      </c>
      <c r="W815" t="n">
        <v>6.68</v>
      </c>
      <c r="X815" t="n">
        <v>0.5</v>
      </c>
      <c r="Y815" t="n">
        <v>1</v>
      </c>
      <c r="Z815" t="n">
        <v>10</v>
      </c>
    </row>
    <row r="816">
      <c r="A816" t="n">
        <v>72</v>
      </c>
      <c r="B816" t="n">
        <v>145</v>
      </c>
      <c r="C816" t="inlineStr">
        <is>
          <t xml:space="preserve">CONCLUIDO	</t>
        </is>
      </c>
      <c r="D816" t="n">
        <v>3.0347</v>
      </c>
      <c r="E816" t="n">
        <v>32.95</v>
      </c>
      <c r="F816" t="n">
        <v>29.09</v>
      </c>
      <c r="G816" t="n">
        <v>102.66</v>
      </c>
      <c r="H816" t="n">
        <v>1.05</v>
      </c>
      <c r="I816" t="n">
        <v>17</v>
      </c>
      <c r="J816" t="n">
        <v>323.63</v>
      </c>
      <c r="K816" t="n">
        <v>61.2</v>
      </c>
      <c r="L816" t="n">
        <v>19</v>
      </c>
      <c r="M816" t="n">
        <v>6</v>
      </c>
      <c r="N816" t="n">
        <v>98.43000000000001</v>
      </c>
      <c r="O816" t="n">
        <v>40148.52</v>
      </c>
      <c r="P816" t="n">
        <v>417.03</v>
      </c>
      <c r="Q816" t="n">
        <v>2238.36</v>
      </c>
      <c r="R816" t="n">
        <v>99.48999999999999</v>
      </c>
      <c r="S816" t="n">
        <v>80.06999999999999</v>
      </c>
      <c r="T816" t="n">
        <v>7621.9</v>
      </c>
      <c r="U816" t="n">
        <v>0.8</v>
      </c>
      <c r="V816" t="n">
        <v>0.88</v>
      </c>
      <c r="W816" t="n">
        <v>6.67</v>
      </c>
      <c r="X816" t="n">
        <v>0.46</v>
      </c>
      <c r="Y816" t="n">
        <v>1</v>
      </c>
      <c r="Z816" t="n">
        <v>10</v>
      </c>
    </row>
    <row r="817">
      <c r="A817" t="n">
        <v>73</v>
      </c>
      <c r="B817" t="n">
        <v>145</v>
      </c>
      <c r="C817" t="inlineStr">
        <is>
          <t xml:space="preserve">CONCLUIDO	</t>
        </is>
      </c>
      <c r="D817" t="n">
        <v>3.0342</v>
      </c>
      <c r="E817" t="n">
        <v>32.96</v>
      </c>
      <c r="F817" t="n">
        <v>29.09</v>
      </c>
      <c r="G817" t="n">
        <v>102.68</v>
      </c>
      <c r="H817" t="n">
        <v>1.06</v>
      </c>
      <c r="I817" t="n">
        <v>17</v>
      </c>
      <c r="J817" t="n">
        <v>324.2</v>
      </c>
      <c r="K817" t="n">
        <v>61.2</v>
      </c>
      <c r="L817" t="n">
        <v>19.25</v>
      </c>
      <c r="M817" t="n">
        <v>6</v>
      </c>
      <c r="N817" t="n">
        <v>98.75</v>
      </c>
      <c r="O817" t="n">
        <v>40219.17</v>
      </c>
      <c r="P817" t="n">
        <v>418.08</v>
      </c>
      <c r="Q817" t="n">
        <v>2238.33</v>
      </c>
      <c r="R817" t="n">
        <v>99.41</v>
      </c>
      <c r="S817" t="n">
        <v>80.06999999999999</v>
      </c>
      <c r="T817" t="n">
        <v>7584.08</v>
      </c>
      <c r="U817" t="n">
        <v>0.8100000000000001</v>
      </c>
      <c r="V817" t="n">
        <v>0.88</v>
      </c>
      <c r="W817" t="n">
        <v>6.68</v>
      </c>
      <c r="X817" t="n">
        <v>0.47</v>
      </c>
      <c r="Y817" t="n">
        <v>1</v>
      </c>
      <c r="Z817" t="n">
        <v>10</v>
      </c>
    </row>
    <row r="818">
      <c r="A818" t="n">
        <v>74</v>
      </c>
      <c r="B818" t="n">
        <v>145</v>
      </c>
      <c r="C818" t="inlineStr">
        <is>
          <t xml:space="preserve">CONCLUIDO	</t>
        </is>
      </c>
      <c r="D818" t="n">
        <v>3.0343</v>
      </c>
      <c r="E818" t="n">
        <v>32.96</v>
      </c>
      <c r="F818" t="n">
        <v>29.09</v>
      </c>
      <c r="G818" t="n">
        <v>102.67</v>
      </c>
      <c r="H818" t="n">
        <v>1.07</v>
      </c>
      <c r="I818" t="n">
        <v>17</v>
      </c>
      <c r="J818" t="n">
        <v>324.78</v>
      </c>
      <c r="K818" t="n">
        <v>61.2</v>
      </c>
      <c r="L818" t="n">
        <v>19.5</v>
      </c>
      <c r="M818" t="n">
        <v>7</v>
      </c>
      <c r="N818" t="n">
        <v>99.08</v>
      </c>
      <c r="O818" t="n">
        <v>40289.97</v>
      </c>
      <c r="P818" t="n">
        <v>419.48</v>
      </c>
      <c r="Q818" t="n">
        <v>2238.32</v>
      </c>
      <c r="R818" t="n">
        <v>99.58</v>
      </c>
      <c r="S818" t="n">
        <v>80.06999999999999</v>
      </c>
      <c r="T818" t="n">
        <v>7668.16</v>
      </c>
      <c r="U818" t="n">
        <v>0.8</v>
      </c>
      <c r="V818" t="n">
        <v>0.88</v>
      </c>
      <c r="W818" t="n">
        <v>6.67</v>
      </c>
      <c r="X818" t="n">
        <v>0.46</v>
      </c>
      <c r="Y818" t="n">
        <v>1</v>
      </c>
      <c r="Z818" t="n">
        <v>10</v>
      </c>
    </row>
    <row r="819">
      <c r="A819" t="n">
        <v>75</v>
      </c>
      <c r="B819" t="n">
        <v>145</v>
      </c>
      <c r="C819" t="inlineStr">
        <is>
          <t xml:space="preserve">CONCLUIDO	</t>
        </is>
      </c>
      <c r="D819" t="n">
        <v>3.0325</v>
      </c>
      <c r="E819" t="n">
        <v>32.98</v>
      </c>
      <c r="F819" t="n">
        <v>29.11</v>
      </c>
      <c r="G819" t="n">
        <v>102.74</v>
      </c>
      <c r="H819" t="n">
        <v>1.08</v>
      </c>
      <c r="I819" t="n">
        <v>17</v>
      </c>
      <c r="J819" t="n">
        <v>325.35</v>
      </c>
      <c r="K819" t="n">
        <v>61.2</v>
      </c>
      <c r="L819" t="n">
        <v>19.75</v>
      </c>
      <c r="M819" t="n">
        <v>4</v>
      </c>
      <c r="N819" t="n">
        <v>99.40000000000001</v>
      </c>
      <c r="O819" t="n">
        <v>40360.92</v>
      </c>
      <c r="P819" t="n">
        <v>419.81</v>
      </c>
      <c r="Q819" t="n">
        <v>2238.4</v>
      </c>
      <c r="R819" t="n">
        <v>99.8</v>
      </c>
      <c r="S819" t="n">
        <v>80.06999999999999</v>
      </c>
      <c r="T819" t="n">
        <v>7778.43</v>
      </c>
      <c r="U819" t="n">
        <v>0.8</v>
      </c>
      <c r="V819" t="n">
        <v>0.88</v>
      </c>
      <c r="W819" t="n">
        <v>6.69</v>
      </c>
      <c r="X819" t="n">
        <v>0.48</v>
      </c>
      <c r="Y819" t="n">
        <v>1</v>
      </c>
      <c r="Z819" t="n">
        <v>10</v>
      </c>
    </row>
    <row r="820">
      <c r="A820" t="n">
        <v>76</v>
      </c>
      <c r="B820" t="n">
        <v>145</v>
      </c>
      <c r="C820" t="inlineStr">
        <is>
          <t xml:space="preserve">CONCLUIDO	</t>
        </is>
      </c>
      <c r="D820" t="n">
        <v>3.0321</v>
      </c>
      <c r="E820" t="n">
        <v>32.98</v>
      </c>
      <c r="F820" t="n">
        <v>29.12</v>
      </c>
      <c r="G820" t="n">
        <v>102.76</v>
      </c>
      <c r="H820" t="n">
        <v>1.09</v>
      </c>
      <c r="I820" t="n">
        <v>17</v>
      </c>
      <c r="J820" t="n">
        <v>325.93</v>
      </c>
      <c r="K820" t="n">
        <v>61.2</v>
      </c>
      <c r="L820" t="n">
        <v>20</v>
      </c>
      <c r="M820" t="n">
        <v>3</v>
      </c>
      <c r="N820" t="n">
        <v>99.73</v>
      </c>
      <c r="O820" t="n">
        <v>40432.03</v>
      </c>
      <c r="P820" t="n">
        <v>419.05</v>
      </c>
      <c r="Q820" t="n">
        <v>2238.41</v>
      </c>
      <c r="R820" t="n">
        <v>100.06</v>
      </c>
      <c r="S820" t="n">
        <v>80.06999999999999</v>
      </c>
      <c r="T820" t="n">
        <v>7906.05</v>
      </c>
      <c r="U820" t="n">
        <v>0.8</v>
      </c>
      <c r="V820" t="n">
        <v>0.88</v>
      </c>
      <c r="W820" t="n">
        <v>6.68</v>
      </c>
      <c r="X820" t="n">
        <v>0.49</v>
      </c>
      <c r="Y820" t="n">
        <v>1</v>
      </c>
      <c r="Z820" t="n">
        <v>10</v>
      </c>
    </row>
    <row r="821">
      <c r="A821" t="n">
        <v>77</v>
      </c>
      <c r="B821" t="n">
        <v>145</v>
      </c>
      <c r="C821" t="inlineStr">
        <is>
          <t xml:space="preserve">CONCLUIDO	</t>
        </is>
      </c>
      <c r="D821" t="n">
        <v>3.0323</v>
      </c>
      <c r="E821" t="n">
        <v>32.98</v>
      </c>
      <c r="F821" t="n">
        <v>29.11</v>
      </c>
      <c r="G821" t="n">
        <v>102.75</v>
      </c>
      <c r="H821" t="n">
        <v>1.11</v>
      </c>
      <c r="I821" t="n">
        <v>17</v>
      </c>
      <c r="J821" t="n">
        <v>326.51</v>
      </c>
      <c r="K821" t="n">
        <v>61.2</v>
      </c>
      <c r="L821" t="n">
        <v>20.25</v>
      </c>
      <c r="M821" t="n">
        <v>3</v>
      </c>
      <c r="N821" t="n">
        <v>100.06</v>
      </c>
      <c r="O821" t="n">
        <v>40503.29</v>
      </c>
      <c r="P821" t="n">
        <v>419.31</v>
      </c>
      <c r="Q821" t="n">
        <v>2238.41</v>
      </c>
      <c r="R821" t="n">
        <v>100.05</v>
      </c>
      <c r="S821" t="n">
        <v>80.06999999999999</v>
      </c>
      <c r="T821" t="n">
        <v>7901.34</v>
      </c>
      <c r="U821" t="n">
        <v>0.8</v>
      </c>
      <c r="V821" t="n">
        <v>0.88</v>
      </c>
      <c r="W821" t="n">
        <v>6.68</v>
      </c>
      <c r="X821" t="n">
        <v>0.49</v>
      </c>
      <c r="Y821" t="n">
        <v>1</v>
      </c>
      <c r="Z821" t="n">
        <v>10</v>
      </c>
    </row>
    <row r="822">
      <c r="A822" t="n">
        <v>78</v>
      </c>
      <c r="B822" t="n">
        <v>145</v>
      </c>
      <c r="C822" t="inlineStr">
        <is>
          <t xml:space="preserve">CONCLUIDO	</t>
        </is>
      </c>
      <c r="D822" t="n">
        <v>3.0326</v>
      </c>
      <c r="E822" t="n">
        <v>32.98</v>
      </c>
      <c r="F822" t="n">
        <v>29.11</v>
      </c>
      <c r="G822" t="n">
        <v>102.74</v>
      </c>
      <c r="H822" t="n">
        <v>1.12</v>
      </c>
      <c r="I822" t="n">
        <v>17</v>
      </c>
      <c r="J822" t="n">
        <v>327.08</v>
      </c>
      <c r="K822" t="n">
        <v>61.2</v>
      </c>
      <c r="L822" t="n">
        <v>20.5</v>
      </c>
      <c r="M822" t="n">
        <v>1</v>
      </c>
      <c r="N822" t="n">
        <v>100.39</v>
      </c>
      <c r="O822" t="n">
        <v>40574.7</v>
      </c>
      <c r="P822" t="n">
        <v>419.91</v>
      </c>
      <c r="Q822" t="n">
        <v>2238.3</v>
      </c>
      <c r="R822" t="n">
        <v>99.94</v>
      </c>
      <c r="S822" t="n">
        <v>80.06999999999999</v>
      </c>
      <c r="T822" t="n">
        <v>7846.12</v>
      </c>
      <c r="U822" t="n">
        <v>0.8</v>
      </c>
      <c r="V822" t="n">
        <v>0.88</v>
      </c>
      <c r="W822" t="n">
        <v>6.68</v>
      </c>
      <c r="X822" t="n">
        <v>0.48</v>
      </c>
      <c r="Y822" t="n">
        <v>1</v>
      </c>
      <c r="Z822" t="n">
        <v>10</v>
      </c>
    </row>
    <row r="823">
      <c r="A823" t="n">
        <v>79</v>
      </c>
      <c r="B823" t="n">
        <v>145</v>
      </c>
      <c r="C823" t="inlineStr">
        <is>
          <t xml:space="preserve">CONCLUIDO	</t>
        </is>
      </c>
      <c r="D823" t="n">
        <v>3.0324</v>
      </c>
      <c r="E823" t="n">
        <v>32.98</v>
      </c>
      <c r="F823" t="n">
        <v>29.11</v>
      </c>
      <c r="G823" t="n">
        <v>102.75</v>
      </c>
      <c r="H823" t="n">
        <v>1.13</v>
      </c>
      <c r="I823" t="n">
        <v>17</v>
      </c>
      <c r="J823" t="n">
        <v>327.66</v>
      </c>
      <c r="K823" t="n">
        <v>61.2</v>
      </c>
      <c r="L823" t="n">
        <v>20.75</v>
      </c>
      <c r="M823" t="n">
        <v>1</v>
      </c>
      <c r="N823" t="n">
        <v>100.72</v>
      </c>
      <c r="O823" t="n">
        <v>40646.27</v>
      </c>
      <c r="P823" t="n">
        <v>420.48</v>
      </c>
      <c r="Q823" t="n">
        <v>2238.3</v>
      </c>
      <c r="R823" t="n">
        <v>99.93000000000001</v>
      </c>
      <c r="S823" t="n">
        <v>80.06999999999999</v>
      </c>
      <c r="T823" t="n">
        <v>7843.88</v>
      </c>
      <c r="U823" t="n">
        <v>0.8</v>
      </c>
      <c r="V823" t="n">
        <v>0.88</v>
      </c>
      <c r="W823" t="n">
        <v>6.68</v>
      </c>
      <c r="X823" t="n">
        <v>0.49</v>
      </c>
      <c r="Y823" t="n">
        <v>1</v>
      </c>
      <c r="Z823" t="n">
        <v>10</v>
      </c>
    </row>
    <row r="824">
      <c r="A824" t="n">
        <v>80</v>
      </c>
      <c r="B824" t="n">
        <v>145</v>
      </c>
      <c r="C824" t="inlineStr">
        <is>
          <t xml:space="preserve">CONCLUIDO	</t>
        </is>
      </c>
      <c r="D824" t="n">
        <v>3.0324</v>
      </c>
      <c r="E824" t="n">
        <v>32.98</v>
      </c>
      <c r="F824" t="n">
        <v>29.11</v>
      </c>
      <c r="G824" t="n">
        <v>102.75</v>
      </c>
      <c r="H824" t="n">
        <v>1.14</v>
      </c>
      <c r="I824" t="n">
        <v>17</v>
      </c>
      <c r="J824" t="n">
        <v>328.25</v>
      </c>
      <c r="K824" t="n">
        <v>61.2</v>
      </c>
      <c r="L824" t="n">
        <v>21</v>
      </c>
      <c r="M824" t="n">
        <v>0</v>
      </c>
      <c r="N824" t="n">
        <v>101.05</v>
      </c>
      <c r="O824" t="n">
        <v>40718</v>
      </c>
      <c r="P824" t="n">
        <v>421.15</v>
      </c>
      <c r="Q824" t="n">
        <v>2238.3</v>
      </c>
      <c r="R824" t="n">
        <v>99.93000000000001</v>
      </c>
      <c r="S824" t="n">
        <v>80.06999999999999</v>
      </c>
      <c r="T824" t="n">
        <v>7843.62</v>
      </c>
      <c r="U824" t="n">
        <v>0.8</v>
      </c>
      <c r="V824" t="n">
        <v>0.88</v>
      </c>
      <c r="W824" t="n">
        <v>6.68</v>
      </c>
      <c r="X824" t="n">
        <v>0.49</v>
      </c>
      <c r="Y824" t="n">
        <v>1</v>
      </c>
      <c r="Z824" t="n">
        <v>10</v>
      </c>
    </row>
    <row r="825">
      <c r="A825" t="n">
        <v>0</v>
      </c>
      <c r="B825" t="n">
        <v>65</v>
      </c>
      <c r="C825" t="inlineStr">
        <is>
          <t xml:space="preserve">CONCLUIDO	</t>
        </is>
      </c>
      <c r="D825" t="n">
        <v>2.1211</v>
      </c>
      <c r="E825" t="n">
        <v>47.14</v>
      </c>
      <c r="F825" t="n">
        <v>37.12</v>
      </c>
      <c r="G825" t="n">
        <v>7.73</v>
      </c>
      <c r="H825" t="n">
        <v>0.13</v>
      </c>
      <c r="I825" t="n">
        <v>288</v>
      </c>
      <c r="J825" t="n">
        <v>133.21</v>
      </c>
      <c r="K825" t="n">
        <v>46.47</v>
      </c>
      <c r="L825" t="n">
        <v>1</v>
      </c>
      <c r="M825" t="n">
        <v>286</v>
      </c>
      <c r="N825" t="n">
        <v>20.75</v>
      </c>
      <c r="O825" t="n">
        <v>16663.42</v>
      </c>
      <c r="P825" t="n">
        <v>398.62</v>
      </c>
      <c r="Q825" t="n">
        <v>2239.38</v>
      </c>
      <c r="R825" t="n">
        <v>361.32</v>
      </c>
      <c r="S825" t="n">
        <v>80.06999999999999</v>
      </c>
      <c r="T825" t="n">
        <v>137182.16</v>
      </c>
      <c r="U825" t="n">
        <v>0.22</v>
      </c>
      <c r="V825" t="n">
        <v>0.6899999999999999</v>
      </c>
      <c r="W825" t="n">
        <v>7.12</v>
      </c>
      <c r="X825" t="n">
        <v>8.48</v>
      </c>
      <c r="Y825" t="n">
        <v>1</v>
      </c>
      <c r="Z825" t="n">
        <v>10</v>
      </c>
    </row>
    <row r="826">
      <c r="A826" t="n">
        <v>1</v>
      </c>
      <c r="B826" t="n">
        <v>65</v>
      </c>
      <c r="C826" t="inlineStr">
        <is>
          <t xml:space="preserve">CONCLUIDO	</t>
        </is>
      </c>
      <c r="D826" t="n">
        <v>2.3287</v>
      </c>
      <c r="E826" t="n">
        <v>42.94</v>
      </c>
      <c r="F826" t="n">
        <v>34.91</v>
      </c>
      <c r="G826" t="n">
        <v>9.74</v>
      </c>
      <c r="H826" t="n">
        <v>0.17</v>
      </c>
      <c r="I826" t="n">
        <v>215</v>
      </c>
      <c r="J826" t="n">
        <v>133.55</v>
      </c>
      <c r="K826" t="n">
        <v>46.47</v>
      </c>
      <c r="L826" t="n">
        <v>1.25</v>
      </c>
      <c r="M826" t="n">
        <v>213</v>
      </c>
      <c r="N826" t="n">
        <v>20.83</v>
      </c>
      <c r="O826" t="n">
        <v>16704.7</v>
      </c>
      <c r="P826" t="n">
        <v>371.14</v>
      </c>
      <c r="Q826" t="n">
        <v>2238.85</v>
      </c>
      <c r="R826" t="n">
        <v>288.96</v>
      </c>
      <c r="S826" t="n">
        <v>80.06999999999999</v>
      </c>
      <c r="T826" t="n">
        <v>101366.82</v>
      </c>
      <c r="U826" t="n">
        <v>0.28</v>
      </c>
      <c r="V826" t="n">
        <v>0.74</v>
      </c>
      <c r="W826" t="n">
        <v>7</v>
      </c>
      <c r="X826" t="n">
        <v>6.28</v>
      </c>
      <c r="Y826" t="n">
        <v>1</v>
      </c>
      <c r="Z826" t="n">
        <v>10</v>
      </c>
    </row>
    <row r="827">
      <c r="A827" t="n">
        <v>2</v>
      </c>
      <c r="B827" t="n">
        <v>65</v>
      </c>
      <c r="C827" t="inlineStr">
        <is>
          <t xml:space="preserve">CONCLUIDO	</t>
        </is>
      </c>
      <c r="D827" t="n">
        <v>2.4733</v>
      </c>
      <c r="E827" t="n">
        <v>40.43</v>
      </c>
      <c r="F827" t="n">
        <v>33.6</v>
      </c>
      <c r="G827" t="n">
        <v>11.79</v>
      </c>
      <c r="H827" t="n">
        <v>0.2</v>
      </c>
      <c r="I827" t="n">
        <v>171</v>
      </c>
      <c r="J827" t="n">
        <v>133.88</v>
      </c>
      <c r="K827" t="n">
        <v>46.47</v>
      </c>
      <c r="L827" t="n">
        <v>1.5</v>
      </c>
      <c r="M827" t="n">
        <v>169</v>
      </c>
      <c r="N827" t="n">
        <v>20.91</v>
      </c>
      <c r="O827" t="n">
        <v>16746.01</v>
      </c>
      <c r="P827" t="n">
        <v>353.45</v>
      </c>
      <c r="Q827" t="n">
        <v>2238.75</v>
      </c>
      <c r="R827" t="n">
        <v>246.43</v>
      </c>
      <c r="S827" t="n">
        <v>80.06999999999999</v>
      </c>
      <c r="T827" t="n">
        <v>80322.92999999999</v>
      </c>
      <c r="U827" t="n">
        <v>0.32</v>
      </c>
      <c r="V827" t="n">
        <v>0.76</v>
      </c>
      <c r="W827" t="n">
        <v>6.92</v>
      </c>
      <c r="X827" t="n">
        <v>4.96</v>
      </c>
      <c r="Y827" t="n">
        <v>1</v>
      </c>
      <c r="Z827" t="n">
        <v>10</v>
      </c>
    </row>
    <row r="828">
      <c r="A828" t="n">
        <v>3</v>
      </c>
      <c r="B828" t="n">
        <v>65</v>
      </c>
      <c r="C828" t="inlineStr">
        <is>
          <t xml:space="preserve">CONCLUIDO	</t>
        </is>
      </c>
      <c r="D828" t="n">
        <v>2.5841</v>
      </c>
      <c r="E828" t="n">
        <v>38.7</v>
      </c>
      <c r="F828" t="n">
        <v>32.68</v>
      </c>
      <c r="G828" t="n">
        <v>13.91</v>
      </c>
      <c r="H828" t="n">
        <v>0.23</v>
      </c>
      <c r="I828" t="n">
        <v>141</v>
      </c>
      <c r="J828" t="n">
        <v>134.22</v>
      </c>
      <c r="K828" t="n">
        <v>46.47</v>
      </c>
      <c r="L828" t="n">
        <v>1.75</v>
      </c>
      <c r="M828" t="n">
        <v>139</v>
      </c>
      <c r="N828" t="n">
        <v>21</v>
      </c>
      <c r="O828" t="n">
        <v>16787.35</v>
      </c>
      <c r="P828" t="n">
        <v>340.15</v>
      </c>
      <c r="Q828" t="n">
        <v>2238.78</v>
      </c>
      <c r="R828" t="n">
        <v>216.66</v>
      </c>
      <c r="S828" t="n">
        <v>80.06999999999999</v>
      </c>
      <c r="T828" t="n">
        <v>65585.61</v>
      </c>
      <c r="U828" t="n">
        <v>0.37</v>
      </c>
      <c r="V828" t="n">
        <v>0.79</v>
      </c>
      <c r="W828" t="n">
        <v>6.86</v>
      </c>
      <c r="X828" t="n">
        <v>4.05</v>
      </c>
      <c r="Y828" t="n">
        <v>1</v>
      </c>
      <c r="Z828" t="n">
        <v>10</v>
      </c>
    </row>
    <row r="829">
      <c r="A829" t="n">
        <v>4</v>
      </c>
      <c r="B829" t="n">
        <v>65</v>
      </c>
      <c r="C829" t="inlineStr">
        <is>
          <t xml:space="preserve">CONCLUIDO	</t>
        </is>
      </c>
      <c r="D829" t="n">
        <v>2.666</v>
      </c>
      <c r="E829" t="n">
        <v>37.51</v>
      </c>
      <c r="F829" t="n">
        <v>32.06</v>
      </c>
      <c r="G829" t="n">
        <v>16.03</v>
      </c>
      <c r="H829" t="n">
        <v>0.26</v>
      </c>
      <c r="I829" t="n">
        <v>120</v>
      </c>
      <c r="J829" t="n">
        <v>134.55</v>
      </c>
      <c r="K829" t="n">
        <v>46.47</v>
      </c>
      <c r="L829" t="n">
        <v>2</v>
      </c>
      <c r="M829" t="n">
        <v>118</v>
      </c>
      <c r="N829" t="n">
        <v>21.09</v>
      </c>
      <c r="O829" t="n">
        <v>16828.84</v>
      </c>
      <c r="P829" t="n">
        <v>330.11</v>
      </c>
      <c r="Q829" t="n">
        <v>2238.85</v>
      </c>
      <c r="R829" t="n">
        <v>196.39</v>
      </c>
      <c r="S829" t="n">
        <v>80.06999999999999</v>
      </c>
      <c r="T829" t="n">
        <v>55558.48</v>
      </c>
      <c r="U829" t="n">
        <v>0.41</v>
      </c>
      <c r="V829" t="n">
        <v>0.8</v>
      </c>
      <c r="W829" t="n">
        <v>6.84</v>
      </c>
      <c r="X829" t="n">
        <v>3.43</v>
      </c>
      <c r="Y829" t="n">
        <v>1</v>
      </c>
      <c r="Z829" t="n">
        <v>10</v>
      </c>
    </row>
    <row r="830">
      <c r="A830" t="n">
        <v>5</v>
      </c>
      <c r="B830" t="n">
        <v>65</v>
      </c>
      <c r="C830" t="inlineStr">
        <is>
          <t xml:space="preserve">CONCLUIDO	</t>
        </is>
      </c>
      <c r="D830" t="n">
        <v>2.7315</v>
      </c>
      <c r="E830" t="n">
        <v>36.61</v>
      </c>
      <c r="F830" t="n">
        <v>31.6</v>
      </c>
      <c r="G830" t="n">
        <v>18.23</v>
      </c>
      <c r="H830" t="n">
        <v>0.29</v>
      </c>
      <c r="I830" t="n">
        <v>104</v>
      </c>
      <c r="J830" t="n">
        <v>134.89</v>
      </c>
      <c r="K830" t="n">
        <v>46.47</v>
      </c>
      <c r="L830" t="n">
        <v>2.25</v>
      </c>
      <c r="M830" t="n">
        <v>102</v>
      </c>
      <c r="N830" t="n">
        <v>21.17</v>
      </c>
      <c r="O830" t="n">
        <v>16870.25</v>
      </c>
      <c r="P830" t="n">
        <v>321.69</v>
      </c>
      <c r="Q830" t="n">
        <v>2238.49</v>
      </c>
      <c r="R830" t="n">
        <v>181.2</v>
      </c>
      <c r="S830" t="n">
        <v>80.06999999999999</v>
      </c>
      <c r="T830" t="n">
        <v>48041.43</v>
      </c>
      <c r="U830" t="n">
        <v>0.44</v>
      </c>
      <c r="V830" t="n">
        <v>0.8100000000000001</v>
      </c>
      <c r="W830" t="n">
        <v>6.82</v>
      </c>
      <c r="X830" t="n">
        <v>2.97</v>
      </c>
      <c r="Y830" t="n">
        <v>1</v>
      </c>
      <c r="Z830" t="n">
        <v>10</v>
      </c>
    </row>
    <row r="831">
      <c r="A831" t="n">
        <v>6</v>
      </c>
      <c r="B831" t="n">
        <v>65</v>
      </c>
      <c r="C831" t="inlineStr">
        <is>
          <t xml:space="preserve">CONCLUIDO	</t>
        </is>
      </c>
      <c r="D831" t="n">
        <v>2.7893</v>
      </c>
      <c r="E831" t="n">
        <v>35.85</v>
      </c>
      <c r="F831" t="n">
        <v>31.19</v>
      </c>
      <c r="G831" t="n">
        <v>20.57</v>
      </c>
      <c r="H831" t="n">
        <v>0.33</v>
      </c>
      <c r="I831" t="n">
        <v>91</v>
      </c>
      <c r="J831" t="n">
        <v>135.22</v>
      </c>
      <c r="K831" t="n">
        <v>46.47</v>
      </c>
      <c r="L831" t="n">
        <v>2.5</v>
      </c>
      <c r="M831" t="n">
        <v>89</v>
      </c>
      <c r="N831" t="n">
        <v>21.26</v>
      </c>
      <c r="O831" t="n">
        <v>16911.68</v>
      </c>
      <c r="P831" t="n">
        <v>313.49</v>
      </c>
      <c r="Q831" t="n">
        <v>2238.54</v>
      </c>
      <c r="R831" t="n">
        <v>168.52</v>
      </c>
      <c r="S831" t="n">
        <v>80.06999999999999</v>
      </c>
      <c r="T831" t="n">
        <v>41765.47</v>
      </c>
      <c r="U831" t="n">
        <v>0.48</v>
      </c>
      <c r="V831" t="n">
        <v>0.82</v>
      </c>
      <c r="W831" t="n">
        <v>6.78</v>
      </c>
      <c r="X831" t="n">
        <v>2.56</v>
      </c>
      <c r="Y831" t="n">
        <v>1</v>
      </c>
      <c r="Z831" t="n">
        <v>10</v>
      </c>
    </row>
    <row r="832">
      <c r="A832" t="n">
        <v>7</v>
      </c>
      <c r="B832" t="n">
        <v>65</v>
      </c>
      <c r="C832" t="inlineStr">
        <is>
          <t xml:space="preserve">CONCLUIDO	</t>
        </is>
      </c>
      <c r="D832" t="n">
        <v>2.828</v>
      </c>
      <c r="E832" t="n">
        <v>35.36</v>
      </c>
      <c r="F832" t="n">
        <v>30.95</v>
      </c>
      <c r="G832" t="n">
        <v>22.65</v>
      </c>
      <c r="H832" t="n">
        <v>0.36</v>
      </c>
      <c r="I832" t="n">
        <v>82</v>
      </c>
      <c r="J832" t="n">
        <v>135.56</v>
      </c>
      <c r="K832" t="n">
        <v>46.47</v>
      </c>
      <c r="L832" t="n">
        <v>2.75</v>
      </c>
      <c r="M832" t="n">
        <v>80</v>
      </c>
      <c r="N832" t="n">
        <v>21.34</v>
      </c>
      <c r="O832" t="n">
        <v>16953.14</v>
      </c>
      <c r="P832" t="n">
        <v>307.52</v>
      </c>
      <c r="Q832" t="n">
        <v>2238.54</v>
      </c>
      <c r="R832" t="n">
        <v>160.37</v>
      </c>
      <c r="S832" t="n">
        <v>80.06999999999999</v>
      </c>
      <c r="T832" t="n">
        <v>37739.33</v>
      </c>
      <c r="U832" t="n">
        <v>0.5</v>
      </c>
      <c r="V832" t="n">
        <v>0.83</v>
      </c>
      <c r="W832" t="n">
        <v>6.77</v>
      </c>
      <c r="X832" t="n">
        <v>2.32</v>
      </c>
      <c r="Y832" t="n">
        <v>1</v>
      </c>
      <c r="Z832" t="n">
        <v>10</v>
      </c>
    </row>
    <row r="833">
      <c r="A833" t="n">
        <v>8</v>
      </c>
      <c r="B833" t="n">
        <v>65</v>
      </c>
      <c r="C833" t="inlineStr">
        <is>
          <t xml:space="preserve">CONCLUIDO	</t>
        </is>
      </c>
      <c r="D833" t="n">
        <v>2.8679</v>
      </c>
      <c r="E833" t="n">
        <v>34.87</v>
      </c>
      <c r="F833" t="n">
        <v>30.7</v>
      </c>
      <c r="G833" t="n">
        <v>25.23</v>
      </c>
      <c r="H833" t="n">
        <v>0.39</v>
      </c>
      <c r="I833" t="n">
        <v>73</v>
      </c>
      <c r="J833" t="n">
        <v>135.9</v>
      </c>
      <c r="K833" t="n">
        <v>46.47</v>
      </c>
      <c r="L833" t="n">
        <v>3</v>
      </c>
      <c r="M833" t="n">
        <v>71</v>
      </c>
      <c r="N833" t="n">
        <v>21.43</v>
      </c>
      <c r="O833" t="n">
        <v>16994.64</v>
      </c>
      <c r="P833" t="n">
        <v>301.13</v>
      </c>
      <c r="Q833" t="n">
        <v>2238.71</v>
      </c>
      <c r="R833" t="n">
        <v>152.25</v>
      </c>
      <c r="S833" t="n">
        <v>80.06999999999999</v>
      </c>
      <c r="T833" t="n">
        <v>33719.91</v>
      </c>
      <c r="U833" t="n">
        <v>0.53</v>
      </c>
      <c r="V833" t="n">
        <v>0.84</v>
      </c>
      <c r="W833" t="n">
        <v>6.75</v>
      </c>
      <c r="X833" t="n">
        <v>2.07</v>
      </c>
      <c r="Y833" t="n">
        <v>1</v>
      </c>
      <c r="Z833" t="n">
        <v>10</v>
      </c>
    </row>
    <row r="834">
      <c r="A834" t="n">
        <v>9</v>
      </c>
      <c r="B834" t="n">
        <v>65</v>
      </c>
      <c r="C834" t="inlineStr">
        <is>
          <t xml:space="preserve">CONCLUIDO	</t>
        </is>
      </c>
      <c r="D834" t="n">
        <v>2.9017</v>
      </c>
      <c r="E834" t="n">
        <v>34.46</v>
      </c>
      <c r="F834" t="n">
        <v>30.49</v>
      </c>
      <c r="G834" t="n">
        <v>27.71</v>
      </c>
      <c r="H834" t="n">
        <v>0.42</v>
      </c>
      <c r="I834" t="n">
        <v>66</v>
      </c>
      <c r="J834" t="n">
        <v>136.23</v>
      </c>
      <c r="K834" t="n">
        <v>46.47</v>
      </c>
      <c r="L834" t="n">
        <v>3.25</v>
      </c>
      <c r="M834" t="n">
        <v>64</v>
      </c>
      <c r="N834" t="n">
        <v>21.52</v>
      </c>
      <c r="O834" t="n">
        <v>17036.16</v>
      </c>
      <c r="P834" t="n">
        <v>294.7</v>
      </c>
      <c r="Q834" t="n">
        <v>2238.47</v>
      </c>
      <c r="R834" t="n">
        <v>145.29</v>
      </c>
      <c r="S834" t="n">
        <v>80.06999999999999</v>
      </c>
      <c r="T834" t="n">
        <v>30278.71</v>
      </c>
      <c r="U834" t="n">
        <v>0.55</v>
      </c>
      <c r="V834" t="n">
        <v>0.84</v>
      </c>
      <c r="W834" t="n">
        <v>6.74</v>
      </c>
      <c r="X834" t="n">
        <v>1.86</v>
      </c>
      <c r="Y834" t="n">
        <v>1</v>
      </c>
      <c r="Z834" t="n">
        <v>10</v>
      </c>
    </row>
    <row r="835">
      <c r="A835" t="n">
        <v>10</v>
      </c>
      <c r="B835" t="n">
        <v>65</v>
      </c>
      <c r="C835" t="inlineStr">
        <is>
          <t xml:space="preserve">CONCLUIDO	</t>
        </is>
      </c>
      <c r="D835" t="n">
        <v>2.9236</v>
      </c>
      <c r="E835" t="n">
        <v>34.2</v>
      </c>
      <c r="F835" t="n">
        <v>30.36</v>
      </c>
      <c r="G835" t="n">
        <v>29.87</v>
      </c>
      <c r="H835" t="n">
        <v>0.45</v>
      </c>
      <c r="I835" t="n">
        <v>61</v>
      </c>
      <c r="J835" t="n">
        <v>136.57</v>
      </c>
      <c r="K835" t="n">
        <v>46.47</v>
      </c>
      <c r="L835" t="n">
        <v>3.5</v>
      </c>
      <c r="M835" t="n">
        <v>59</v>
      </c>
      <c r="N835" t="n">
        <v>21.6</v>
      </c>
      <c r="O835" t="n">
        <v>17077.72</v>
      </c>
      <c r="P835" t="n">
        <v>289.32</v>
      </c>
      <c r="Q835" t="n">
        <v>2238.72</v>
      </c>
      <c r="R835" t="n">
        <v>141.06</v>
      </c>
      <c r="S835" t="n">
        <v>80.06999999999999</v>
      </c>
      <c r="T835" t="n">
        <v>28188.72</v>
      </c>
      <c r="U835" t="n">
        <v>0.57</v>
      </c>
      <c r="V835" t="n">
        <v>0.85</v>
      </c>
      <c r="W835" t="n">
        <v>6.75</v>
      </c>
      <c r="X835" t="n">
        <v>1.73</v>
      </c>
      <c r="Y835" t="n">
        <v>1</v>
      </c>
      <c r="Z835" t="n">
        <v>10</v>
      </c>
    </row>
    <row r="836">
      <c r="A836" t="n">
        <v>11</v>
      </c>
      <c r="B836" t="n">
        <v>65</v>
      </c>
      <c r="C836" t="inlineStr">
        <is>
          <t xml:space="preserve">CONCLUIDO	</t>
        </is>
      </c>
      <c r="D836" t="n">
        <v>2.9492</v>
      </c>
      <c r="E836" t="n">
        <v>33.91</v>
      </c>
      <c r="F836" t="n">
        <v>30.2</v>
      </c>
      <c r="G836" t="n">
        <v>32.36</v>
      </c>
      <c r="H836" t="n">
        <v>0.48</v>
      </c>
      <c r="I836" t="n">
        <v>56</v>
      </c>
      <c r="J836" t="n">
        <v>136.91</v>
      </c>
      <c r="K836" t="n">
        <v>46.47</v>
      </c>
      <c r="L836" t="n">
        <v>3.75</v>
      </c>
      <c r="M836" t="n">
        <v>54</v>
      </c>
      <c r="N836" t="n">
        <v>21.69</v>
      </c>
      <c r="O836" t="n">
        <v>17119.3</v>
      </c>
      <c r="P836" t="n">
        <v>283.94</v>
      </c>
      <c r="Q836" t="n">
        <v>2238.51</v>
      </c>
      <c r="R836" t="n">
        <v>135.96</v>
      </c>
      <c r="S836" t="n">
        <v>80.06999999999999</v>
      </c>
      <c r="T836" t="n">
        <v>25659.9</v>
      </c>
      <c r="U836" t="n">
        <v>0.59</v>
      </c>
      <c r="V836" t="n">
        <v>0.85</v>
      </c>
      <c r="W836" t="n">
        <v>6.73</v>
      </c>
      <c r="X836" t="n">
        <v>1.57</v>
      </c>
      <c r="Y836" t="n">
        <v>1</v>
      </c>
      <c r="Z836" t="n">
        <v>10</v>
      </c>
    </row>
    <row r="837">
      <c r="A837" t="n">
        <v>12</v>
      </c>
      <c r="B837" t="n">
        <v>65</v>
      </c>
      <c r="C837" t="inlineStr">
        <is>
          <t xml:space="preserve">CONCLUIDO	</t>
        </is>
      </c>
      <c r="D837" t="n">
        <v>2.9745</v>
      </c>
      <c r="E837" t="n">
        <v>33.62</v>
      </c>
      <c r="F837" t="n">
        <v>30.05</v>
      </c>
      <c r="G837" t="n">
        <v>35.35</v>
      </c>
      <c r="H837" t="n">
        <v>0.52</v>
      </c>
      <c r="I837" t="n">
        <v>51</v>
      </c>
      <c r="J837" t="n">
        <v>137.25</v>
      </c>
      <c r="K837" t="n">
        <v>46.47</v>
      </c>
      <c r="L837" t="n">
        <v>4</v>
      </c>
      <c r="M837" t="n">
        <v>49</v>
      </c>
      <c r="N837" t="n">
        <v>21.78</v>
      </c>
      <c r="O837" t="n">
        <v>17160.92</v>
      </c>
      <c r="P837" t="n">
        <v>277.75</v>
      </c>
      <c r="Q837" t="n">
        <v>2238.44</v>
      </c>
      <c r="R837" t="n">
        <v>131.02</v>
      </c>
      <c r="S837" t="n">
        <v>80.06999999999999</v>
      </c>
      <c r="T837" t="n">
        <v>23214.66</v>
      </c>
      <c r="U837" t="n">
        <v>0.61</v>
      </c>
      <c r="V837" t="n">
        <v>0.85</v>
      </c>
      <c r="W837" t="n">
        <v>6.72</v>
      </c>
      <c r="X837" t="n">
        <v>1.42</v>
      </c>
      <c r="Y837" t="n">
        <v>1</v>
      </c>
      <c r="Z837" t="n">
        <v>10</v>
      </c>
    </row>
    <row r="838">
      <c r="A838" t="n">
        <v>13</v>
      </c>
      <c r="B838" t="n">
        <v>65</v>
      </c>
      <c r="C838" t="inlineStr">
        <is>
          <t xml:space="preserve">CONCLUIDO	</t>
        </is>
      </c>
      <c r="D838" t="n">
        <v>2.992</v>
      </c>
      <c r="E838" t="n">
        <v>33.42</v>
      </c>
      <c r="F838" t="n">
        <v>29.96</v>
      </c>
      <c r="G838" t="n">
        <v>38.25</v>
      </c>
      <c r="H838" t="n">
        <v>0.55</v>
      </c>
      <c r="I838" t="n">
        <v>47</v>
      </c>
      <c r="J838" t="n">
        <v>137.58</v>
      </c>
      <c r="K838" t="n">
        <v>46.47</v>
      </c>
      <c r="L838" t="n">
        <v>4.25</v>
      </c>
      <c r="M838" t="n">
        <v>45</v>
      </c>
      <c r="N838" t="n">
        <v>21.87</v>
      </c>
      <c r="O838" t="n">
        <v>17202.57</v>
      </c>
      <c r="P838" t="n">
        <v>272.86</v>
      </c>
      <c r="Q838" t="n">
        <v>2238.43</v>
      </c>
      <c r="R838" t="n">
        <v>128.08</v>
      </c>
      <c r="S838" t="n">
        <v>80.06999999999999</v>
      </c>
      <c r="T838" t="n">
        <v>21768.96</v>
      </c>
      <c r="U838" t="n">
        <v>0.63</v>
      </c>
      <c r="V838" t="n">
        <v>0.86</v>
      </c>
      <c r="W838" t="n">
        <v>6.72</v>
      </c>
      <c r="X838" t="n">
        <v>1.33</v>
      </c>
      <c r="Y838" t="n">
        <v>1</v>
      </c>
      <c r="Z838" t="n">
        <v>10</v>
      </c>
    </row>
    <row r="839">
      <c r="A839" t="n">
        <v>14</v>
      </c>
      <c r="B839" t="n">
        <v>65</v>
      </c>
      <c r="C839" t="inlineStr">
        <is>
          <t xml:space="preserve">CONCLUIDO	</t>
        </is>
      </c>
      <c r="D839" t="n">
        <v>3.0088</v>
      </c>
      <c r="E839" t="n">
        <v>33.24</v>
      </c>
      <c r="F839" t="n">
        <v>29.86</v>
      </c>
      <c r="G839" t="n">
        <v>40.72</v>
      </c>
      <c r="H839" t="n">
        <v>0.58</v>
      </c>
      <c r="I839" t="n">
        <v>44</v>
      </c>
      <c r="J839" t="n">
        <v>137.92</v>
      </c>
      <c r="K839" t="n">
        <v>46.47</v>
      </c>
      <c r="L839" t="n">
        <v>4.5</v>
      </c>
      <c r="M839" t="n">
        <v>42</v>
      </c>
      <c r="N839" t="n">
        <v>21.95</v>
      </c>
      <c r="O839" t="n">
        <v>17244.24</v>
      </c>
      <c r="P839" t="n">
        <v>266.77</v>
      </c>
      <c r="Q839" t="n">
        <v>2238.63</v>
      </c>
      <c r="R839" t="n">
        <v>124.78</v>
      </c>
      <c r="S839" t="n">
        <v>80.06999999999999</v>
      </c>
      <c r="T839" t="n">
        <v>20133.1</v>
      </c>
      <c r="U839" t="n">
        <v>0.64</v>
      </c>
      <c r="V839" t="n">
        <v>0.86</v>
      </c>
      <c r="W839" t="n">
        <v>6.71</v>
      </c>
      <c r="X839" t="n">
        <v>1.23</v>
      </c>
      <c r="Y839" t="n">
        <v>1</v>
      </c>
      <c r="Z839" t="n">
        <v>10</v>
      </c>
    </row>
    <row r="840">
      <c r="A840" t="n">
        <v>15</v>
      </c>
      <c r="B840" t="n">
        <v>65</v>
      </c>
      <c r="C840" t="inlineStr">
        <is>
          <t xml:space="preserve">CONCLUIDO	</t>
        </is>
      </c>
      <c r="D840" t="n">
        <v>3.0269</v>
      </c>
      <c r="E840" t="n">
        <v>33.04</v>
      </c>
      <c r="F840" t="n">
        <v>29.74</v>
      </c>
      <c r="G840" t="n">
        <v>43.52</v>
      </c>
      <c r="H840" t="n">
        <v>0.61</v>
      </c>
      <c r="I840" t="n">
        <v>41</v>
      </c>
      <c r="J840" t="n">
        <v>138.26</v>
      </c>
      <c r="K840" t="n">
        <v>46.47</v>
      </c>
      <c r="L840" t="n">
        <v>4.75</v>
      </c>
      <c r="M840" t="n">
        <v>37</v>
      </c>
      <c r="N840" t="n">
        <v>22.04</v>
      </c>
      <c r="O840" t="n">
        <v>17285.95</v>
      </c>
      <c r="P840" t="n">
        <v>262.26</v>
      </c>
      <c r="Q840" t="n">
        <v>2238.37</v>
      </c>
      <c r="R840" t="n">
        <v>120.81</v>
      </c>
      <c r="S840" t="n">
        <v>80.06999999999999</v>
      </c>
      <c r="T840" t="n">
        <v>18163.78</v>
      </c>
      <c r="U840" t="n">
        <v>0.66</v>
      </c>
      <c r="V840" t="n">
        <v>0.86</v>
      </c>
      <c r="W840" t="n">
        <v>6.7</v>
      </c>
      <c r="X840" t="n">
        <v>1.11</v>
      </c>
      <c r="Y840" t="n">
        <v>1</v>
      </c>
      <c r="Z840" t="n">
        <v>10</v>
      </c>
    </row>
    <row r="841">
      <c r="A841" t="n">
        <v>16</v>
      </c>
      <c r="B841" t="n">
        <v>65</v>
      </c>
      <c r="C841" t="inlineStr">
        <is>
          <t xml:space="preserve">CONCLUIDO	</t>
        </is>
      </c>
      <c r="D841" t="n">
        <v>3.0355</v>
      </c>
      <c r="E841" t="n">
        <v>32.94</v>
      </c>
      <c r="F841" t="n">
        <v>29.73</v>
      </c>
      <c r="G841" t="n">
        <v>46.94</v>
      </c>
      <c r="H841" t="n">
        <v>0.64</v>
      </c>
      <c r="I841" t="n">
        <v>38</v>
      </c>
      <c r="J841" t="n">
        <v>138.6</v>
      </c>
      <c r="K841" t="n">
        <v>46.47</v>
      </c>
      <c r="L841" t="n">
        <v>5</v>
      </c>
      <c r="M841" t="n">
        <v>26</v>
      </c>
      <c r="N841" t="n">
        <v>22.13</v>
      </c>
      <c r="O841" t="n">
        <v>17327.69</v>
      </c>
      <c r="P841" t="n">
        <v>256.73</v>
      </c>
      <c r="Q841" t="n">
        <v>2238.38</v>
      </c>
      <c r="R841" t="n">
        <v>119.93</v>
      </c>
      <c r="S841" t="n">
        <v>80.06999999999999</v>
      </c>
      <c r="T841" t="n">
        <v>17738.83</v>
      </c>
      <c r="U841" t="n">
        <v>0.67</v>
      </c>
      <c r="V841" t="n">
        <v>0.86</v>
      </c>
      <c r="W841" t="n">
        <v>6.72</v>
      </c>
      <c r="X841" t="n">
        <v>1.1</v>
      </c>
      <c r="Y841" t="n">
        <v>1</v>
      </c>
      <c r="Z841" t="n">
        <v>10</v>
      </c>
    </row>
    <row r="842">
      <c r="A842" t="n">
        <v>17</v>
      </c>
      <c r="B842" t="n">
        <v>65</v>
      </c>
      <c r="C842" t="inlineStr">
        <is>
          <t xml:space="preserve">CONCLUIDO	</t>
        </is>
      </c>
      <c r="D842" t="n">
        <v>3.0402</v>
      </c>
      <c r="E842" t="n">
        <v>32.89</v>
      </c>
      <c r="F842" t="n">
        <v>29.7</v>
      </c>
      <c r="G842" t="n">
        <v>48.17</v>
      </c>
      <c r="H842" t="n">
        <v>0.67</v>
      </c>
      <c r="I842" t="n">
        <v>37</v>
      </c>
      <c r="J842" t="n">
        <v>138.94</v>
      </c>
      <c r="K842" t="n">
        <v>46.47</v>
      </c>
      <c r="L842" t="n">
        <v>5.25</v>
      </c>
      <c r="M842" t="n">
        <v>13</v>
      </c>
      <c r="N842" t="n">
        <v>22.22</v>
      </c>
      <c r="O842" t="n">
        <v>17369.47</v>
      </c>
      <c r="P842" t="n">
        <v>254.38</v>
      </c>
      <c r="Q842" t="n">
        <v>2238.61</v>
      </c>
      <c r="R842" t="n">
        <v>118.84</v>
      </c>
      <c r="S842" t="n">
        <v>80.06999999999999</v>
      </c>
      <c r="T842" t="n">
        <v>17195.58</v>
      </c>
      <c r="U842" t="n">
        <v>0.67</v>
      </c>
      <c r="V842" t="n">
        <v>0.86</v>
      </c>
      <c r="W842" t="n">
        <v>6.73</v>
      </c>
      <c r="X842" t="n">
        <v>1.08</v>
      </c>
      <c r="Y842" t="n">
        <v>1</v>
      </c>
      <c r="Z842" t="n">
        <v>10</v>
      </c>
    </row>
    <row r="843">
      <c r="A843" t="n">
        <v>18</v>
      </c>
      <c r="B843" t="n">
        <v>65</v>
      </c>
      <c r="C843" t="inlineStr">
        <is>
          <t xml:space="preserve">CONCLUIDO	</t>
        </is>
      </c>
      <c r="D843" t="n">
        <v>3.0449</v>
      </c>
      <c r="E843" t="n">
        <v>32.84</v>
      </c>
      <c r="F843" t="n">
        <v>29.68</v>
      </c>
      <c r="G843" t="n">
        <v>49.47</v>
      </c>
      <c r="H843" t="n">
        <v>0.7</v>
      </c>
      <c r="I843" t="n">
        <v>36</v>
      </c>
      <c r="J843" t="n">
        <v>139.28</v>
      </c>
      <c r="K843" t="n">
        <v>46.47</v>
      </c>
      <c r="L843" t="n">
        <v>5.5</v>
      </c>
      <c r="M843" t="n">
        <v>6</v>
      </c>
      <c r="N843" t="n">
        <v>22.31</v>
      </c>
      <c r="O843" t="n">
        <v>17411.27</v>
      </c>
      <c r="P843" t="n">
        <v>253.06</v>
      </c>
      <c r="Q843" t="n">
        <v>2238.55</v>
      </c>
      <c r="R843" t="n">
        <v>117.62</v>
      </c>
      <c r="S843" t="n">
        <v>80.06999999999999</v>
      </c>
      <c r="T843" t="n">
        <v>16592.33</v>
      </c>
      <c r="U843" t="n">
        <v>0.68</v>
      </c>
      <c r="V843" t="n">
        <v>0.86</v>
      </c>
      <c r="W843" t="n">
        <v>6.74</v>
      </c>
      <c r="X843" t="n">
        <v>1.05</v>
      </c>
      <c r="Y843" t="n">
        <v>1</v>
      </c>
      <c r="Z843" t="n">
        <v>10</v>
      </c>
    </row>
    <row r="844">
      <c r="A844" t="n">
        <v>19</v>
      </c>
      <c r="B844" t="n">
        <v>65</v>
      </c>
      <c r="C844" t="inlineStr">
        <is>
          <t xml:space="preserve">CONCLUIDO	</t>
        </is>
      </c>
      <c r="D844" t="n">
        <v>3.0432</v>
      </c>
      <c r="E844" t="n">
        <v>32.86</v>
      </c>
      <c r="F844" t="n">
        <v>29.7</v>
      </c>
      <c r="G844" t="n">
        <v>49.5</v>
      </c>
      <c r="H844" t="n">
        <v>0.73</v>
      </c>
      <c r="I844" t="n">
        <v>36</v>
      </c>
      <c r="J844" t="n">
        <v>139.61</v>
      </c>
      <c r="K844" t="n">
        <v>46.47</v>
      </c>
      <c r="L844" t="n">
        <v>5.75</v>
      </c>
      <c r="M844" t="n">
        <v>3</v>
      </c>
      <c r="N844" t="n">
        <v>22.4</v>
      </c>
      <c r="O844" t="n">
        <v>17453.1</v>
      </c>
      <c r="P844" t="n">
        <v>253.88</v>
      </c>
      <c r="Q844" t="n">
        <v>2238.64</v>
      </c>
      <c r="R844" t="n">
        <v>118.25</v>
      </c>
      <c r="S844" t="n">
        <v>80.06999999999999</v>
      </c>
      <c r="T844" t="n">
        <v>16907.93</v>
      </c>
      <c r="U844" t="n">
        <v>0.68</v>
      </c>
      <c r="V844" t="n">
        <v>0.86</v>
      </c>
      <c r="W844" t="n">
        <v>6.74</v>
      </c>
      <c r="X844" t="n">
        <v>1.07</v>
      </c>
      <c r="Y844" t="n">
        <v>1</v>
      </c>
      <c r="Z844" t="n">
        <v>10</v>
      </c>
    </row>
    <row r="845">
      <c r="A845" t="n">
        <v>20</v>
      </c>
      <c r="B845" t="n">
        <v>65</v>
      </c>
      <c r="C845" t="inlineStr">
        <is>
          <t xml:space="preserve">CONCLUIDO	</t>
        </is>
      </c>
      <c r="D845" t="n">
        <v>3.0441</v>
      </c>
      <c r="E845" t="n">
        <v>32.85</v>
      </c>
      <c r="F845" t="n">
        <v>29.69</v>
      </c>
      <c r="G845" t="n">
        <v>49.48</v>
      </c>
      <c r="H845" t="n">
        <v>0.76</v>
      </c>
      <c r="I845" t="n">
        <v>36</v>
      </c>
      <c r="J845" t="n">
        <v>139.95</v>
      </c>
      <c r="K845" t="n">
        <v>46.47</v>
      </c>
      <c r="L845" t="n">
        <v>6</v>
      </c>
      <c r="M845" t="n">
        <v>1</v>
      </c>
      <c r="N845" t="n">
        <v>22.49</v>
      </c>
      <c r="O845" t="n">
        <v>17494.97</v>
      </c>
      <c r="P845" t="n">
        <v>254.37</v>
      </c>
      <c r="Q845" t="n">
        <v>2238.54</v>
      </c>
      <c r="R845" t="n">
        <v>117.9</v>
      </c>
      <c r="S845" t="n">
        <v>80.06999999999999</v>
      </c>
      <c r="T845" t="n">
        <v>16732.47</v>
      </c>
      <c r="U845" t="n">
        <v>0.68</v>
      </c>
      <c r="V845" t="n">
        <v>0.86</v>
      </c>
      <c r="W845" t="n">
        <v>6.74</v>
      </c>
      <c r="X845" t="n">
        <v>1.06</v>
      </c>
      <c r="Y845" t="n">
        <v>1</v>
      </c>
      <c r="Z845" t="n">
        <v>10</v>
      </c>
    </row>
    <row r="846">
      <c r="A846" t="n">
        <v>21</v>
      </c>
      <c r="B846" t="n">
        <v>65</v>
      </c>
      <c r="C846" t="inlineStr">
        <is>
          <t xml:space="preserve">CONCLUIDO	</t>
        </is>
      </c>
      <c r="D846" t="n">
        <v>3.0442</v>
      </c>
      <c r="E846" t="n">
        <v>32.85</v>
      </c>
      <c r="F846" t="n">
        <v>29.69</v>
      </c>
      <c r="G846" t="n">
        <v>49.48</v>
      </c>
      <c r="H846" t="n">
        <v>0.79</v>
      </c>
      <c r="I846" t="n">
        <v>36</v>
      </c>
      <c r="J846" t="n">
        <v>140.29</v>
      </c>
      <c r="K846" t="n">
        <v>46.47</v>
      </c>
      <c r="L846" t="n">
        <v>6.25</v>
      </c>
      <c r="M846" t="n">
        <v>0</v>
      </c>
      <c r="N846" t="n">
        <v>22.58</v>
      </c>
      <c r="O846" t="n">
        <v>17536.87</v>
      </c>
      <c r="P846" t="n">
        <v>254.88</v>
      </c>
      <c r="Q846" t="n">
        <v>2238.54</v>
      </c>
      <c r="R846" t="n">
        <v>117.85</v>
      </c>
      <c r="S846" t="n">
        <v>80.06999999999999</v>
      </c>
      <c r="T846" t="n">
        <v>16708.32</v>
      </c>
      <c r="U846" t="n">
        <v>0.68</v>
      </c>
      <c r="V846" t="n">
        <v>0.86</v>
      </c>
      <c r="W846" t="n">
        <v>6.74</v>
      </c>
      <c r="X846" t="n">
        <v>1.06</v>
      </c>
      <c r="Y846" t="n">
        <v>1</v>
      </c>
      <c r="Z846" t="n">
        <v>10</v>
      </c>
    </row>
    <row r="847">
      <c r="A847" t="n">
        <v>0</v>
      </c>
      <c r="B847" t="n">
        <v>130</v>
      </c>
      <c r="C847" t="inlineStr">
        <is>
          <t xml:space="preserve">CONCLUIDO	</t>
        </is>
      </c>
      <c r="D847" t="n">
        <v>1.3552</v>
      </c>
      <c r="E847" t="n">
        <v>73.79000000000001</v>
      </c>
      <c r="F847" t="n">
        <v>44.83</v>
      </c>
      <c r="G847" t="n">
        <v>5.03</v>
      </c>
      <c r="H847" t="n">
        <v>0.07000000000000001</v>
      </c>
      <c r="I847" t="n">
        <v>535</v>
      </c>
      <c r="J847" t="n">
        <v>252.85</v>
      </c>
      <c r="K847" t="n">
        <v>59.19</v>
      </c>
      <c r="L847" t="n">
        <v>1</v>
      </c>
      <c r="M847" t="n">
        <v>533</v>
      </c>
      <c r="N847" t="n">
        <v>62.65</v>
      </c>
      <c r="O847" t="n">
        <v>31418.63</v>
      </c>
      <c r="P847" t="n">
        <v>737.55</v>
      </c>
      <c r="Q847" t="n">
        <v>2240.14</v>
      </c>
      <c r="R847" t="n">
        <v>614.3200000000001</v>
      </c>
      <c r="S847" t="n">
        <v>80.06999999999999</v>
      </c>
      <c r="T847" t="n">
        <v>262445.32</v>
      </c>
      <c r="U847" t="n">
        <v>0.13</v>
      </c>
      <c r="V847" t="n">
        <v>0.57</v>
      </c>
      <c r="W847" t="n">
        <v>7.52</v>
      </c>
      <c r="X847" t="n">
        <v>16.19</v>
      </c>
      <c r="Y847" t="n">
        <v>1</v>
      </c>
      <c r="Z847" t="n">
        <v>10</v>
      </c>
    </row>
    <row r="848">
      <c r="A848" t="n">
        <v>1</v>
      </c>
      <c r="B848" t="n">
        <v>130</v>
      </c>
      <c r="C848" t="inlineStr">
        <is>
          <t xml:space="preserve">CONCLUIDO	</t>
        </is>
      </c>
      <c r="D848" t="n">
        <v>1.6312</v>
      </c>
      <c r="E848" t="n">
        <v>61.3</v>
      </c>
      <c r="F848" t="n">
        <v>39.92</v>
      </c>
      <c r="G848" t="n">
        <v>6.3</v>
      </c>
      <c r="H848" t="n">
        <v>0.09</v>
      </c>
      <c r="I848" t="n">
        <v>380</v>
      </c>
      <c r="J848" t="n">
        <v>253.3</v>
      </c>
      <c r="K848" t="n">
        <v>59.19</v>
      </c>
      <c r="L848" t="n">
        <v>1.25</v>
      </c>
      <c r="M848" t="n">
        <v>378</v>
      </c>
      <c r="N848" t="n">
        <v>62.86</v>
      </c>
      <c r="O848" t="n">
        <v>31474.5</v>
      </c>
      <c r="P848" t="n">
        <v>655.05</v>
      </c>
      <c r="Q848" t="n">
        <v>2239.97</v>
      </c>
      <c r="R848" t="n">
        <v>453.89</v>
      </c>
      <c r="S848" t="n">
        <v>80.06999999999999</v>
      </c>
      <c r="T848" t="n">
        <v>183008.13</v>
      </c>
      <c r="U848" t="n">
        <v>0.18</v>
      </c>
      <c r="V848" t="n">
        <v>0.64</v>
      </c>
      <c r="W848" t="n">
        <v>7.24</v>
      </c>
      <c r="X848" t="n">
        <v>11.28</v>
      </c>
      <c r="Y848" t="n">
        <v>1</v>
      </c>
      <c r="Z848" t="n">
        <v>10</v>
      </c>
    </row>
    <row r="849">
      <c r="A849" t="n">
        <v>2</v>
      </c>
      <c r="B849" t="n">
        <v>130</v>
      </c>
      <c r="C849" t="inlineStr">
        <is>
          <t xml:space="preserve">CONCLUIDO	</t>
        </is>
      </c>
      <c r="D849" t="n">
        <v>1.8331</v>
      </c>
      <c r="E849" t="n">
        <v>54.55</v>
      </c>
      <c r="F849" t="n">
        <v>37.33</v>
      </c>
      <c r="G849" t="n">
        <v>7.59</v>
      </c>
      <c r="H849" t="n">
        <v>0.11</v>
      </c>
      <c r="I849" t="n">
        <v>295</v>
      </c>
      <c r="J849" t="n">
        <v>253.75</v>
      </c>
      <c r="K849" t="n">
        <v>59.19</v>
      </c>
      <c r="L849" t="n">
        <v>1.5</v>
      </c>
      <c r="M849" t="n">
        <v>293</v>
      </c>
      <c r="N849" t="n">
        <v>63.06</v>
      </c>
      <c r="O849" t="n">
        <v>31530.44</v>
      </c>
      <c r="P849" t="n">
        <v>610.67</v>
      </c>
      <c r="Q849" t="n">
        <v>2239.54</v>
      </c>
      <c r="R849" t="n">
        <v>368.2</v>
      </c>
      <c r="S849" t="n">
        <v>80.06999999999999</v>
      </c>
      <c r="T849" t="n">
        <v>140589.1</v>
      </c>
      <c r="U849" t="n">
        <v>0.22</v>
      </c>
      <c r="V849" t="n">
        <v>0.6899999999999999</v>
      </c>
      <c r="W849" t="n">
        <v>7.12</v>
      </c>
      <c r="X849" t="n">
        <v>8.69</v>
      </c>
      <c r="Y849" t="n">
        <v>1</v>
      </c>
      <c r="Z849" t="n">
        <v>10</v>
      </c>
    </row>
    <row r="850">
      <c r="A850" t="n">
        <v>3</v>
      </c>
      <c r="B850" t="n">
        <v>130</v>
      </c>
      <c r="C850" t="inlineStr">
        <is>
          <t xml:space="preserve">CONCLUIDO	</t>
        </is>
      </c>
      <c r="D850" t="n">
        <v>1.9895</v>
      </c>
      <c r="E850" t="n">
        <v>50.26</v>
      </c>
      <c r="F850" t="n">
        <v>35.68</v>
      </c>
      <c r="G850" t="n">
        <v>8.880000000000001</v>
      </c>
      <c r="H850" t="n">
        <v>0.12</v>
      </c>
      <c r="I850" t="n">
        <v>241</v>
      </c>
      <c r="J850" t="n">
        <v>254.21</v>
      </c>
      <c r="K850" t="n">
        <v>59.19</v>
      </c>
      <c r="L850" t="n">
        <v>1.75</v>
      </c>
      <c r="M850" t="n">
        <v>239</v>
      </c>
      <c r="N850" t="n">
        <v>63.26</v>
      </c>
      <c r="O850" t="n">
        <v>31586.46</v>
      </c>
      <c r="P850" t="n">
        <v>582.12</v>
      </c>
      <c r="Q850" t="n">
        <v>2238.93</v>
      </c>
      <c r="R850" t="n">
        <v>314.39</v>
      </c>
      <c r="S850" t="n">
        <v>80.06999999999999</v>
      </c>
      <c r="T850" t="n">
        <v>113952.47</v>
      </c>
      <c r="U850" t="n">
        <v>0.25</v>
      </c>
      <c r="V850" t="n">
        <v>0.72</v>
      </c>
      <c r="W850" t="n">
        <v>7.04</v>
      </c>
      <c r="X850" t="n">
        <v>7.04</v>
      </c>
      <c r="Y850" t="n">
        <v>1</v>
      </c>
      <c r="Z850" t="n">
        <v>10</v>
      </c>
    </row>
    <row r="851">
      <c r="A851" t="n">
        <v>4</v>
      </c>
      <c r="B851" t="n">
        <v>130</v>
      </c>
      <c r="C851" t="inlineStr">
        <is>
          <t xml:space="preserve">CONCLUIDO	</t>
        </is>
      </c>
      <c r="D851" t="n">
        <v>2.1109</v>
      </c>
      <c r="E851" t="n">
        <v>47.37</v>
      </c>
      <c r="F851" t="n">
        <v>34.59</v>
      </c>
      <c r="G851" t="n">
        <v>10.17</v>
      </c>
      <c r="H851" t="n">
        <v>0.14</v>
      </c>
      <c r="I851" t="n">
        <v>204</v>
      </c>
      <c r="J851" t="n">
        <v>254.66</v>
      </c>
      <c r="K851" t="n">
        <v>59.19</v>
      </c>
      <c r="L851" t="n">
        <v>2</v>
      </c>
      <c r="M851" t="n">
        <v>202</v>
      </c>
      <c r="N851" t="n">
        <v>63.47</v>
      </c>
      <c r="O851" t="n">
        <v>31642.55</v>
      </c>
      <c r="P851" t="n">
        <v>562.8099999999999</v>
      </c>
      <c r="Q851" t="n">
        <v>2238.85</v>
      </c>
      <c r="R851" t="n">
        <v>278.31</v>
      </c>
      <c r="S851" t="n">
        <v>80.06999999999999</v>
      </c>
      <c r="T851" t="n">
        <v>96099.53999999999</v>
      </c>
      <c r="U851" t="n">
        <v>0.29</v>
      </c>
      <c r="V851" t="n">
        <v>0.74</v>
      </c>
      <c r="W851" t="n">
        <v>7</v>
      </c>
      <c r="X851" t="n">
        <v>5.96</v>
      </c>
      <c r="Y851" t="n">
        <v>1</v>
      </c>
      <c r="Z851" t="n">
        <v>10</v>
      </c>
    </row>
    <row r="852">
      <c r="A852" t="n">
        <v>5</v>
      </c>
      <c r="B852" t="n">
        <v>130</v>
      </c>
      <c r="C852" t="inlineStr">
        <is>
          <t xml:space="preserve">CONCLUIDO	</t>
        </is>
      </c>
      <c r="D852" t="n">
        <v>2.2168</v>
      </c>
      <c r="E852" t="n">
        <v>45.11</v>
      </c>
      <c r="F852" t="n">
        <v>33.7</v>
      </c>
      <c r="G852" t="n">
        <v>11.49</v>
      </c>
      <c r="H852" t="n">
        <v>0.16</v>
      </c>
      <c r="I852" t="n">
        <v>176</v>
      </c>
      <c r="J852" t="n">
        <v>255.12</v>
      </c>
      <c r="K852" t="n">
        <v>59.19</v>
      </c>
      <c r="L852" t="n">
        <v>2.25</v>
      </c>
      <c r="M852" t="n">
        <v>174</v>
      </c>
      <c r="N852" t="n">
        <v>63.67</v>
      </c>
      <c r="O852" t="n">
        <v>31698.72</v>
      </c>
      <c r="P852" t="n">
        <v>546.5700000000001</v>
      </c>
      <c r="Q852" t="n">
        <v>2238.92</v>
      </c>
      <c r="R852" t="n">
        <v>249.82</v>
      </c>
      <c r="S852" t="n">
        <v>80.06999999999999</v>
      </c>
      <c r="T852" t="n">
        <v>81993.46000000001</v>
      </c>
      <c r="U852" t="n">
        <v>0.32</v>
      </c>
      <c r="V852" t="n">
        <v>0.76</v>
      </c>
      <c r="W852" t="n">
        <v>6.92</v>
      </c>
      <c r="X852" t="n">
        <v>5.07</v>
      </c>
      <c r="Y852" t="n">
        <v>1</v>
      </c>
      <c r="Z852" t="n">
        <v>10</v>
      </c>
    </row>
    <row r="853">
      <c r="A853" t="n">
        <v>6</v>
      </c>
      <c r="B853" t="n">
        <v>130</v>
      </c>
      <c r="C853" t="inlineStr">
        <is>
          <t xml:space="preserve">CONCLUIDO	</t>
        </is>
      </c>
      <c r="D853" t="n">
        <v>2.3009</v>
      </c>
      <c r="E853" t="n">
        <v>43.46</v>
      </c>
      <c r="F853" t="n">
        <v>33.08</v>
      </c>
      <c r="G853" t="n">
        <v>12.8</v>
      </c>
      <c r="H853" t="n">
        <v>0.17</v>
      </c>
      <c r="I853" t="n">
        <v>155</v>
      </c>
      <c r="J853" t="n">
        <v>255.57</v>
      </c>
      <c r="K853" t="n">
        <v>59.19</v>
      </c>
      <c r="L853" t="n">
        <v>2.5</v>
      </c>
      <c r="M853" t="n">
        <v>153</v>
      </c>
      <c r="N853" t="n">
        <v>63.88</v>
      </c>
      <c r="O853" t="n">
        <v>31754.97</v>
      </c>
      <c r="P853" t="n">
        <v>534.87</v>
      </c>
      <c r="Q853" t="n">
        <v>2238.87</v>
      </c>
      <c r="R853" t="n">
        <v>229.93</v>
      </c>
      <c r="S853" t="n">
        <v>80.06999999999999</v>
      </c>
      <c r="T853" t="n">
        <v>72151.36</v>
      </c>
      <c r="U853" t="n">
        <v>0.35</v>
      </c>
      <c r="V853" t="n">
        <v>0.78</v>
      </c>
      <c r="W853" t="n">
        <v>6.88</v>
      </c>
      <c r="X853" t="n">
        <v>4.45</v>
      </c>
      <c r="Y853" t="n">
        <v>1</v>
      </c>
      <c r="Z853" t="n">
        <v>10</v>
      </c>
    </row>
    <row r="854">
      <c r="A854" t="n">
        <v>7</v>
      </c>
      <c r="B854" t="n">
        <v>130</v>
      </c>
      <c r="C854" t="inlineStr">
        <is>
          <t xml:space="preserve">CONCLUIDO	</t>
        </is>
      </c>
      <c r="D854" t="n">
        <v>2.3673</v>
      </c>
      <c r="E854" t="n">
        <v>42.24</v>
      </c>
      <c r="F854" t="n">
        <v>32.64</v>
      </c>
      <c r="G854" t="n">
        <v>14.09</v>
      </c>
      <c r="H854" t="n">
        <v>0.19</v>
      </c>
      <c r="I854" t="n">
        <v>139</v>
      </c>
      <c r="J854" t="n">
        <v>256.03</v>
      </c>
      <c r="K854" t="n">
        <v>59.19</v>
      </c>
      <c r="L854" t="n">
        <v>2.75</v>
      </c>
      <c r="M854" t="n">
        <v>137</v>
      </c>
      <c r="N854" t="n">
        <v>64.09</v>
      </c>
      <c r="O854" t="n">
        <v>31811.29</v>
      </c>
      <c r="P854" t="n">
        <v>526.1799999999999</v>
      </c>
      <c r="Q854" t="n">
        <v>2238.81</v>
      </c>
      <c r="R854" t="n">
        <v>214.96</v>
      </c>
      <c r="S854" t="n">
        <v>80.06999999999999</v>
      </c>
      <c r="T854" t="n">
        <v>64746.52</v>
      </c>
      <c r="U854" t="n">
        <v>0.37</v>
      </c>
      <c r="V854" t="n">
        <v>0.79</v>
      </c>
      <c r="W854" t="n">
        <v>6.88</v>
      </c>
      <c r="X854" t="n">
        <v>4.01</v>
      </c>
      <c r="Y854" t="n">
        <v>1</v>
      </c>
      <c r="Z854" t="n">
        <v>10</v>
      </c>
    </row>
    <row r="855">
      <c r="A855" t="n">
        <v>8</v>
      </c>
      <c r="B855" t="n">
        <v>130</v>
      </c>
      <c r="C855" t="inlineStr">
        <is>
          <t xml:space="preserve">CONCLUIDO	</t>
        </is>
      </c>
      <c r="D855" t="n">
        <v>2.4303</v>
      </c>
      <c r="E855" t="n">
        <v>41.15</v>
      </c>
      <c r="F855" t="n">
        <v>32.23</v>
      </c>
      <c r="G855" t="n">
        <v>15.47</v>
      </c>
      <c r="H855" t="n">
        <v>0.21</v>
      </c>
      <c r="I855" t="n">
        <v>125</v>
      </c>
      <c r="J855" t="n">
        <v>256.49</v>
      </c>
      <c r="K855" t="n">
        <v>59.19</v>
      </c>
      <c r="L855" t="n">
        <v>3</v>
      </c>
      <c r="M855" t="n">
        <v>123</v>
      </c>
      <c r="N855" t="n">
        <v>64.29000000000001</v>
      </c>
      <c r="O855" t="n">
        <v>31867.69</v>
      </c>
      <c r="P855" t="n">
        <v>517.9299999999999</v>
      </c>
      <c r="Q855" t="n">
        <v>2238.7</v>
      </c>
      <c r="R855" t="n">
        <v>201.81</v>
      </c>
      <c r="S855" t="n">
        <v>80.06999999999999</v>
      </c>
      <c r="T855" t="n">
        <v>58241.5</v>
      </c>
      <c r="U855" t="n">
        <v>0.4</v>
      </c>
      <c r="V855" t="n">
        <v>0.8</v>
      </c>
      <c r="W855" t="n">
        <v>6.85</v>
      </c>
      <c r="X855" t="n">
        <v>3.6</v>
      </c>
      <c r="Y855" t="n">
        <v>1</v>
      </c>
      <c r="Z855" t="n">
        <v>10</v>
      </c>
    </row>
    <row r="856">
      <c r="A856" t="n">
        <v>9</v>
      </c>
      <c r="B856" t="n">
        <v>130</v>
      </c>
      <c r="C856" t="inlineStr">
        <is>
          <t xml:space="preserve">CONCLUIDO	</t>
        </is>
      </c>
      <c r="D856" t="n">
        <v>2.4828</v>
      </c>
      <c r="E856" t="n">
        <v>40.28</v>
      </c>
      <c r="F856" t="n">
        <v>31.9</v>
      </c>
      <c r="G856" t="n">
        <v>16.79</v>
      </c>
      <c r="H856" t="n">
        <v>0.23</v>
      </c>
      <c r="I856" t="n">
        <v>114</v>
      </c>
      <c r="J856" t="n">
        <v>256.95</v>
      </c>
      <c r="K856" t="n">
        <v>59.19</v>
      </c>
      <c r="L856" t="n">
        <v>3.25</v>
      </c>
      <c r="M856" t="n">
        <v>112</v>
      </c>
      <c r="N856" t="n">
        <v>64.5</v>
      </c>
      <c r="O856" t="n">
        <v>31924.29</v>
      </c>
      <c r="P856" t="n">
        <v>510.98</v>
      </c>
      <c r="Q856" t="n">
        <v>2238.79</v>
      </c>
      <c r="R856" t="n">
        <v>191.32</v>
      </c>
      <c r="S856" t="n">
        <v>80.06999999999999</v>
      </c>
      <c r="T856" t="n">
        <v>53050.95</v>
      </c>
      <c r="U856" t="n">
        <v>0.42</v>
      </c>
      <c r="V856" t="n">
        <v>0.8</v>
      </c>
      <c r="W856" t="n">
        <v>6.82</v>
      </c>
      <c r="X856" t="n">
        <v>3.27</v>
      </c>
      <c r="Y856" t="n">
        <v>1</v>
      </c>
      <c r="Z856" t="n">
        <v>10</v>
      </c>
    </row>
    <row r="857">
      <c r="A857" t="n">
        <v>10</v>
      </c>
      <c r="B857" t="n">
        <v>130</v>
      </c>
      <c r="C857" t="inlineStr">
        <is>
          <t xml:space="preserve">CONCLUIDO	</t>
        </is>
      </c>
      <c r="D857" t="n">
        <v>2.5262</v>
      </c>
      <c r="E857" t="n">
        <v>39.58</v>
      </c>
      <c r="F857" t="n">
        <v>31.65</v>
      </c>
      <c r="G857" t="n">
        <v>18.08</v>
      </c>
      <c r="H857" t="n">
        <v>0.24</v>
      </c>
      <c r="I857" t="n">
        <v>105</v>
      </c>
      <c r="J857" t="n">
        <v>257.41</v>
      </c>
      <c r="K857" t="n">
        <v>59.19</v>
      </c>
      <c r="L857" t="n">
        <v>3.5</v>
      </c>
      <c r="M857" t="n">
        <v>103</v>
      </c>
      <c r="N857" t="n">
        <v>64.70999999999999</v>
      </c>
      <c r="O857" t="n">
        <v>31980.84</v>
      </c>
      <c r="P857" t="n">
        <v>505.37</v>
      </c>
      <c r="Q857" t="n">
        <v>2238.66</v>
      </c>
      <c r="R857" t="n">
        <v>182.62</v>
      </c>
      <c r="S857" t="n">
        <v>80.06999999999999</v>
      </c>
      <c r="T857" t="n">
        <v>48746.66</v>
      </c>
      <c r="U857" t="n">
        <v>0.44</v>
      </c>
      <c r="V857" t="n">
        <v>0.8100000000000001</v>
      </c>
      <c r="W857" t="n">
        <v>6.82</v>
      </c>
      <c r="X857" t="n">
        <v>3.02</v>
      </c>
      <c r="Y857" t="n">
        <v>1</v>
      </c>
      <c r="Z857" t="n">
        <v>10</v>
      </c>
    </row>
    <row r="858">
      <c r="A858" t="n">
        <v>11</v>
      </c>
      <c r="B858" t="n">
        <v>130</v>
      </c>
      <c r="C858" t="inlineStr">
        <is>
          <t xml:space="preserve">CONCLUIDO	</t>
        </is>
      </c>
      <c r="D858" t="n">
        <v>2.5675</v>
      </c>
      <c r="E858" t="n">
        <v>38.95</v>
      </c>
      <c r="F858" t="n">
        <v>31.4</v>
      </c>
      <c r="G858" t="n">
        <v>19.42</v>
      </c>
      <c r="H858" t="n">
        <v>0.26</v>
      </c>
      <c r="I858" t="n">
        <v>97</v>
      </c>
      <c r="J858" t="n">
        <v>257.86</v>
      </c>
      <c r="K858" t="n">
        <v>59.19</v>
      </c>
      <c r="L858" t="n">
        <v>3.75</v>
      </c>
      <c r="M858" t="n">
        <v>95</v>
      </c>
      <c r="N858" t="n">
        <v>64.92</v>
      </c>
      <c r="O858" t="n">
        <v>32037.48</v>
      </c>
      <c r="P858" t="n">
        <v>499.87</v>
      </c>
      <c r="Q858" t="n">
        <v>2238.69</v>
      </c>
      <c r="R858" t="n">
        <v>174.95</v>
      </c>
      <c r="S858" t="n">
        <v>80.06999999999999</v>
      </c>
      <c r="T858" t="n">
        <v>44954.13</v>
      </c>
      <c r="U858" t="n">
        <v>0.46</v>
      </c>
      <c r="V858" t="n">
        <v>0.82</v>
      </c>
      <c r="W858" t="n">
        <v>6.8</v>
      </c>
      <c r="X858" t="n">
        <v>2.77</v>
      </c>
      <c r="Y858" t="n">
        <v>1</v>
      </c>
      <c r="Z858" t="n">
        <v>10</v>
      </c>
    </row>
    <row r="859">
      <c r="A859" t="n">
        <v>12</v>
      </c>
      <c r="B859" t="n">
        <v>130</v>
      </c>
      <c r="C859" t="inlineStr">
        <is>
          <t xml:space="preserve">CONCLUIDO	</t>
        </is>
      </c>
      <c r="D859" t="n">
        <v>2.6037</v>
      </c>
      <c r="E859" t="n">
        <v>38.41</v>
      </c>
      <c r="F859" t="n">
        <v>31.2</v>
      </c>
      <c r="G859" t="n">
        <v>20.8</v>
      </c>
      <c r="H859" t="n">
        <v>0.28</v>
      </c>
      <c r="I859" t="n">
        <v>90</v>
      </c>
      <c r="J859" t="n">
        <v>258.32</v>
      </c>
      <c r="K859" t="n">
        <v>59.19</v>
      </c>
      <c r="L859" t="n">
        <v>4</v>
      </c>
      <c r="M859" t="n">
        <v>88</v>
      </c>
      <c r="N859" t="n">
        <v>65.13</v>
      </c>
      <c r="O859" t="n">
        <v>32094.19</v>
      </c>
      <c r="P859" t="n">
        <v>495.08</v>
      </c>
      <c r="Q859" t="n">
        <v>2238.77</v>
      </c>
      <c r="R859" t="n">
        <v>168.34</v>
      </c>
      <c r="S859" t="n">
        <v>80.06999999999999</v>
      </c>
      <c r="T859" t="n">
        <v>41682.6</v>
      </c>
      <c r="U859" t="n">
        <v>0.48</v>
      </c>
      <c r="V859" t="n">
        <v>0.82</v>
      </c>
      <c r="W859" t="n">
        <v>6.79</v>
      </c>
      <c r="X859" t="n">
        <v>2.57</v>
      </c>
      <c r="Y859" t="n">
        <v>1</v>
      </c>
      <c r="Z859" t="n">
        <v>10</v>
      </c>
    </row>
    <row r="860">
      <c r="A860" t="n">
        <v>13</v>
      </c>
      <c r="B860" t="n">
        <v>130</v>
      </c>
      <c r="C860" t="inlineStr">
        <is>
          <t xml:space="preserve">CONCLUIDO	</t>
        </is>
      </c>
      <c r="D860" t="n">
        <v>2.636</v>
      </c>
      <c r="E860" t="n">
        <v>37.94</v>
      </c>
      <c r="F860" t="n">
        <v>31.03</v>
      </c>
      <c r="G860" t="n">
        <v>22.16</v>
      </c>
      <c r="H860" t="n">
        <v>0.29</v>
      </c>
      <c r="I860" t="n">
        <v>84</v>
      </c>
      <c r="J860" t="n">
        <v>258.78</v>
      </c>
      <c r="K860" t="n">
        <v>59.19</v>
      </c>
      <c r="L860" t="n">
        <v>4.25</v>
      </c>
      <c r="M860" t="n">
        <v>82</v>
      </c>
      <c r="N860" t="n">
        <v>65.34</v>
      </c>
      <c r="O860" t="n">
        <v>32150.98</v>
      </c>
      <c r="P860" t="n">
        <v>490.31</v>
      </c>
      <c r="Q860" t="n">
        <v>2238.67</v>
      </c>
      <c r="R860" t="n">
        <v>162.63</v>
      </c>
      <c r="S860" t="n">
        <v>80.06999999999999</v>
      </c>
      <c r="T860" t="n">
        <v>38859.21</v>
      </c>
      <c r="U860" t="n">
        <v>0.49</v>
      </c>
      <c r="V860" t="n">
        <v>0.83</v>
      </c>
      <c r="W860" t="n">
        <v>6.78</v>
      </c>
      <c r="X860" t="n">
        <v>2.4</v>
      </c>
      <c r="Y860" t="n">
        <v>1</v>
      </c>
      <c r="Z860" t="n">
        <v>10</v>
      </c>
    </row>
    <row r="861">
      <c r="A861" t="n">
        <v>14</v>
      </c>
      <c r="B861" t="n">
        <v>130</v>
      </c>
      <c r="C861" t="inlineStr">
        <is>
          <t xml:space="preserve">CONCLUIDO	</t>
        </is>
      </c>
      <c r="D861" t="n">
        <v>2.6625</v>
      </c>
      <c r="E861" t="n">
        <v>37.56</v>
      </c>
      <c r="F861" t="n">
        <v>30.89</v>
      </c>
      <c r="G861" t="n">
        <v>23.46</v>
      </c>
      <c r="H861" t="n">
        <v>0.31</v>
      </c>
      <c r="I861" t="n">
        <v>79</v>
      </c>
      <c r="J861" t="n">
        <v>259.25</v>
      </c>
      <c r="K861" t="n">
        <v>59.19</v>
      </c>
      <c r="L861" t="n">
        <v>4.5</v>
      </c>
      <c r="M861" t="n">
        <v>77</v>
      </c>
      <c r="N861" t="n">
        <v>65.55</v>
      </c>
      <c r="O861" t="n">
        <v>32207.85</v>
      </c>
      <c r="P861" t="n">
        <v>487.02</v>
      </c>
      <c r="Q861" t="n">
        <v>2238.62</v>
      </c>
      <c r="R861" t="n">
        <v>157.98</v>
      </c>
      <c r="S861" t="n">
        <v>80.06999999999999</v>
      </c>
      <c r="T861" t="n">
        <v>36555.92</v>
      </c>
      <c r="U861" t="n">
        <v>0.51</v>
      </c>
      <c r="V861" t="n">
        <v>0.83</v>
      </c>
      <c r="W861" t="n">
        <v>6.78</v>
      </c>
      <c r="X861" t="n">
        <v>2.26</v>
      </c>
      <c r="Y861" t="n">
        <v>1</v>
      </c>
      <c r="Z861" t="n">
        <v>10</v>
      </c>
    </row>
    <row r="862">
      <c r="A862" t="n">
        <v>15</v>
      </c>
      <c r="B862" t="n">
        <v>130</v>
      </c>
      <c r="C862" t="inlineStr">
        <is>
          <t xml:space="preserve">CONCLUIDO	</t>
        </is>
      </c>
      <c r="D862" t="n">
        <v>2.6926</v>
      </c>
      <c r="E862" t="n">
        <v>37.14</v>
      </c>
      <c r="F862" t="n">
        <v>30.72</v>
      </c>
      <c r="G862" t="n">
        <v>24.9</v>
      </c>
      <c r="H862" t="n">
        <v>0.33</v>
      </c>
      <c r="I862" t="n">
        <v>74</v>
      </c>
      <c r="J862" t="n">
        <v>259.71</v>
      </c>
      <c r="K862" t="n">
        <v>59.19</v>
      </c>
      <c r="L862" t="n">
        <v>4.75</v>
      </c>
      <c r="M862" t="n">
        <v>72</v>
      </c>
      <c r="N862" t="n">
        <v>65.76000000000001</v>
      </c>
      <c r="O862" t="n">
        <v>32264.79</v>
      </c>
      <c r="P862" t="n">
        <v>482.11</v>
      </c>
      <c r="Q862" t="n">
        <v>2238.54</v>
      </c>
      <c r="R862" t="n">
        <v>152.48</v>
      </c>
      <c r="S862" t="n">
        <v>80.06999999999999</v>
      </c>
      <c r="T862" t="n">
        <v>33831.94</v>
      </c>
      <c r="U862" t="n">
        <v>0.53</v>
      </c>
      <c r="V862" t="n">
        <v>0.84</v>
      </c>
      <c r="W862" t="n">
        <v>6.76</v>
      </c>
      <c r="X862" t="n">
        <v>2.09</v>
      </c>
      <c r="Y862" t="n">
        <v>1</v>
      </c>
      <c r="Z862" t="n">
        <v>10</v>
      </c>
    </row>
    <row r="863">
      <c r="A863" t="n">
        <v>16</v>
      </c>
      <c r="B863" t="n">
        <v>130</v>
      </c>
      <c r="C863" t="inlineStr">
        <is>
          <t xml:space="preserve">CONCLUIDO	</t>
        </is>
      </c>
      <c r="D863" t="n">
        <v>2.7165</v>
      </c>
      <c r="E863" t="n">
        <v>36.81</v>
      </c>
      <c r="F863" t="n">
        <v>30.58</v>
      </c>
      <c r="G863" t="n">
        <v>26.22</v>
      </c>
      <c r="H863" t="n">
        <v>0.34</v>
      </c>
      <c r="I863" t="n">
        <v>70</v>
      </c>
      <c r="J863" t="n">
        <v>260.17</v>
      </c>
      <c r="K863" t="n">
        <v>59.19</v>
      </c>
      <c r="L863" t="n">
        <v>5</v>
      </c>
      <c r="M863" t="n">
        <v>68</v>
      </c>
      <c r="N863" t="n">
        <v>65.98</v>
      </c>
      <c r="O863" t="n">
        <v>32321.82</v>
      </c>
      <c r="P863" t="n">
        <v>478.71</v>
      </c>
      <c r="Q863" t="n">
        <v>2238.56</v>
      </c>
      <c r="R863" t="n">
        <v>148.46</v>
      </c>
      <c r="S863" t="n">
        <v>80.06999999999999</v>
      </c>
      <c r="T863" t="n">
        <v>31840.67</v>
      </c>
      <c r="U863" t="n">
        <v>0.54</v>
      </c>
      <c r="V863" t="n">
        <v>0.84</v>
      </c>
      <c r="W863" t="n">
        <v>6.75</v>
      </c>
      <c r="X863" t="n">
        <v>1.96</v>
      </c>
      <c r="Y863" t="n">
        <v>1</v>
      </c>
      <c r="Z863" t="n">
        <v>10</v>
      </c>
    </row>
    <row r="864">
      <c r="A864" t="n">
        <v>17</v>
      </c>
      <c r="B864" t="n">
        <v>130</v>
      </c>
      <c r="C864" t="inlineStr">
        <is>
          <t xml:space="preserve">CONCLUIDO	</t>
        </is>
      </c>
      <c r="D864" t="n">
        <v>2.738</v>
      </c>
      <c r="E864" t="n">
        <v>36.52</v>
      </c>
      <c r="F864" t="n">
        <v>30.49</v>
      </c>
      <c r="G864" t="n">
        <v>27.72</v>
      </c>
      <c r="H864" t="n">
        <v>0.36</v>
      </c>
      <c r="I864" t="n">
        <v>66</v>
      </c>
      <c r="J864" t="n">
        <v>260.63</v>
      </c>
      <c r="K864" t="n">
        <v>59.19</v>
      </c>
      <c r="L864" t="n">
        <v>5.25</v>
      </c>
      <c r="M864" t="n">
        <v>64</v>
      </c>
      <c r="N864" t="n">
        <v>66.19</v>
      </c>
      <c r="O864" t="n">
        <v>32378.93</v>
      </c>
      <c r="P864" t="n">
        <v>475.59</v>
      </c>
      <c r="Q864" t="n">
        <v>2238.65</v>
      </c>
      <c r="R864" t="n">
        <v>145.48</v>
      </c>
      <c r="S864" t="n">
        <v>80.06999999999999</v>
      </c>
      <c r="T864" t="n">
        <v>30372.56</v>
      </c>
      <c r="U864" t="n">
        <v>0.55</v>
      </c>
      <c r="V864" t="n">
        <v>0.84</v>
      </c>
      <c r="W864" t="n">
        <v>6.74</v>
      </c>
      <c r="X864" t="n">
        <v>1.86</v>
      </c>
      <c r="Y864" t="n">
        <v>1</v>
      </c>
      <c r="Z864" t="n">
        <v>10</v>
      </c>
    </row>
    <row r="865">
      <c r="A865" t="n">
        <v>18</v>
      </c>
      <c r="B865" t="n">
        <v>130</v>
      </c>
      <c r="C865" t="inlineStr">
        <is>
          <t xml:space="preserve">CONCLUIDO	</t>
        </is>
      </c>
      <c r="D865" t="n">
        <v>2.7575</v>
      </c>
      <c r="E865" t="n">
        <v>36.26</v>
      </c>
      <c r="F865" t="n">
        <v>30.38</v>
      </c>
      <c r="G865" t="n">
        <v>28.93</v>
      </c>
      <c r="H865" t="n">
        <v>0.37</v>
      </c>
      <c r="I865" t="n">
        <v>63</v>
      </c>
      <c r="J865" t="n">
        <v>261.1</v>
      </c>
      <c r="K865" t="n">
        <v>59.19</v>
      </c>
      <c r="L865" t="n">
        <v>5.5</v>
      </c>
      <c r="M865" t="n">
        <v>61</v>
      </c>
      <c r="N865" t="n">
        <v>66.40000000000001</v>
      </c>
      <c r="O865" t="n">
        <v>32436.11</v>
      </c>
      <c r="P865" t="n">
        <v>472.07</v>
      </c>
      <c r="Q865" t="n">
        <v>2238.34</v>
      </c>
      <c r="R865" t="n">
        <v>142.02</v>
      </c>
      <c r="S865" t="n">
        <v>80.06999999999999</v>
      </c>
      <c r="T865" t="n">
        <v>28658.82</v>
      </c>
      <c r="U865" t="n">
        <v>0.5600000000000001</v>
      </c>
      <c r="V865" t="n">
        <v>0.84</v>
      </c>
      <c r="W865" t="n">
        <v>6.73</v>
      </c>
      <c r="X865" t="n">
        <v>1.75</v>
      </c>
      <c r="Y865" t="n">
        <v>1</v>
      </c>
      <c r="Z865" t="n">
        <v>10</v>
      </c>
    </row>
    <row r="866">
      <c r="A866" t="n">
        <v>19</v>
      </c>
      <c r="B866" t="n">
        <v>130</v>
      </c>
      <c r="C866" t="inlineStr">
        <is>
          <t xml:space="preserve">CONCLUIDO	</t>
        </is>
      </c>
      <c r="D866" t="n">
        <v>2.7717</v>
      </c>
      <c r="E866" t="n">
        <v>36.08</v>
      </c>
      <c r="F866" t="n">
        <v>30.34</v>
      </c>
      <c r="G866" t="n">
        <v>30.34</v>
      </c>
      <c r="H866" t="n">
        <v>0.39</v>
      </c>
      <c r="I866" t="n">
        <v>60</v>
      </c>
      <c r="J866" t="n">
        <v>261.56</v>
      </c>
      <c r="K866" t="n">
        <v>59.19</v>
      </c>
      <c r="L866" t="n">
        <v>5.75</v>
      </c>
      <c r="M866" t="n">
        <v>58</v>
      </c>
      <c r="N866" t="n">
        <v>66.62</v>
      </c>
      <c r="O866" t="n">
        <v>32493.38</v>
      </c>
      <c r="P866" t="n">
        <v>469.87</v>
      </c>
      <c r="Q866" t="n">
        <v>2238.43</v>
      </c>
      <c r="R866" t="n">
        <v>140.02</v>
      </c>
      <c r="S866" t="n">
        <v>80.06999999999999</v>
      </c>
      <c r="T866" t="n">
        <v>27670.63</v>
      </c>
      <c r="U866" t="n">
        <v>0.57</v>
      </c>
      <c r="V866" t="n">
        <v>0.85</v>
      </c>
      <c r="W866" t="n">
        <v>6.75</v>
      </c>
      <c r="X866" t="n">
        <v>1.71</v>
      </c>
      <c r="Y866" t="n">
        <v>1</v>
      </c>
      <c r="Z866" t="n">
        <v>10</v>
      </c>
    </row>
    <row r="867">
      <c r="A867" t="n">
        <v>20</v>
      </c>
      <c r="B867" t="n">
        <v>130</v>
      </c>
      <c r="C867" t="inlineStr">
        <is>
          <t xml:space="preserve">CONCLUIDO	</t>
        </is>
      </c>
      <c r="D867" t="n">
        <v>2.7904</v>
      </c>
      <c r="E867" t="n">
        <v>35.84</v>
      </c>
      <c r="F867" t="n">
        <v>30.25</v>
      </c>
      <c r="G867" t="n">
        <v>31.84</v>
      </c>
      <c r="H867" t="n">
        <v>0.41</v>
      </c>
      <c r="I867" t="n">
        <v>57</v>
      </c>
      <c r="J867" t="n">
        <v>262.03</v>
      </c>
      <c r="K867" t="n">
        <v>59.19</v>
      </c>
      <c r="L867" t="n">
        <v>6</v>
      </c>
      <c r="M867" t="n">
        <v>55</v>
      </c>
      <c r="N867" t="n">
        <v>66.83</v>
      </c>
      <c r="O867" t="n">
        <v>32550.72</v>
      </c>
      <c r="P867" t="n">
        <v>466.81</v>
      </c>
      <c r="Q867" t="n">
        <v>2238.56</v>
      </c>
      <c r="R867" t="n">
        <v>137.43</v>
      </c>
      <c r="S867" t="n">
        <v>80.06999999999999</v>
      </c>
      <c r="T867" t="n">
        <v>26392.83</v>
      </c>
      <c r="U867" t="n">
        <v>0.58</v>
      </c>
      <c r="V867" t="n">
        <v>0.85</v>
      </c>
      <c r="W867" t="n">
        <v>6.73</v>
      </c>
      <c r="X867" t="n">
        <v>1.62</v>
      </c>
      <c r="Y867" t="n">
        <v>1</v>
      </c>
      <c r="Z867" t="n">
        <v>10</v>
      </c>
    </row>
    <row r="868">
      <c r="A868" t="n">
        <v>21</v>
      </c>
      <c r="B868" t="n">
        <v>130</v>
      </c>
      <c r="C868" t="inlineStr">
        <is>
          <t xml:space="preserve">CONCLUIDO	</t>
        </is>
      </c>
      <c r="D868" t="n">
        <v>2.8034</v>
      </c>
      <c r="E868" t="n">
        <v>35.67</v>
      </c>
      <c r="F868" t="n">
        <v>30.18</v>
      </c>
      <c r="G868" t="n">
        <v>32.92</v>
      </c>
      <c r="H868" t="n">
        <v>0.42</v>
      </c>
      <c r="I868" t="n">
        <v>55</v>
      </c>
      <c r="J868" t="n">
        <v>262.49</v>
      </c>
      <c r="K868" t="n">
        <v>59.19</v>
      </c>
      <c r="L868" t="n">
        <v>6.25</v>
      </c>
      <c r="M868" t="n">
        <v>53</v>
      </c>
      <c r="N868" t="n">
        <v>67.05</v>
      </c>
      <c r="O868" t="n">
        <v>32608.15</v>
      </c>
      <c r="P868" t="n">
        <v>464.19</v>
      </c>
      <c r="Q868" t="n">
        <v>2238.4</v>
      </c>
      <c r="R868" t="n">
        <v>135.17</v>
      </c>
      <c r="S868" t="n">
        <v>80.06999999999999</v>
      </c>
      <c r="T868" t="n">
        <v>25273.68</v>
      </c>
      <c r="U868" t="n">
        <v>0.59</v>
      </c>
      <c r="V868" t="n">
        <v>0.85</v>
      </c>
      <c r="W868" t="n">
        <v>6.73</v>
      </c>
      <c r="X868" t="n">
        <v>1.55</v>
      </c>
      <c r="Y868" t="n">
        <v>1</v>
      </c>
      <c r="Z868" t="n">
        <v>10</v>
      </c>
    </row>
    <row r="869">
      <c r="A869" t="n">
        <v>22</v>
      </c>
      <c r="B869" t="n">
        <v>130</v>
      </c>
      <c r="C869" t="inlineStr">
        <is>
          <t xml:space="preserve">CONCLUIDO	</t>
        </is>
      </c>
      <c r="D869" t="n">
        <v>2.8226</v>
      </c>
      <c r="E869" t="n">
        <v>35.43</v>
      </c>
      <c r="F869" t="n">
        <v>30.08</v>
      </c>
      <c r="G869" t="n">
        <v>34.71</v>
      </c>
      <c r="H869" t="n">
        <v>0.44</v>
      </c>
      <c r="I869" t="n">
        <v>52</v>
      </c>
      <c r="J869" t="n">
        <v>262.96</v>
      </c>
      <c r="K869" t="n">
        <v>59.19</v>
      </c>
      <c r="L869" t="n">
        <v>6.5</v>
      </c>
      <c r="M869" t="n">
        <v>50</v>
      </c>
      <c r="N869" t="n">
        <v>67.26000000000001</v>
      </c>
      <c r="O869" t="n">
        <v>32665.66</v>
      </c>
      <c r="P869" t="n">
        <v>461.17</v>
      </c>
      <c r="Q869" t="n">
        <v>2238.46</v>
      </c>
      <c r="R869" t="n">
        <v>131.98</v>
      </c>
      <c r="S869" t="n">
        <v>80.06999999999999</v>
      </c>
      <c r="T869" t="n">
        <v>23690.25</v>
      </c>
      <c r="U869" t="n">
        <v>0.61</v>
      </c>
      <c r="V869" t="n">
        <v>0.85</v>
      </c>
      <c r="W869" t="n">
        <v>6.72</v>
      </c>
      <c r="X869" t="n">
        <v>1.45</v>
      </c>
      <c r="Y869" t="n">
        <v>1</v>
      </c>
      <c r="Z869" t="n">
        <v>10</v>
      </c>
    </row>
    <row r="870">
      <c r="A870" t="n">
        <v>23</v>
      </c>
      <c r="B870" t="n">
        <v>130</v>
      </c>
      <c r="C870" t="inlineStr">
        <is>
          <t xml:space="preserve">CONCLUIDO	</t>
        </is>
      </c>
      <c r="D870" t="n">
        <v>2.8342</v>
      </c>
      <c r="E870" t="n">
        <v>35.28</v>
      </c>
      <c r="F870" t="n">
        <v>30.03</v>
      </c>
      <c r="G870" t="n">
        <v>36.04</v>
      </c>
      <c r="H870" t="n">
        <v>0.46</v>
      </c>
      <c r="I870" t="n">
        <v>50</v>
      </c>
      <c r="J870" t="n">
        <v>263.42</v>
      </c>
      <c r="K870" t="n">
        <v>59.19</v>
      </c>
      <c r="L870" t="n">
        <v>6.75</v>
      </c>
      <c r="M870" t="n">
        <v>48</v>
      </c>
      <c r="N870" t="n">
        <v>67.48</v>
      </c>
      <c r="O870" t="n">
        <v>32723.25</v>
      </c>
      <c r="P870" t="n">
        <v>458.86</v>
      </c>
      <c r="Q870" t="n">
        <v>2238.61</v>
      </c>
      <c r="R870" t="n">
        <v>130.62</v>
      </c>
      <c r="S870" t="n">
        <v>80.06999999999999</v>
      </c>
      <c r="T870" t="n">
        <v>23020.87</v>
      </c>
      <c r="U870" t="n">
        <v>0.61</v>
      </c>
      <c r="V870" t="n">
        <v>0.85</v>
      </c>
      <c r="W870" t="n">
        <v>6.72</v>
      </c>
      <c r="X870" t="n">
        <v>1.41</v>
      </c>
      <c r="Y870" t="n">
        <v>1</v>
      </c>
      <c r="Z870" t="n">
        <v>10</v>
      </c>
    </row>
    <row r="871">
      <c r="A871" t="n">
        <v>24</v>
      </c>
      <c r="B871" t="n">
        <v>130</v>
      </c>
      <c r="C871" t="inlineStr">
        <is>
          <t xml:space="preserve">CONCLUIDO	</t>
        </is>
      </c>
      <c r="D871" t="n">
        <v>2.8476</v>
      </c>
      <c r="E871" t="n">
        <v>35.12</v>
      </c>
      <c r="F871" t="n">
        <v>29.97</v>
      </c>
      <c r="G871" t="n">
        <v>37.46</v>
      </c>
      <c r="H871" t="n">
        <v>0.47</v>
      </c>
      <c r="I871" t="n">
        <v>48</v>
      </c>
      <c r="J871" t="n">
        <v>263.89</v>
      </c>
      <c r="K871" t="n">
        <v>59.19</v>
      </c>
      <c r="L871" t="n">
        <v>7</v>
      </c>
      <c r="M871" t="n">
        <v>46</v>
      </c>
      <c r="N871" t="n">
        <v>67.7</v>
      </c>
      <c r="O871" t="n">
        <v>32780.92</v>
      </c>
      <c r="P871" t="n">
        <v>456.21</v>
      </c>
      <c r="Q871" t="n">
        <v>2238.48</v>
      </c>
      <c r="R871" t="n">
        <v>127.97</v>
      </c>
      <c r="S871" t="n">
        <v>80.06999999999999</v>
      </c>
      <c r="T871" t="n">
        <v>21705.85</v>
      </c>
      <c r="U871" t="n">
        <v>0.63</v>
      </c>
      <c r="V871" t="n">
        <v>0.86</v>
      </c>
      <c r="W871" t="n">
        <v>6.72</v>
      </c>
      <c r="X871" t="n">
        <v>1.34</v>
      </c>
      <c r="Y871" t="n">
        <v>1</v>
      </c>
      <c r="Z871" t="n">
        <v>10</v>
      </c>
    </row>
    <row r="872">
      <c r="A872" t="n">
        <v>25</v>
      </c>
      <c r="B872" t="n">
        <v>130</v>
      </c>
      <c r="C872" t="inlineStr">
        <is>
          <t xml:space="preserve">CONCLUIDO	</t>
        </is>
      </c>
      <c r="D872" t="n">
        <v>2.8584</v>
      </c>
      <c r="E872" t="n">
        <v>34.98</v>
      </c>
      <c r="F872" t="n">
        <v>29.93</v>
      </c>
      <c r="G872" t="n">
        <v>39.04</v>
      </c>
      <c r="H872" t="n">
        <v>0.49</v>
      </c>
      <c r="I872" t="n">
        <v>46</v>
      </c>
      <c r="J872" t="n">
        <v>264.36</v>
      </c>
      <c r="K872" t="n">
        <v>59.19</v>
      </c>
      <c r="L872" t="n">
        <v>7.25</v>
      </c>
      <c r="M872" t="n">
        <v>44</v>
      </c>
      <c r="N872" t="n">
        <v>67.92</v>
      </c>
      <c r="O872" t="n">
        <v>32838.68</v>
      </c>
      <c r="P872" t="n">
        <v>454.02</v>
      </c>
      <c r="Q872" t="n">
        <v>2238.42</v>
      </c>
      <c r="R872" t="n">
        <v>127.05</v>
      </c>
      <c r="S872" t="n">
        <v>80.06999999999999</v>
      </c>
      <c r="T872" t="n">
        <v>21258.86</v>
      </c>
      <c r="U872" t="n">
        <v>0.63</v>
      </c>
      <c r="V872" t="n">
        <v>0.86</v>
      </c>
      <c r="W872" t="n">
        <v>6.72</v>
      </c>
      <c r="X872" t="n">
        <v>1.3</v>
      </c>
      <c r="Y872" t="n">
        <v>1</v>
      </c>
      <c r="Z872" t="n">
        <v>10</v>
      </c>
    </row>
    <row r="873">
      <c r="A873" t="n">
        <v>26</v>
      </c>
      <c r="B873" t="n">
        <v>130</v>
      </c>
      <c r="C873" t="inlineStr">
        <is>
          <t xml:space="preserve">CONCLUIDO	</t>
        </is>
      </c>
      <c r="D873" t="n">
        <v>2.8666</v>
      </c>
      <c r="E873" t="n">
        <v>34.88</v>
      </c>
      <c r="F873" t="n">
        <v>29.88</v>
      </c>
      <c r="G873" t="n">
        <v>39.84</v>
      </c>
      <c r="H873" t="n">
        <v>0.5</v>
      </c>
      <c r="I873" t="n">
        <v>45</v>
      </c>
      <c r="J873" t="n">
        <v>264.83</v>
      </c>
      <c r="K873" t="n">
        <v>59.19</v>
      </c>
      <c r="L873" t="n">
        <v>7.5</v>
      </c>
      <c r="M873" t="n">
        <v>43</v>
      </c>
      <c r="N873" t="n">
        <v>68.14</v>
      </c>
      <c r="O873" t="n">
        <v>32896.51</v>
      </c>
      <c r="P873" t="n">
        <v>451.21</v>
      </c>
      <c r="Q873" t="n">
        <v>2238.53</v>
      </c>
      <c r="R873" t="n">
        <v>125.48</v>
      </c>
      <c r="S873" t="n">
        <v>80.06999999999999</v>
      </c>
      <c r="T873" t="n">
        <v>20475.95</v>
      </c>
      <c r="U873" t="n">
        <v>0.64</v>
      </c>
      <c r="V873" t="n">
        <v>0.86</v>
      </c>
      <c r="W873" t="n">
        <v>6.71</v>
      </c>
      <c r="X873" t="n">
        <v>1.25</v>
      </c>
      <c r="Y873" t="n">
        <v>1</v>
      </c>
      <c r="Z873" t="n">
        <v>10</v>
      </c>
    </row>
    <row r="874">
      <c r="A874" t="n">
        <v>27</v>
      </c>
      <c r="B874" t="n">
        <v>130</v>
      </c>
      <c r="C874" t="inlineStr">
        <is>
          <t xml:space="preserve">CONCLUIDO	</t>
        </is>
      </c>
      <c r="D874" t="n">
        <v>2.8778</v>
      </c>
      <c r="E874" t="n">
        <v>34.75</v>
      </c>
      <c r="F874" t="n">
        <v>29.84</v>
      </c>
      <c r="G874" t="n">
        <v>41.64</v>
      </c>
      <c r="H874" t="n">
        <v>0.52</v>
      </c>
      <c r="I874" t="n">
        <v>43</v>
      </c>
      <c r="J874" t="n">
        <v>265.3</v>
      </c>
      <c r="K874" t="n">
        <v>59.19</v>
      </c>
      <c r="L874" t="n">
        <v>7.75</v>
      </c>
      <c r="M874" t="n">
        <v>41</v>
      </c>
      <c r="N874" t="n">
        <v>68.36</v>
      </c>
      <c r="O874" t="n">
        <v>32954.43</v>
      </c>
      <c r="P874" t="n">
        <v>449.02</v>
      </c>
      <c r="Q874" t="n">
        <v>2238.46</v>
      </c>
      <c r="R874" t="n">
        <v>124.15</v>
      </c>
      <c r="S874" t="n">
        <v>80.06999999999999</v>
      </c>
      <c r="T874" t="n">
        <v>19824.24</v>
      </c>
      <c r="U874" t="n">
        <v>0.64</v>
      </c>
      <c r="V874" t="n">
        <v>0.86</v>
      </c>
      <c r="W874" t="n">
        <v>6.71</v>
      </c>
      <c r="X874" t="n">
        <v>1.21</v>
      </c>
      <c r="Y874" t="n">
        <v>1</v>
      </c>
      <c r="Z874" t="n">
        <v>10</v>
      </c>
    </row>
    <row r="875">
      <c r="A875" t="n">
        <v>28</v>
      </c>
      <c r="B875" t="n">
        <v>130</v>
      </c>
      <c r="C875" t="inlineStr">
        <is>
          <t xml:space="preserve">CONCLUIDO	</t>
        </is>
      </c>
      <c r="D875" t="n">
        <v>2.8924</v>
      </c>
      <c r="E875" t="n">
        <v>34.57</v>
      </c>
      <c r="F875" t="n">
        <v>29.76</v>
      </c>
      <c r="G875" t="n">
        <v>43.56</v>
      </c>
      <c r="H875" t="n">
        <v>0.54</v>
      </c>
      <c r="I875" t="n">
        <v>41</v>
      </c>
      <c r="J875" t="n">
        <v>265.77</v>
      </c>
      <c r="K875" t="n">
        <v>59.19</v>
      </c>
      <c r="L875" t="n">
        <v>8</v>
      </c>
      <c r="M875" t="n">
        <v>39</v>
      </c>
      <c r="N875" t="n">
        <v>68.58</v>
      </c>
      <c r="O875" t="n">
        <v>33012.44</v>
      </c>
      <c r="P875" t="n">
        <v>445.97</v>
      </c>
      <c r="Q875" t="n">
        <v>2238.39</v>
      </c>
      <c r="R875" t="n">
        <v>121.74</v>
      </c>
      <c r="S875" t="n">
        <v>80.06999999999999</v>
      </c>
      <c r="T875" t="n">
        <v>18625.96</v>
      </c>
      <c r="U875" t="n">
        <v>0.66</v>
      </c>
      <c r="V875" t="n">
        <v>0.86</v>
      </c>
      <c r="W875" t="n">
        <v>6.7</v>
      </c>
      <c r="X875" t="n">
        <v>1.14</v>
      </c>
      <c r="Y875" t="n">
        <v>1</v>
      </c>
      <c r="Z875" t="n">
        <v>10</v>
      </c>
    </row>
    <row r="876">
      <c r="A876" t="n">
        <v>29</v>
      </c>
      <c r="B876" t="n">
        <v>130</v>
      </c>
      <c r="C876" t="inlineStr">
        <is>
          <t xml:space="preserve">CONCLUIDO	</t>
        </is>
      </c>
      <c r="D876" t="n">
        <v>2.8968</v>
      </c>
      <c r="E876" t="n">
        <v>34.52</v>
      </c>
      <c r="F876" t="n">
        <v>29.76</v>
      </c>
      <c r="G876" t="n">
        <v>44.64</v>
      </c>
      <c r="H876" t="n">
        <v>0.55</v>
      </c>
      <c r="I876" t="n">
        <v>40</v>
      </c>
      <c r="J876" t="n">
        <v>266.24</v>
      </c>
      <c r="K876" t="n">
        <v>59.19</v>
      </c>
      <c r="L876" t="n">
        <v>8.25</v>
      </c>
      <c r="M876" t="n">
        <v>38</v>
      </c>
      <c r="N876" t="n">
        <v>68.8</v>
      </c>
      <c r="O876" t="n">
        <v>33070.52</v>
      </c>
      <c r="P876" t="n">
        <v>444.07</v>
      </c>
      <c r="Q876" t="n">
        <v>2238.54</v>
      </c>
      <c r="R876" t="n">
        <v>121.35</v>
      </c>
      <c r="S876" t="n">
        <v>80.06999999999999</v>
      </c>
      <c r="T876" t="n">
        <v>18439.17</v>
      </c>
      <c r="U876" t="n">
        <v>0.66</v>
      </c>
      <c r="V876" t="n">
        <v>0.86</v>
      </c>
      <c r="W876" t="n">
        <v>6.71</v>
      </c>
      <c r="X876" t="n">
        <v>1.13</v>
      </c>
      <c r="Y876" t="n">
        <v>1</v>
      </c>
      <c r="Z876" t="n">
        <v>10</v>
      </c>
    </row>
    <row r="877">
      <c r="A877" t="n">
        <v>30</v>
      </c>
      <c r="B877" t="n">
        <v>130</v>
      </c>
      <c r="C877" t="inlineStr">
        <is>
          <t xml:space="preserve">CONCLUIDO	</t>
        </is>
      </c>
      <c r="D877" t="n">
        <v>2.9042</v>
      </c>
      <c r="E877" t="n">
        <v>34.43</v>
      </c>
      <c r="F877" t="n">
        <v>29.72</v>
      </c>
      <c r="G877" t="n">
        <v>45.73</v>
      </c>
      <c r="H877" t="n">
        <v>0.57</v>
      </c>
      <c r="I877" t="n">
        <v>39</v>
      </c>
      <c r="J877" t="n">
        <v>266.71</v>
      </c>
      <c r="K877" t="n">
        <v>59.19</v>
      </c>
      <c r="L877" t="n">
        <v>8.5</v>
      </c>
      <c r="M877" t="n">
        <v>37</v>
      </c>
      <c r="N877" t="n">
        <v>69.02</v>
      </c>
      <c r="O877" t="n">
        <v>33128.7</v>
      </c>
      <c r="P877" t="n">
        <v>442</v>
      </c>
      <c r="Q877" t="n">
        <v>2238.44</v>
      </c>
      <c r="R877" t="n">
        <v>120.47</v>
      </c>
      <c r="S877" t="n">
        <v>80.06999999999999</v>
      </c>
      <c r="T877" t="n">
        <v>18002.74</v>
      </c>
      <c r="U877" t="n">
        <v>0.66</v>
      </c>
      <c r="V877" t="n">
        <v>0.86</v>
      </c>
      <c r="W877" t="n">
        <v>6.7</v>
      </c>
      <c r="X877" t="n">
        <v>1.09</v>
      </c>
      <c r="Y877" t="n">
        <v>1</v>
      </c>
      <c r="Z877" t="n">
        <v>10</v>
      </c>
    </row>
    <row r="878">
      <c r="A878" t="n">
        <v>31</v>
      </c>
      <c r="B878" t="n">
        <v>130</v>
      </c>
      <c r="C878" t="inlineStr">
        <is>
          <t xml:space="preserve">CONCLUIDO	</t>
        </is>
      </c>
      <c r="D878" t="n">
        <v>2.9166</v>
      </c>
      <c r="E878" t="n">
        <v>34.29</v>
      </c>
      <c r="F878" t="n">
        <v>29.67</v>
      </c>
      <c r="G878" t="n">
        <v>48.12</v>
      </c>
      <c r="H878" t="n">
        <v>0.58</v>
      </c>
      <c r="I878" t="n">
        <v>37</v>
      </c>
      <c r="J878" t="n">
        <v>267.18</v>
      </c>
      <c r="K878" t="n">
        <v>59.19</v>
      </c>
      <c r="L878" t="n">
        <v>8.75</v>
      </c>
      <c r="M878" t="n">
        <v>35</v>
      </c>
      <c r="N878" t="n">
        <v>69.23999999999999</v>
      </c>
      <c r="O878" t="n">
        <v>33186.95</v>
      </c>
      <c r="P878" t="n">
        <v>438.23</v>
      </c>
      <c r="Q878" t="n">
        <v>2238.45</v>
      </c>
      <c r="R878" t="n">
        <v>118.85</v>
      </c>
      <c r="S878" t="n">
        <v>80.06999999999999</v>
      </c>
      <c r="T878" t="n">
        <v>17203.64</v>
      </c>
      <c r="U878" t="n">
        <v>0.67</v>
      </c>
      <c r="V878" t="n">
        <v>0.86</v>
      </c>
      <c r="W878" t="n">
        <v>6.7</v>
      </c>
      <c r="X878" t="n">
        <v>1.04</v>
      </c>
      <c r="Y878" t="n">
        <v>1</v>
      </c>
      <c r="Z878" t="n">
        <v>10</v>
      </c>
    </row>
    <row r="879">
      <c r="A879" t="n">
        <v>32</v>
      </c>
      <c r="B879" t="n">
        <v>130</v>
      </c>
      <c r="C879" t="inlineStr">
        <is>
          <t xml:space="preserve">CONCLUIDO	</t>
        </is>
      </c>
      <c r="D879" t="n">
        <v>2.9242</v>
      </c>
      <c r="E879" t="n">
        <v>34.2</v>
      </c>
      <c r="F879" t="n">
        <v>29.63</v>
      </c>
      <c r="G879" t="n">
        <v>49.39</v>
      </c>
      <c r="H879" t="n">
        <v>0.6</v>
      </c>
      <c r="I879" t="n">
        <v>36</v>
      </c>
      <c r="J879" t="n">
        <v>267.66</v>
      </c>
      <c r="K879" t="n">
        <v>59.19</v>
      </c>
      <c r="L879" t="n">
        <v>9</v>
      </c>
      <c r="M879" t="n">
        <v>34</v>
      </c>
      <c r="N879" t="n">
        <v>69.45999999999999</v>
      </c>
      <c r="O879" t="n">
        <v>33245.29</v>
      </c>
      <c r="P879" t="n">
        <v>436.94</v>
      </c>
      <c r="Q879" t="n">
        <v>2238.5</v>
      </c>
      <c r="R879" t="n">
        <v>117.05</v>
      </c>
      <c r="S879" t="n">
        <v>80.06999999999999</v>
      </c>
      <c r="T879" t="n">
        <v>16307.46</v>
      </c>
      <c r="U879" t="n">
        <v>0.68</v>
      </c>
      <c r="V879" t="n">
        <v>0.87</v>
      </c>
      <c r="W879" t="n">
        <v>6.7</v>
      </c>
      <c r="X879" t="n">
        <v>1</v>
      </c>
      <c r="Y879" t="n">
        <v>1</v>
      </c>
      <c r="Z879" t="n">
        <v>10</v>
      </c>
    </row>
    <row r="880">
      <c r="A880" t="n">
        <v>33</v>
      </c>
      <c r="B880" t="n">
        <v>130</v>
      </c>
      <c r="C880" t="inlineStr">
        <is>
          <t xml:space="preserve">CONCLUIDO	</t>
        </is>
      </c>
      <c r="D880" t="n">
        <v>2.93</v>
      </c>
      <c r="E880" t="n">
        <v>34.13</v>
      </c>
      <c r="F880" t="n">
        <v>29.61</v>
      </c>
      <c r="G880" t="n">
        <v>50.77</v>
      </c>
      <c r="H880" t="n">
        <v>0.61</v>
      </c>
      <c r="I880" t="n">
        <v>35</v>
      </c>
      <c r="J880" t="n">
        <v>268.13</v>
      </c>
      <c r="K880" t="n">
        <v>59.19</v>
      </c>
      <c r="L880" t="n">
        <v>9.25</v>
      </c>
      <c r="M880" t="n">
        <v>33</v>
      </c>
      <c r="N880" t="n">
        <v>69.69</v>
      </c>
      <c r="O880" t="n">
        <v>33303.72</v>
      </c>
      <c r="P880" t="n">
        <v>435.06</v>
      </c>
      <c r="Q880" t="n">
        <v>2238.38</v>
      </c>
      <c r="R880" t="n">
        <v>116.86</v>
      </c>
      <c r="S880" t="n">
        <v>80.06999999999999</v>
      </c>
      <c r="T880" t="n">
        <v>16216.34</v>
      </c>
      <c r="U880" t="n">
        <v>0.6899999999999999</v>
      </c>
      <c r="V880" t="n">
        <v>0.87</v>
      </c>
      <c r="W880" t="n">
        <v>6.7</v>
      </c>
      <c r="X880" t="n">
        <v>0.99</v>
      </c>
      <c r="Y880" t="n">
        <v>1</v>
      </c>
      <c r="Z880" t="n">
        <v>10</v>
      </c>
    </row>
    <row r="881">
      <c r="A881" t="n">
        <v>34</v>
      </c>
      <c r="B881" t="n">
        <v>130</v>
      </c>
      <c r="C881" t="inlineStr">
        <is>
          <t xml:space="preserve">CONCLUIDO	</t>
        </is>
      </c>
      <c r="D881" t="n">
        <v>2.9367</v>
      </c>
      <c r="E881" t="n">
        <v>34.05</v>
      </c>
      <c r="F881" t="n">
        <v>29.58</v>
      </c>
      <c r="G881" t="n">
        <v>52.21</v>
      </c>
      <c r="H881" t="n">
        <v>0.63</v>
      </c>
      <c r="I881" t="n">
        <v>34</v>
      </c>
      <c r="J881" t="n">
        <v>268.61</v>
      </c>
      <c r="K881" t="n">
        <v>59.19</v>
      </c>
      <c r="L881" t="n">
        <v>9.5</v>
      </c>
      <c r="M881" t="n">
        <v>32</v>
      </c>
      <c r="N881" t="n">
        <v>69.91</v>
      </c>
      <c r="O881" t="n">
        <v>33362.23</v>
      </c>
      <c r="P881" t="n">
        <v>433.39</v>
      </c>
      <c r="Q881" t="n">
        <v>2238.33</v>
      </c>
      <c r="R881" t="n">
        <v>115.85</v>
      </c>
      <c r="S881" t="n">
        <v>80.06999999999999</v>
      </c>
      <c r="T881" t="n">
        <v>15717.03</v>
      </c>
      <c r="U881" t="n">
        <v>0.6899999999999999</v>
      </c>
      <c r="V881" t="n">
        <v>0.87</v>
      </c>
      <c r="W881" t="n">
        <v>6.7</v>
      </c>
      <c r="X881" t="n">
        <v>0.96</v>
      </c>
      <c r="Y881" t="n">
        <v>1</v>
      </c>
      <c r="Z881" t="n">
        <v>10</v>
      </c>
    </row>
    <row r="882">
      <c r="A882" t="n">
        <v>35</v>
      </c>
      <c r="B882" t="n">
        <v>130</v>
      </c>
      <c r="C882" t="inlineStr">
        <is>
          <t xml:space="preserve">CONCLUIDO	</t>
        </is>
      </c>
      <c r="D882" t="n">
        <v>2.9455</v>
      </c>
      <c r="E882" t="n">
        <v>33.95</v>
      </c>
      <c r="F882" t="n">
        <v>29.53</v>
      </c>
      <c r="G882" t="n">
        <v>53.69</v>
      </c>
      <c r="H882" t="n">
        <v>0.64</v>
      </c>
      <c r="I882" t="n">
        <v>33</v>
      </c>
      <c r="J882" t="n">
        <v>269.08</v>
      </c>
      <c r="K882" t="n">
        <v>59.19</v>
      </c>
      <c r="L882" t="n">
        <v>9.75</v>
      </c>
      <c r="M882" t="n">
        <v>31</v>
      </c>
      <c r="N882" t="n">
        <v>70.14</v>
      </c>
      <c r="O882" t="n">
        <v>33420.83</v>
      </c>
      <c r="P882" t="n">
        <v>430.75</v>
      </c>
      <c r="Q882" t="n">
        <v>2238.44</v>
      </c>
      <c r="R882" t="n">
        <v>114.21</v>
      </c>
      <c r="S882" t="n">
        <v>80.06999999999999</v>
      </c>
      <c r="T882" t="n">
        <v>14903.09</v>
      </c>
      <c r="U882" t="n">
        <v>0.7</v>
      </c>
      <c r="V882" t="n">
        <v>0.87</v>
      </c>
      <c r="W882" t="n">
        <v>6.69</v>
      </c>
      <c r="X882" t="n">
        <v>0.9</v>
      </c>
      <c r="Y882" t="n">
        <v>1</v>
      </c>
      <c r="Z882" t="n">
        <v>10</v>
      </c>
    </row>
    <row r="883">
      <c r="A883" t="n">
        <v>36</v>
      </c>
      <c r="B883" t="n">
        <v>130</v>
      </c>
      <c r="C883" t="inlineStr">
        <is>
          <t xml:space="preserve">CONCLUIDO	</t>
        </is>
      </c>
      <c r="D883" t="n">
        <v>2.9526</v>
      </c>
      <c r="E883" t="n">
        <v>33.87</v>
      </c>
      <c r="F883" t="n">
        <v>29.5</v>
      </c>
      <c r="G883" t="n">
        <v>55.31</v>
      </c>
      <c r="H883" t="n">
        <v>0.66</v>
      </c>
      <c r="I883" t="n">
        <v>32</v>
      </c>
      <c r="J883" t="n">
        <v>269.56</v>
      </c>
      <c r="K883" t="n">
        <v>59.19</v>
      </c>
      <c r="L883" t="n">
        <v>10</v>
      </c>
      <c r="M883" t="n">
        <v>30</v>
      </c>
      <c r="N883" t="n">
        <v>70.36</v>
      </c>
      <c r="O883" t="n">
        <v>33479.51</v>
      </c>
      <c r="P883" t="n">
        <v>427.95</v>
      </c>
      <c r="Q883" t="n">
        <v>2238.44</v>
      </c>
      <c r="R883" t="n">
        <v>113.18</v>
      </c>
      <c r="S883" t="n">
        <v>80.06999999999999</v>
      </c>
      <c r="T883" t="n">
        <v>14393.87</v>
      </c>
      <c r="U883" t="n">
        <v>0.71</v>
      </c>
      <c r="V883" t="n">
        <v>0.87</v>
      </c>
      <c r="W883" t="n">
        <v>6.69</v>
      </c>
      <c r="X883" t="n">
        <v>0.87</v>
      </c>
      <c r="Y883" t="n">
        <v>1</v>
      </c>
      <c r="Z883" t="n">
        <v>10</v>
      </c>
    </row>
    <row r="884">
      <c r="A884" t="n">
        <v>37</v>
      </c>
      <c r="B884" t="n">
        <v>130</v>
      </c>
      <c r="C884" t="inlineStr">
        <is>
          <t xml:space="preserve">CONCLUIDO	</t>
        </is>
      </c>
      <c r="D884" t="n">
        <v>2.9569</v>
      </c>
      <c r="E884" t="n">
        <v>33.82</v>
      </c>
      <c r="F884" t="n">
        <v>29.5</v>
      </c>
      <c r="G884" t="n">
        <v>57.09</v>
      </c>
      <c r="H884" t="n">
        <v>0.68</v>
      </c>
      <c r="I884" t="n">
        <v>31</v>
      </c>
      <c r="J884" t="n">
        <v>270.03</v>
      </c>
      <c r="K884" t="n">
        <v>59.19</v>
      </c>
      <c r="L884" t="n">
        <v>10.25</v>
      </c>
      <c r="M884" t="n">
        <v>29</v>
      </c>
      <c r="N884" t="n">
        <v>70.59</v>
      </c>
      <c r="O884" t="n">
        <v>33538.28</v>
      </c>
      <c r="P884" t="n">
        <v>426.45</v>
      </c>
      <c r="Q884" t="n">
        <v>2238.41</v>
      </c>
      <c r="R884" t="n">
        <v>112.95</v>
      </c>
      <c r="S884" t="n">
        <v>80.06999999999999</v>
      </c>
      <c r="T884" t="n">
        <v>14281.08</v>
      </c>
      <c r="U884" t="n">
        <v>0.71</v>
      </c>
      <c r="V884" t="n">
        <v>0.87</v>
      </c>
      <c r="W884" t="n">
        <v>6.69</v>
      </c>
      <c r="X884" t="n">
        <v>0.87</v>
      </c>
      <c r="Y884" t="n">
        <v>1</v>
      </c>
      <c r="Z884" t="n">
        <v>10</v>
      </c>
    </row>
    <row r="885">
      <c r="A885" t="n">
        <v>38</v>
      </c>
      <c r="B885" t="n">
        <v>130</v>
      </c>
      <c r="C885" t="inlineStr">
        <is>
          <t xml:space="preserve">CONCLUIDO	</t>
        </is>
      </c>
      <c r="D885" t="n">
        <v>2.9652</v>
      </c>
      <c r="E885" t="n">
        <v>33.72</v>
      </c>
      <c r="F885" t="n">
        <v>29.45</v>
      </c>
      <c r="G885" t="n">
        <v>58.91</v>
      </c>
      <c r="H885" t="n">
        <v>0.6899999999999999</v>
      </c>
      <c r="I885" t="n">
        <v>30</v>
      </c>
      <c r="J885" t="n">
        <v>270.51</v>
      </c>
      <c r="K885" t="n">
        <v>59.19</v>
      </c>
      <c r="L885" t="n">
        <v>10.5</v>
      </c>
      <c r="M885" t="n">
        <v>28</v>
      </c>
      <c r="N885" t="n">
        <v>70.81999999999999</v>
      </c>
      <c r="O885" t="n">
        <v>33597.14</v>
      </c>
      <c r="P885" t="n">
        <v>423.94</v>
      </c>
      <c r="Q885" t="n">
        <v>2238.37</v>
      </c>
      <c r="R885" t="n">
        <v>111.38</v>
      </c>
      <c r="S885" t="n">
        <v>80.06999999999999</v>
      </c>
      <c r="T885" t="n">
        <v>13501.59</v>
      </c>
      <c r="U885" t="n">
        <v>0.72</v>
      </c>
      <c r="V885" t="n">
        <v>0.87</v>
      </c>
      <c r="W885" t="n">
        <v>6.69</v>
      </c>
      <c r="X885" t="n">
        <v>0.83</v>
      </c>
      <c r="Y885" t="n">
        <v>1</v>
      </c>
      <c r="Z885" t="n">
        <v>10</v>
      </c>
    </row>
    <row r="886">
      <c r="A886" t="n">
        <v>39</v>
      </c>
      <c r="B886" t="n">
        <v>130</v>
      </c>
      <c r="C886" t="inlineStr">
        <is>
          <t xml:space="preserve">CONCLUIDO	</t>
        </is>
      </c>
      <c r="D886" t="n">
        <v>2.9644</v>
      </c>
      <c r="E886" t="n">
        <v>33.73</v>
      </c>
      <c r="F886" t="n">
        <v>29.46</v>
      </c>
      <c r="G886" t="n">
        <v>58.92</v>
      </c>
      <c r="H886" t="n">
        <v>0.71</v>
      </c>
      <c r="I886" t="n">
        <v>30</v>
      </c>
      <c r="J886" t="n">
        <v>270.99</v>
      </c>
      <c r="K886" t="n">
        <v>59.19</v>
      </c>
      <c r="L886" t="n">
        <v>10.75</v>
      </c>
      <c r="M886" t="n">
        <v>28</v>
      </c>
      <c r="N886" t="n">
        <v>71.04000000000001</v>
      </c>
      <c r="O886" t="n">
        <v>33656.08</v>
      </c>
      <c r="P886" t="n">
        <v>421.72</v>
      </c>
      <c r="Q886" t="n">
        <v>2238.43</v>
      </c>
      <c r="R886" t="n">
        <v>111.68</v>
      </c>
      <c r="S886" t="n">
        <v>80.06999999999999</v>
      </c>
      <c r="T886" t="n">
        <v>13651.77</v>
      </c>
      <c r="U886" t="n">
        <v>0.72</v>
      </c>
      <c r="V886" t="n">
        <v>0.87</v>
      </c>
      <c r="W886" t="n">
        <v>6.69</v>
      </c>
      <c r="X886" t="n">
        <v>0.83</v>
      </c>
      <c r="Y886" t="n">
        <v>1</v>
      </c>
      <c r="Z886" t="n">
        <v>10</v>
      </c>
    </row>
    <row r="887">
      <c r="A887" t="n">
        <v>40</v>
      </c>
      <c r="B887" t="n">
        <v>130</v>
      </c>
      <c r="C887" t="inlineStr">
        <is>
          <t xml:space="preserve">CONCLUIDO	</t>
        </is>
      </c>
      <c r="D887" t="n">
        <v>2.9719</v>
      </c>
      <c r="E887" t="n">
        <v>33.65</v>
      </c>
      <c r="F887" t="n">
        <v>29.43</v>
      </c>
      <c r="G887" t="n">
        <v>60.88</v>
      </c>
      <c r="H887" t="n">
        <v>0.72</v>
      </c>
      <c r="I887" t="n">
        <v>29</v>
      </c>
      <c r="J887" t="n">
        <v>271.47</v>
      </c>
      <c r="K887" t="n">
        <v>59.19</v>
      </c>
      <c r="L887" t="n">
        <v>11</v>
      </c>
      <c r="M887" t="n">
        <v>27</v>
      </c>
      <c r="N887" t="n">
        <v>71.27</v>
      </c>
      <c r="O887" t="n">
        <v>33715.11</v>
      </c>
      <c r="P887" t="n">
        <v>419.6</v>
      </c>
      <c r="Q887" t="n">
        <v>2238.4</v>
      </c>
      <c r="R887" t="n">
        <v>110.8</v>
      </c>
      <c r="S887" t="n">
        <v>80.06999999999999</v>
      </c>
      <c r="T887" t="n">
        <v>13217.51</v>
      </c>
      <c r="U887" t="n">
        <v>0.72</v>
      </c>
      <c r="V887" t="n">
        <v>0.87</v>
      </c>
      <c r="W887" t="n">
        <v>6.68</v>
      </c>
      <c r="X887" t="n">
        <v>0.8</v>
      </c>
      <c r="Y887" t="n">
        <v>1</v>
      </c>
      <c r="Z887" t="n">
        <v>10</v>
      </c>
    </row>
    <row r="888">
      <c r="A888" t="n">
        <v>41</v>
      </c>
      <c r="B888" t="n">
        <v>130</v>
      </c>
      <c r="C888" t="inlineStr">
        <is>
          <t xml:space="preserve">CONCLUIDO	</t>
        </is>
      </c>
      <c r="D888" t="n">
        <v>2.9772</v>
      </c>
      <c r="E888" t="n">
        <v>33.59</v>
      </c>
      <c r="F888" t="n">
        <v>29.41</v>
      </c>
      <c r="G888" t="n">
        <v>63.03</v>
      </c>
      <c r="H888" t="n">
        <v>0.74</v>
      </c>
      <c r="I888" t="n">
        <v>28</v>
      </c>
      <c r="J888" t="n">
        <v>271.95</v>
      </c>
      <c r="K888" t="n">
        <v>59.19</v>
      </c>
      <c r="L888" t="n">
        <v>11.25</v>
      </c>
      <c r="M888" t="n">
        <v>26</v>
      </c>
      <c r="N888" t="n">
        <v>71.5</v>
      </c>
      <c r="O888" t="n">
        <v>33774.23</v>
      </c>
      <c r="P888" t="n">
        <v>417.72</v>
      </c>
      <c r="Q888" t="n">
        <v>2238.41</v>
      </c>
      <c r="R888" t="n">
        <v>110.44</v>
      </c>
      <c r="S888" t="n">
        <v>80.06999999999999</v>
      </c>
      <c r="T888" t="n">
        <v>13039.72</v>
      </c>
      <c r="U888" t="n">
        <v>0.73</v>
      </c>
      <c r="V888" t="n">
        <v>0.87</v>
      </c>
      <c r="W888" t="n">
        <v>6.68</v>
      </c>
      <c r="X888" t="n">
        <v>0.79</v>
      </c>
      <c r="Y888" t="n">
        <v>1</v>
      </c>
      <c r="Z888" t="n">
        <v>10</v>
      </c>
    </row>
    <row r="889">
      <c r="A889" t="n">
        <v>42</v>
      </c>
      <c r="B889" t="n">
        <v>130</v>
      </c>
      <c r="C889" t="inlineStr">
        <is>
          <t xml:space="preserve">CONCLUIDO	</t>
        </is>
      </c>
      <c r="D889" t="n">
        <v>2.9872</v>
      </c>
      <c r="E889" t="n">
        <v>33.48</v>
      </c>
      <c r="F889" t="n">
        <v>29.35</v>
      </c>
      <c r="G889" t="n">
        <v>65.22</v>
      </c>
      <c r="H889" t="n">
        <v>0.75</v>
      </c>
      <c r="I889" t="n">
        <v>27</v>
      </c>
      <c r="J889" t="n">
        <v>272.43</v>
      </c>
      <c r="K889" t="n">
        <v>59.19</v>
      </c>
      <c r="L889" t="n">
        <v>11.5</v>
      </c>
      <c r="M889" t="n">
        <v>25</v>
      </c>
      <c r="N889" t="n">
        <v>71.73</v>
      </c>
      <c r="O889" t="n">
        <v>33833.57</v>
      </c>
      <c r="P889" t="n">
        <v>415.19</v>
      </c>
      <c r="Q889" t="n">
        <v>2238.35</v>
      </c>
      <c r="R889" t="n">
        <v>108</v>
      </c>
      <c r="S889" t="n">
        <v>80.06999999999999</v>
      </c>
      <c r="T889" t="n">
        <v>11827.74</v>
      </c>
      <c r="U889" t="n">
        <v>0.74</v>
      </c>
      <c r="V889" t="n">
        <v>0.87</v>
      </c>
      <c r="W889" t="n">
        <v>6.69</v>
      </c>
      <c r="X889" t="n">
        <v>0.72</v>
      </c>
      <c r="Y889" t="n">
        <v>1</v>
      </c>
      <c r="Z889" t="n">
        <v>10</v>
      </c>
    </row>
    <row r="890">
      <c r="A890" t="n">
        <v>43</v>
      </c>
      <c r="B890" t="n">
        <v>130</v>
      </c>
      <c r="C890" t="inlineStr">
        <is>
          <t xml:space="preserve">CONCLUIDO	</t>
        </is>
      </c>
      <c r="D890" t="n">
        <v>2.9861</v>
      </c>
      <c r="E890" t="n">
        <v>33.49</v>
      </c>
      <c r="F890" t="n">
        <v>29.36</v>
      </c>
      <c r="G890" t="n">
        <v>65.25</v>
      </c>
      <c r="H890" t="n">
        <v>0.77</v>
      </c>
      <c r="I890" t="n">
        <v>27</v>
      </c>
      <c r="J890" t="n">
        <v>272.91</v>
      </c>
      <c r="K890" t="n">
        <v>59.19</v>
      </c>
      <c r="L890" t="n">
        <v>11.75</v>
      </c>
      <c r="M890" t="n">
        <v>25</v>
      </c>
      <c r="N890" t="n">
        <v>71.95999999999999</v>
      </c>
      <c r="O890" t="n">
        <v>33892.87</v>
      </c>
      <c r="P890" t="n">
        <v>412.65</v>
      </c>
      <c r="Q890" t="n">
        <v>2238.42</v>
      </c>
      <c r="R890" t="n">
        <v>108.75</v>
      </c>
      <c r="S890" t="n">
        <v>80.06999999999999</v>
      </c>
      <c r="T890" t="n">
        <v>12199.67</v>
      </c>
      <c r="U890" t="n">
        <v>0.74</v>
      </c>
      <c r="V890" t="n">
        <v>0.87</v>
      </c>
      <c r="W890" t="n">
        <v>6.68</v>
      </c>
      <c r="X890" t="n">
        <v>0.74</v>
      </c>
      <c r="Y890" t="n">
        <v>1</v>
      </c>
      <c r="Z890" t="n">
        <v>10</v>
      </c>
    </row>
    <row r="891">
      <c r="A891" t="n">
        <v>44</v>
      </c>
      <c r="B891" t="n">
        <v>130</v>
      </c>
      <c r="C891" t="inlineStr">
        <is>
          <t xml:space="preserve">CONCLUIDO	</t>
        </is>
      </c>
      <c r="D891" t="n">
        <v>2.9921</v>
      </c>
      <c r="E891" t="n">
        <v>33.42</v>
      </c>
      <c r="F891" t="n">
        <v>29.34</v>
      </c>
      <c r="G891" t="n">
        <v>67.72</v>
      </c>
      <c r="H891" t="n">
        <v>0.78</v>
      </c>
      <c r="I891" t="n">
        <v>26</v>
      </c>
      <c r="J891" t="n">
        <v>273.39</v>
      </c>
      <c r="K891" t="n">
        <v>59.19</v>
      </c>
      <c r="L891" t="n">
        <v>12</v>
      </c>
      <c r="M891" t="n">
        <v>24</v>
      </c>
      <c r="N891" t="n">
        <v>72.2</v>
      </c>
      <c r="O891" t="n">
        <v>33952.26</v>
      </c>
      <c r="P891" t="n">
        <v>411.73</v>
      </c>
      <c r="Q891" t="n">
        <v>2238.43</v>
      </c>
      <c r="R891" t="n">
        <v>108.02</v>
      </c>
      <c r="S891" t="n">
        <v>80.06999999999999</v>
      </c>
      <c r="T891" t="n">
        <v>11843.88</v>
      </c>
      <c r="U891" t="n">
        <v>0.74</v>
      </c>
      <c r="V891" t="n">
        <v>0.87</v>
      </c>
      <c r="W891" t="n">
        <v>6.68</v>
      </c>
      <c r="X891" t="n">
        <v>0.72</v>
      </c>
      <c r="Y891" t="n">
        <v>1</v>
      </c>
      <c r="Z891" t="n">
        <v>10</v>
      </c>
    </row>
    <row r="892">
      <c r="A892" t="n">
        <v>45</v>
      </c>
      <c r="B892" t="n">
        <v>130</v>
      </c>
      <c r="C892" t="inlineStr">
        <is>
          <t xml:space="preserve">CONCLUIDO	</t>
        </is>
      </c>
      <c r="D892" t="n">
        <v>2.9986</v>
      </c>
      <c r="E892" t="n">
        <v>33.35</v>
      </c>
      <c r="F892" t="n">
        <v>29.32</v>
      </c>
      <c r="G892" t="n">
        <v>70.37</v>
      </c>
      <c r="H892" t="n">
        <v>0.8</v>
      </c>
      <c r="I892" t="n">
        <v>25</v>
      </c>
      <c r="J892" t="n">
        <v>273.87</v>
      </c>
      <c r="K892" t="n">
        <v>59.19</v>
      </c>
      <c r="L892" t="n">
        <v>12.25</v>
      </c>
      <c r="M892" t="n">
        <v>23</v>
      </c>
      <c r="N892" t="n">
        <v>72.43000000000001</v>
      </c>
      <c r="O892" t="n">
        <v>34011.74</v>
      </c>
      <c r="P892" t="n">
        <v>407.72</v>
      </c>
      <c r="Q892" t="n">
        <v>2238.35</v>
      </c>
      <c r="R892" t="n">
        <v>107.3</v>
      </c>
      <c r="S892" t="n">
        <v>80.06999999999999</v>
      </c>
      <c r="T892" t="n">
        <v>11484.92</v>
      </c>
      <c r="U892" t="n">
        <v>0.75</v>
      </c>
      <c r="V892" t="n">
        <v>0.88</v>
      </c>
      <c r="W892" t="n">
        <v>6.68</v>
      </c>
      <c r="X892" t="n">
        <v>0.6899999999999999</v>
      </c>
      <c r="Y892" t="n">
        <v>1</v>
      </c>
      <c r="Z892" t="n">
        <v>10</v>
      </c>
    </row>
    <row r="893">
      <c r="A893" t="n">
        <v>46</v>
      </c>
      <c r="B893" t="n">
        <v>130</v>
      </c>
      <c r="C893" t="inlineStr">
        <is>
          <t xml:space="preserve">CONCLUIDO	</t>
        </is>
      </c>
      <c r="D893" t="n">
        <v>2.9991</v>
      </c>
      <c r="E893" t="n">
        <v>33.34</v>
      </c>
      <c r="F893" t="n">
        <v>29.32</v>
      </c>
      <c r="G893" t="n">
        <v>70.36</v>
      </c>
      <c r="H893" t="n">
        <v>0.8100000000000001</v>
      </c>
      <c r="I893" t="n">
        <v>25</v>
      </c>
      <c r="J893" t="n">
        <v>274.35</v>
      </c>
      <c r="K893" t="n">
        <v>59.19</v>
      </c>
      <c r="L893" t="n">
        <v>12.5</v>
      </c>
      <c r="M893" t="n">
        <v>23</v>
      </c>
      <c r="N893" t="n">
        <v>72.66</v>
      </c>
      <c r="O893" t="n">
        <v>34071.31</v>
      </c>
      <c r="P893" t="n">
        <v>406.7</v>
      </c>
      <c r="Q893" t="n">
        <v>2238.3</v>
      </c>
      <c r="R893" t="n">
        <v>107.11</v>
      </c>
      <c r="S893" t="n">
        <v>80.06999999999999</v>
      </c>
      <c r="T893" t="n">
        <v>11392.15</v>
      </c>
      <c r="U893" t="n">
        <v>0.75</v>
      </c>
      <c r="V893" t="n">
        <v>0.88</v>
      </c>
      <c r="W893" t="n">
        <v>6.68</v>
      </c>
      <c r="X893" t="n">
        <v>0.6899999999999999</v>
      </c>
      <c r="Y893" t="n">
        <v>1</v>
      </c>
      <c r="Z893" t="n">
        <v>10</v>
      </c>
    </row>
    <row r="894">
      <c r="A894" t="n">
        <v>47</v>
      </c>
      <c r="B894" t="n">
        <v>130</v>
      </c>
      <c r="C894" t="inlineStr">
        <is>
          <t xml:space="preserve">CONCLUIDO	</t>
        </is>
      </c>
      <c r="D894" t="n">
        <v>3.0075</v>
      </c>
      <c r="E894" t="n">
        <v>33.25</v>
      </c>
      <c r="F894" t="n">
        <v>29.27</v>
      </c>
      <c r="G894" t="n">
        <v>73.18000000000001</v>
      </c>
      <c r="H894" t="n">
        <v>0.83</v>
      </c>
      <c r="I894" t="n">
        <v>24</v>
      </c>
      <c r="J894" t="n">
        <v>274.84</v>
      </c>
      <c r="K894" t="n">
        <v>59.19</v>
      </c>
      <c r="L894" t="n">
        <v>12.75</v>
      </c>
      <c r="M894" t="n">
        <v>22</v>
      </c>
      <c r="N894" t="n">
        <v>72.89</v>
      </c>
      <c r="O894" t="n">
        <v>34130.98</v>
      </c>
      <c r="P894" t="n">
        <v>404.07</v>
      </c>
      <c r="Q894" t="n">
        <v>2238.38</v>
      </c>
      <c r="R894" t="n">
        <v>105.51</v>
      </c>
      <c r="S894" t="n">
        <v>80.06999999999999</v>
      </c>
      <c r="T894" t="n">
        <v>10597.6</v>
      </c>
      <c r="U894" t="n">
        <v>0.76</v>
      </c>
      <c r="V894" t="n">
        <v>0.88</v>
      </c>
      <c r="W894" t="n">
        <v>6.68</v>
      </c>
      <c r="X894" t="n">
        <v>0.64</v>
      </c>
      <c r="Y894" t="n">
        <v>1</v>
      </c>
      <c r="Z894" t="n">
        <v>10</v>
      </c>
    </row>
    <row r="895">
      <c r="A895" t="n">
        <v>48</v>
      </c>
      <c r="B895" t="n">
        <v>130</v>
      </c>
      <c r="C895" t="inlineStr">
        <is>
          <t xml:space="preserve">CONCLUIDO	</t>
        </is>
      </c>
      <c r="D895" t="n">
        <v>3.0138</v>
      </c>
      <c r="E895" t="n">
        <v>33.18</v>
      </c>
      <c r="F895" t="n">
        <v>29.25</v>
      </c>
      <c r="G895" t="n">
        <v>76.31</v>
      </c>
      <c r="H895" t="n">
        <v>0.84</v>
      </c>
      <c r="I895" t="n">
        <v>23</v>
      </c>
      <c r="J895" t="n">
        <v>275.32</v>
      </c>
      <c r="K895" t="n">
        <v>59.19</v>
      </c>
      <c r="L895" t="n">
        <v>13</v>
      </c>
      <c r="M895" t="n">
        <v>21</v>
      </c>
      <c r="N895" t="n">
        <v>73.13</v>
      </c>
      <c r="O895" t="n">
        <v>34190.73</v>
      </c>
      <c r="P895" t="n">
        <v>399.27</v>
      </c>
      <c r="Q895" t="n">
        <v>2238.3</v>
      </c>
      <c r="R895" t="n">
        <v>105.09</v>
      </c>
      <c r="S895" t="n">
        <v>80.06999999999999</v>
      </c>
      <c r="T895" t="n">
        <v>10393.97</v>
      </c>
      <c r="U895" t="n">
        <v>0.76</v>
      </c>
      <c r="V895" t="n">
        <v>0.88</v>
      </c>
      <c r="W895" t="n">
        <v>6.67</v>
      </c>
      <c r="X895" t="n">
        <v>0.62</v>
      </c>
      <c r="Y895" t="n">
        <v>1</v>
      </c>
      <c r="Z895" t="n">
        <v>10</v>
      </c>
    </row>
    <row r="896">
      <c r="A896" t="n">
        <v>49</v>
      </c>
      <c r="B896" t="n">
        <v>130</v>
      </c>
      <c r="C896" t="inlineStr">
        <is>
          <t xml:space="preserve">CONCLUIDO	</t>
        </is>
      </c>
      <c r="D896" t="n">
        <v>3.0141</v>
      </c>
      <c r="E896" t="n">
        <v>33.18</v>
      </c>
      <c r="F896" t="n">
        <v>29.25</v>
      </c>
      <c r="G896" t="n">
        <v>76.3</v>
      </c>
      <c r="H896" t="n">
        <v>0.86</v>
      </c>
      <c r="I896" t="n">
        <v>23</v>
      </c>
      <c r="J896" t="n">
        <v>275.81</v>
      </c>
      <c r="K896" t="n">
        <v>59.19</v>
      </c>
      <c r="L896" t="n">
        <v>13.25</v>
      </c>
      <c r="M896" t="n">
        <v>21</v>
      </c>
      <c r="N896" t="n">
        <v>73.36</v>
      </c>
      <c r="O896" t="n">
        <v>34250.57</v>
      </c>
      <c r="P896" t="n">
        <v>399.66</v>
      </c>
      <c r="Q896" t="n">
        <v>2238.53</v>
      </c>
      <c r="R896" t="n">
        <v>104.79</v>
      </c>
      <c r="S896" t="n">
        <v>80.06999999999999</v>
      </c>
      <c r="T896" t="n">
        <v>10240.49</v>
      </c>
      <c r="U896" t="n">
        <v>0.76</v>
      </c>
      <c r="V896" t="n">
        <v>0.88</v>
      </c>
      <c r="W896" t="n">
        <v>6.68</v>
      </c>
      <c r="X896" t="n">
        <v>0.62</v>
      </c>
      <c r="Y896" t="n">
        <v>1</v>
      </c>
      <c r="Z896" t="n">
        <v>10</v>
      </c>
    </row>
    <row r="897">
      <c r="A897" t="n">
        <v>50</v>
      </c>
      <c r="B897" t="n">
        <v>130</v>
      </c>
      <c r="C897" t="inlineStr">
        <is>
          <t xml:space="preserve">CONCLUIDO	</t>
        </is>
      </c>
      <c r="D897" t="n">
        <v>3.0143</v>
      </c>
      <c r="E897" t="n">
        <v>33.18</v>
      </c>
      <c r="F897" t="n">
        <v>29.25</v>
      </c>
      <c r="G897" t="n">
        <v>76.29000000000001</v>
      </c>
      <c r="H897" t="n">
        <v>0.87</v>
      </c>
      <c r="I897" t="n">
        <v>23</v>
      </c>
      <c r="J897" t="n">
        <v>276.29</v>
      </c>
      <c r="K897" t="n">
        <v>59.19</v>
      </c>
      <c r="L897" t="n">
        <v>13.5</v>
      </c>
      <c r="M897" t="n">
        <v>21</v>
      </c>
      <c r="N897" t="n">
        <v>73.59999999999999</v>
      </c>
      <c r="O897" t="n">
        <v>34310.51</v>
      </c>
      <c r="P897" t="n">
        <v>397.34</v>
      </c>
      <c r="Q897" t="n">
        <v>2238.43</v>
      </c>
      <c r="R897" t="n">
        <v>104.97</v>
      </c>
      <c r="S897" t="n">
        <v>80.06999999999999</v>
      </c>
      <c r="T897" t="n">
        <v>10331.56</v>
      </c>
      <c r="U897" t="n">
        <v>0.76</v>
      </c>
      <c r="V897" t="n">
        <v>0.88</v>
      </c>
      <c r="W897" t="n">
        <v>6.67</v>
      </c>
      <c r="X897" t="n">
        <v>0.62</v>
      </c>
      <c r="Y897" t="n">
        <v>1</v>
      </c>
      <c r="Z897" t="n">
        <v>10</v>
      </c>
    </row>
    <row r="898">
      <c r="A898" t="n">
        <v>51</v>
      </c>
      <c r="B898" t="n">
        <v>130</v>
      </c>
      <c r="C898" t="inlineStr">
        <is>
          <t xml:space="preserve">CONCLUIDO	</t>
        </is>
      </c>
      <c r="D898" t="n">
        <v>3.0202</v>
      </c>
      <c r="E898" t="n">
        <v>33.11</v>
      </c>
      <c r="F898" t="n">
        <v>29.23</v>
      </c>
      <c r="G898" t="n">
        <v>79.72</v>
      </c>
      <c r="H898" t="n">
        <v>0.88</v>
      </c>
      <c r="I898" t="n">
        <v>22</v>
      </c>
      <c r="J898" t="n">
        <v>276.78</v>
      </c>
      <c r="K898" t="n">
        <v>59.19</v>
      </c>
      <c r="L898" t="n">
        <v>13.75</v>
      </c>
      <c r="M898" t="n">
        <v>20</v>
      </c>
      <c r="N898" t="n">
        <v>73.84</v>
      </c>
      <c r="O898" t="n">
        <v>34370.54</v>
      </c>
      <c r="P898" t="n">
        <v>394.59</v>
      </c>
      <c r="Q898" t="n">
        <v>2238.43</v>
      </c>
      <c r="R898" t="n">
        <v>104.27</v>
      </c>
      <c r="S898" t="n">
        <v>80.06999999999999</v>
      </c>
      <c r="T898" t="n">
        <v>9984.76</v>
      </c>
      <c r="U898" t="n">
        <v>0.77</v>
      </c>
      <c r="V898" t="n">
        <v>0.88</v>
      </c>
      <c r="W898" t="n">
        <v>6.68</v>
      </c>
      <c r="X898" t="n">
        <v>0.6</v>
      </c>
      <c r="Y898" t="n">
        <v>1</v>
      </c>
      <c r="Z898" t="n">
        <v>10</v>
      </c>
    </row>
    <row r="899">
      <c r="A899" t="n">
        <v>52</v>
      </c>
      <c r="B899" t="n">
        <v>130</v>
      </c>
      <c r="C899" t="inlineStr">
        <is>
          <t xml:space="preserve">CONCLUIDO	</t>
        </is>
      </c>
      <c r="D899" t="n">
        <v>3.0277</v>
      </c>
      <c r="E899" t="n">
        <v>33.03</v>
      </c>
      <c r="F899" t="n">
        <v>29.2</v>
      </c>
      <c r="G899" t="n">
        <v>83.42</v>
      </c>
      <c r="H899" t="n">
        <v>0.9</v>
      </c>
      <c r="I899" t="n">
        <v>21</v>
      </c>
      <c r="J899" t="n">
        <v>277.27</v>
      </c>
      <c r="K899" t="n">
        <v>59.19</v>
      </c>
      <c r="L899" t="n">
        <v>14</v>
      </c>
      <c r="M899" t="n">
        <v>19</v>
      </c>
      <c r="N899" t="n">
        <v>74.06999999999999</v>
      </c>
      <c r="O899" t="n">
        <v>34430.66</v>
      </c>
      <c r="P899" t="n">
        <v>391.43</v>
      </c>
      <c r="Q899" t="n">
        <v>2238.32</v>
      </c>
      <c r="R899" t="n">
        <v>103.15</v>
      </c>
      <c r="S899" t="n">
        <v>80.06999999999999</v>
      </c>
      <c r="T899" t="n">
        <v>9432.51</v>
      </c>
      <c r="U899" t="n">
        <v>0.78</v>
      </c>
      <c r="V899" t="n">
        <v>0.88</v>
      </c>
      <c r="W899" t="n">
        <v>6.67</v>
      </c>
      <c r="X899" t="n">
        <v>0.57</v>
      </c>
      <c r="Y899" t="n">
        <v>1</v>
      </c>
      <c r="Z899" t="n">
        <v>10</v>
      </c>
    </row>
    <row r="900">
      <c r="A900" t="n">
        <v>53</v>
      </c>
      <c r="B900" t="n">
        <v>130</v>
      </c>
      <c r="C900" t="inlineStr">
        <is>
          <t xml:space="preserve">CONCLUIDO	</t>
        </is>
      </c>
      <c r="D900" t="n">
        <v>3.0285</v>
      </c>
      <c r="E900" t="n">
        <v>33.02</v>
      </c>
      <c r="F900" t="n">
        <v>29.19</v>
      </c>
      <c r="G900" t="n">
        <v>83.39</v>
      </c>
      <c r="H900" t="n">
        <v>0.91</v>
      </c>
      <c r="I900" t="n">
        <v>21</v>
      </c>
      <c r="J900" t="n">
        <v>277.76</v>
      </c>
      <c r="K900" t="n">
        <v>59.19</v>
      </c>
      <c r="L900" t="n">
        <v>14.25</v>
      </c>
      <c r="M900" t="n">
        <v>19</v>
      </c>
      <c r="N900" t="n">
        <v>74.31</v>
      </c>
      <c r="O900" t="n">
        <v>34490.87</v>
      </c>
      <c r="P900" t="n">
        <v>391.05</v>
      </c>
      <c r="Q900" t="n">
        <v>2238.47</v>
      </c>
      <c r="R900" t="n">
        <v>102.86</v>
      </c>
      <c r="S900" t="n">
        <v>80.06999999999999</v>
      </c>
      <c r="T900" t="n">
        <v>9287.27</v>
      </c>
      <c r="U900" t="n">
        <v>0.78</v>
      </c>
      <c r="V900" t="n">
        <v>0.88</v>
      </c>
      <c r="W900" t="n">
        <v>6.67</v>
      </c>
      <c r="X900" t="n">
        <v>0.5600000000000001</v>
      </c>
      <c r="Y900" t="n">
        <v>1</v>
      </c>
      <c r="Z900" t="n">
        <v>10</v>
      </c>
    </row>
    <row r="901">
      <c r="A901" t="n">
        <v>54</v>
      </c>
      <c r="B901" t="n">
        <v>130</v>
      </c>
      <c r="C901" t="inlineStr">
        <is>
          <t xml:space="preserve">CONCLUIDO	</t>
        </is>
      </c>
      <c r="D901" t="n">
        <v>3.0349</v>
      </c>
      <c r="E901" t="n">
        <v>32.95</v>
      </c>
      <c r="F901" t="n">
        <v>29.17</v>
      </c>
      <c r="G901" t="n">
        <v>87.5</v>
      </c>
      <c r="H901" t="n">
        <v>0.93</v>
      </c>
      <c r="I901" t="n">
        <v>20</v>
      </c>
      <c r="J901" t="n">
        <v>278.25</v>
      </c>
      <c r="K901" t="n">
        <v>59.19</v>
      </c>
      <c r="L901" t="n">
        <v>14.5</v>
      </c>
      <c r="M901" t="n">
        <v>17</v>
      </c>
      <c r="N901" t="n">
        <v>74.55</v>
      </c>
      <c r="O901" t="n">
        <v>34551.18</v>
      </c>
      <c r="P901" t="n">
        <v>384.88</v>
      </c>
      <c r="Q901" t="n">
        <v>2238.32</v>
      </c>
      <c r="R901" t="n">
        <v>102.19</v>
      </c>
      <c r="S901" t="n">
        <v>80.06999999999999</v>
      </c>
      <c r="T901" t="n">
        <v>8958.030000000001</v>
      </c>
      <c r="U901" t="n">
        <v>0.78</v>
      </c>
      <c r="V901" t="n">
        <v>0.88</v>
      </c>
      <c r="W901" t="n">
        <v>6.67</v>
      </c>
      <c r="X901" t="n">
        <v>0.54</v>
      </c>
      <c r="Y901" t="n">
        <v>1</v>
      </c>
      <c r="Z901" t="n">
        <v>10</v>
      </c>
    </row>
    <row r="902">
      <c r="A902" t="n">
        <v>55</v>
      </c>
      <c r="B902" t="n">
        <v>130</v>
      </c>
      <c r="C902" t="inlineStr">
        <is>
          <t xml:space="preserve">CONCLUIDO	</t>
        </is>
      </c>
      <c r="D902" t="n">
        <v>3.0344</v>
      </c>
      <c r="E902" t="n">
        <v>32.96</v>
      </c>
      <c r="F902" t="n">
        <v>29.17</v>
      </c>
      <c r="G902" t="n">
        <v>87.52</v>
      </c>
      <c r="H902" t="n">
        <v>0.9399999999999999</v>
      </c>
      <c r="I902" t="n">
        <v>20</v>
      </c>
      <c r="J902" t="n">
        <v>278.74</v>
      </c>
      <c r="K902" t="n">
        <v>59.19</v>
      </c>
      <c r="L902" t="n">
        <v>14.75</v>
      </c>
      <c r="M902" t="n">
        <v>15</v>
      </c>
      <c r="N902" t="n">
        <v>74.79000000000001</v>
      </c>
      <c r="O902" t="n">
        <v>34611.59</v>
      </c>
      <c r="P902" t="n">
        <v>385.23</v>
      </c>
      <c r="Q902" t="n">
        <v>2238.39</v>
      </c>
      <c r="R902" t="n">
        <v>102.32</v>
      </c>
      <c r="S902" t="n">
        <v>80.06999999999999</v>
      </c>
      <c r="T902" t="n">
        <v>9022.68</v>
      </c>
      <c r="U902" t="n">
        <v>0.78</v>
      </c>
      <c r="V902" t="n">
        <v>0.88</v>
      </c>
      <c r="W902" t="n">
        <v>6.68</v>
      </c>
      <c r="X902" t="n">
        <v>0.55</v>
      </c>
      <c r="Y902" t="n">
        <v>1</v>
      </c>
      <c r="Z902" t="n">
        <v>10</v>
      </c>
    </row>
    <row r="903">
      <c r="A903" t="n">
        <v>56</v>
      </c>
      <c r="B903" t="n">
        <v>130</v>
      </c>
      <c r="C903" t="inlineStr">
        <is>
          <t xml:space="preserve">CONCLUIDO	</t>
        </is>
      </c>
      <c r="D903" t="n">
        <v>3.0342</v>
      </c>
      <c r="E903" t="n">
        <v>32.96</v>
      </c>
      <c r="F903" t="n">
        <v>29.18</v>
      </c>
      <c r="G903" t="n">
        <v>87.53</v>
      </c>
      <c r="H903" t="n">
        <v>0.96</v>
      </c>
      <c r="I903" t="n">
        <v>20</v>
      </c>
      <c r="J903" t="n">
        <v>279.23</v>
      </c>
      <c r="K903" t="n">
        <v>59.19</v>
      </c>
      <c r="L903" t="n">
        <v>15</v>
      </c>
      <c r="M903" t="n">
        <v>13</v>
      </c>
      <c r="N903" t="n">
        <v>75.03</v>
      </c>
      <c r="O903" t="n">
        <v>34672.08</v>
      </c>
      <c r="P903" t="n">
        <v>383.39</v>
      </c>
      <c r="Q903" t="n">
        <v>2238.35</v>
      </c>
      <c r="R903" t="n">
        <v>102.38</v>
      </c>
      <c r="S903" t="n">
        <v>80.06999999999999</v>
      </c>
      <c r="T903" t="n">
        <v>9054.059999999999</v>
      </c>
      <c r="U903" t="n">
        <v>0.78</v>
      </c>
      <c r="V903" t="n">
        <v>0.88</v>
      </c>
      <c r="W903" t="n">
        <v>6.68</v>
      </c>
      <c r="X903" t="n">
        <v>0.55</v>
      </c>
      <c r="Y903" t="n">
        <v>1</v>
      </c>
      <c r="Z903" t="n">
        <v>10</v>
      </c>
    </row>
    <row r="904">
      <c r="A904" t="n">
        <v>57</v>
      </c>
      <c r="B904" t="n">
        <v>130</v>
      </c>
      <c r="C904" t="inlineStr">
        <is>
          <t xml:space="preserve">CONCLUIDO	</t>
        </is>
      </c>
      <c r="D904" t="n">
        <v>3.0355</v>
      </c>
      <c r="E904" t="n">
        <v>32.94</v>
      </c>
      <c r="F904" t="n">
        <v>29.16</v>
      </c>
      <c r="G904" t="n">
        <v>87.48</v>
      </c>
      <c r="H904" t="n">
        <v>0.97</v>
      </c>
      <c r="I904" t="n">
        <v>20</v>
      </c>
      <c r="J904" t="n">
        <v>279.72</v>
      </c>
      <c r="K904" t="n">
        <v>59.19</v>
      </c>
      <c r="L904" t="n">
        <v>15.25</v>
      </c>
      <c r="M904" t="n">
        <v>11</v>
      </c>
      <c r="N904" t="n">
        <v>75.27</v>
      </c>
      <c r="O904" t="n">
        <v>34732.68</v>
      </c>
      <c r="P904" t="n">
        <v>382.37</v>
      </c>
      <c r="Q904" t="n">
        <v>2238.34</v>
      </c>
      <c r="R904" t="n">
        <v>101.86</v>
      </c>
      <c r="S904" t="n">
        <v>80.06999999999999</v>
      </c>
      <c r="T904" t="n">
        <v>8790.99</v>
      </c>
      <c r="U904" t="n">
        <v>0.79</v>
      </c>
      <c r="V904" t="n">
        <v>0.88</v>
      </c>
      <c r="W904" t="n">
        <v>6.68</v>
      </c>
      <c r="X904" t="n">
        <v>0.53</v>
      </c>
      <c r="Y904" t="n">
        <v>1</v>
      </c>
      <c r="Z904" t="n">
        <v>10</v>
      </c>
    </row>
    <row r="905">
      <c r="A905" t="n">
        <v>58</v>
      </c>
      <c r="B905" t="n">
        <v>130</v>
      </c>
      <c r="C905" t="inlineStr">
        <is>
          <t xml:space="preserve">CONCLUIDO	</t>
        </is>
      </c>
      <c r="D905" t="n">
        <v>3.0397</v>
      </c>
      <c r="E905" t="n">
        <v>32.9</v>
      </c>
      <c r="F905" t="n">
        <v>29.16</v>
      </c>
      <c r="G905" t="n">
        <v>92.09999999999999</v>
      </c>
      <c r="H905" t="n">
        <v>0.98</v>
      </c>
      <c r="I905" t="n">
        <v>19</v>
      </c>
      <c r="J905" t="n">
        <v>280.21</v>
      </c>
      <c r="K905" t="n">
        <v>59.19</v>
      </c>
      <c r="L905" t="n">
        <v>15.5</v>
      </c>
      <c r="M905" t="n">
        <v>8</v>
      </c>
      <c r="N905" t="n">
        <v>75.52</v>
      </c>
      <c r="O905" t="n">
        <v>34793.36</v>
      </c>
      <c r="P905" t="n">
        <v>382.13</v>
      </c>
      <c r="Q905" t="n">
        <v>2238.49</v>
      </c>
      <c r="R905" t="n">
        <v>101.85</v>
      </c>
      <c r="S905" t="n">
        <v>80.06999999999999</v>
      </c>
      <c r="T905" t="n">
        <v>8793</v>
      </c>
      <c r="U905" t="n">
        <v>0.79</v>
      </c>
      <c r="V905" t="n">
        <v>0.88</v>
      </c>
      <c r="W905" t="n">
        <v>6.68</v>
      </c>
      <c r="X905" t="n">
        <v>0.54</v>
      </c>
      <c r="Y905" t="n">
        <v>1</v>
      </c>
      <c r="Z905" t="n">
        <v>10</v>
      </c>
    </row>
    <row r="906">
      <c r="A906" t="n">
        <v>59</v>
      </c>
      <c r="B906" t="n">
        <v>130</v>
      </c>
      <c r="C906" t="inlineStr">
        <is>
          <t xml:space="preserve">CONCLUIDO	</t>
        </is>
      </c>
      <c r="D906" t="n">
        <v>3.0386</v>
      </c>
      <c r="E906" t="n">
        <v>32.91</v>
      </c>
      <c r="F906" t="n">
        <v>29.18</v>
      </c>
      <c r="G906" t="n">
        <v>92.13</v>
      </c>
      <c r="H906" t="n">
        <v>1</v>
      </c>
      <c r="I906" t="n">
        <v>19</v>
      </c>
      <c r="J906" t="n">
        <v>280.7</v>
      </c>
      <c r="K906" t="n">
        <v>59.19</v>
      </c>
      <c r="L906" t="n">
        <v>15.75</v>
      </c>
      <c r="M906" t="n">
        <v>6</v>
      </c>
      <c r="N906" t="n">
        <v>75.76000000000001</v>
      </c>
      <c r="O906" t="n">
        <v>34854.15</v>
      </c>
      <c r="P906" t="n">
        <v>383.75</v>
      </c>
      <c r="Q906" t="n">
        <v>2238.39</v>
      </c>
      <c r="R906" t="n">
        <v>101.96</v>
      </c>
      <c r="S906" t="n">
        <v>80.06999999999999</v>
      </c>
      <c r="T906" t="n">
        <v>8845.799999999999</v>
      </c>
      <c r="U906" t="n">
        <v>0.79</v>
      </c>
      <c r="V906" t="n">
        <v>0.88</v>
      </c>
      <c r="W906" t="n">
        <v>6.69</v>
      </c>
      <c r="X906" t="n">
        <v>0.55</v>
      </c>
      <c r="Y906" t="n">
        <v>1</v>
      </c>
      <c r="Z906" t="n">
        <v>10</v>
      </c>
    </row>
    <row r="907">
      <c r="A907" t="n">
        <v>60</v>
      </c>
      <c r="B907" t="n">
        <v>130</v>
      </c>
      <c r="C907" t="inlineStr">
        <is>
          <t xml:space="preserve">CONCLUIDO	</t>
        </is>
      </c>
      <c r="D907" t="n">
        <v>3.0386</v>
      </c>
      <c r="E907" t="n">
        <v>32.91</v>
      </c>
      <c r="F907" t="n">
        <v>29.18</v>
      </c>
      <c r="G907" t="n">
        <v>92.14</v>
      </c>
      <c r="H907" t="n">
        <v>1.01</v>
      </c>
      <c r="I907" t="n">
        <v>19</v>
      </c>
      <c r="J907" t="n">
        <v>281.2</v>
      </c>
      <c r="K907" t="n">
        <v>59.19</v>
      </c>
      <c r="L907" t="n">
        <v>16</v>
      </c>
      <c r="M907" t="n">
        <v>6</v>
      </c>
      <c r="N907" t="n">
        <v>76</v>
      </c>
      <c r="O907" t="n">
        <v>34915.03</v>
      </c>
      <c r="P907" t="n">
        <v>384.13</v>
      </c>
      <c r="Q907" t="n">
        <v>2238.4</v>
      </c>
      <c r="R907" t="n">
        <v>101.87</v>
      </c>
      <c r="S907" t="n">
        <v>80.06999999999999</v>
      </c>
      <c r="T907" t="n">
        <v>8803.950000000001</v>
      </c>
      <c r="U907" t="n">
        <v>0.79</v>
      </c>
      <c r="V907" t="n">
        <v>0.88</v>
      </c>
      <c r="W907" t="n">
        <v>6.69</v>
      </c>
      <c r="X907" t="n">
        <v>0.55</v>
      </c>
      <c r="Y907" t="n">
        <v>1</v>
      </c>
      <c r="Z907" t="n">
        <v>10</v>
      </c>
    </row>
    <row r="908">
      <c r="A908" t="n">
        <v>61</v>
      </c>
      <c r="B908" t="n">
        <v>130</v>
      </c>
      <c r="C908" t="inlineStr">
        <is>
          <t xml:space="preserve">CONCLUIDO	</t>
        </is>
      </c>
      <c r="D908" t="n">
        <v>3.0384</v>
      </c>
      <c r="E908" t="n">
        <v>32.91</v>
      </c>
      <c r="F908" t="n">
        <v>29.18</v>
      </c>
      <c r="G908" t="n">
        <v>92.14</v>
      </c>
      <c r="H908" t="n">
        <v>1.03</v>
      </c>
      <c r="I908" t="n">
        <v>19</v>
      </c>
      <c r="J908" t="n">
        <v>281.69</v>
      </c>
      <c r="K908" t="n">
        <v>59.19</v>
      </c>
      <c r="L908" t="n">
        <v>16.25</v>
      </c>
      <c r="M908" t="n">
        <v>4</v>
      </c>
      <c r="N908" t="n">
        <v>76.25</v>
      </c>
      <c r="O908" t="n">
        <v>34976</v>
      </c>
      <c r="P908" t="n">
        <v>384.23</v>
      </c>
      <c r="Q908" t="n">
        <v>2238.34</v>
      </c>
      <c r="R908" t="n">
        <v>101.99</v>
      </c>
      <c r="S908" t="n">
        <v>80.06999999999999</v>
      </c>
      <c r="T908" t="n">
        <v>8862.52</v>
      </c>
      <c r="U908" t="n">
        <v>0.79</v>
      </c>
      <c r="V908" t="n">
        <v>0.88</v>
      </c>
      <c r="W908" t="n">
        <v>6.69</v>
      </c>
      <c r="X908" t="n">
        <v>0.55</v>
      </c>
      <c r="Y908" t="n">
        <v>1</v>
      </c>
      <c r="Z908" t="n">
        <v>10</v>
      </c>
    </row>
    <row r="909">
      <c r="A909" t="n">
        <v>62</v>
      </c>
      <c r="B909" t="n">
        <v>130</v>
      </c>
      <c r="C909" t="inlineStr">
        <is>
          <t xml:space="preserve">CONCLUIDO	</t>
        </is>
      </c>
      <c r="D909" t="n">
        <v>3.0388</v>
      </c>
      <c r="E909" t="n">
        <v>32.91</v>
      </c>
      <c r="F909" t="n">
        <v>29.17</v>
      </c>
      <c r="G909" t="n">
        <v>92.13</v>
      </c>
      <c r="H909" t="n">
        <v>1.04</v>
      </c>
      <c r="I909" t="n">
        <v>19</v>
      </c>
      <c r="J909" t="n">
        <v>282.19</v>
      </c>
      <c r="K909" t="n">
        <v>59.19</v>
      </c>
      <c r="L909" t="n">
        <v>16.5</v>
      </c>
      <c r="M909" t="n">
        <v>3</v>
      </c>
      <c r="N909" t="n">
        <v>76.48999999999999</v>
      </c>
      <c r="O909" t="n">
        <v>35037.08</v>
      </c>
      <c r="P909" t="n">
        <v>382.53</v>
      </c>
      <c r="Q909" t="n">
        <v>2238.55</v>
      </c>
      <c r="R909" t="n">
        <v>101.86</v>
      </c>
      <c r="S909" t="n">
        <v>80.06999999999999</v>
      </c>
      <c r="T909" t="n">
        <v>8796.9</v>
      </c>
      <c r="U909" t="n">
        <v>0.79</v>
      </c>
      <c r="V909" t="n">
        <v>0.88</v>
      </c>
      <c r="W909" t="n">
        <v>6.69</v>
      </c>
      <c r="X909" t="n">
        <v>0.55</v>
      </c>
      <c r="Y909" t="n">
        <v>1</v>
      </c>
      <c r="Z909" t="n">
        <v>10</v>
      </c>
    </row>
    <row r="910">
      <c r="A910" t="n">
        <v>63</v>
      </c>
      <c r="B910" t="n">
        <v>130</v>
      </c>
      <c r="C910" t="inlineStr">
        <is>
          <t xml:space="preserve">CONCLUIDO	</t>
        </is>
      </c>
      <c r="D910" t="n">
        <v>3.0389</v>
      </c>
      <c r="E910" t="n">
        <v>32.91</v>
      </c>
      <c r="F910" t="n">
        <v>29.17</v>
      </c>
      <c r="G910" t="n">
        <v>92.12</v>
      </c>
      <c r="H910" t="n">
        <v>1.06</v>
      </c>
      <c r="I910" t="n">
        <v>19</v>
      </c>
      <c r="J910" t="n">
        <v>282.68</v>
      </c>
      <c r="K910" t="n">
        <v>59.19</v>
      </c>
      <c r="L910" t="n">
        <v>16.75</v>
      </c>
      <c r="M910" t="n">
        <v>2</v>
      </c>
      <c r="N910" t="n">
        <v>76.73999999999999</v>
      </c>
      <c r="O910" t="n">
        <v>35098.25</v>
      </c>
      <c r="P910" t="n">
        <v>382.83</v>
      </c>
      <c r="Q910" t="n">
        <v>2238.4</v>
      </c>
      <c r="R910" t="n">
        <v>101.89</v>
      </c>
      <c r="S910" t="n">
        <v>80.06999999999999</v>
      </c>
      <c r="T910" t="n">
        <v>8811.68</v>
      </c>
      <c r="U910" t="n">
        <v>0.79</v>
      </c>
      <c r="V910" t="n">
        <v>0.88</v>
      </c>
      <c r="W910" t="n">
        <v>6.69</v>
      </c>
      <c r="X910" t="n">
        <v>0.55</v>
      </c>
      <c r="Y910" t="n">
        <v>1</v>
      </c>
      <c r="Z910" t="n">
        <v>10</v>
      </c>
    </row>
    <row r="911">
      <c r="A911" t="n">
        <v>64</v>
      </c>
      <c r="B911" t="n">
        <v>130</v>
      </c>
      <c r="C911" t="inlineStr">
        <is>
          <t xml:space="preserve">CONCLUIDO	</t>
        </is>
      </c>
      <c r="D911" t="n">
        <v>3.0386</v>
      </c>
      <c r="E911" t="n">
        <v>32.91</v>
      </c>
      <c r="F911" t="n">
        <v>29.18</v>
      </c>
      <c r="G911" t="n">
        <v>92.14</v>
      </c>
      <c r="H911" t="n">
        <v>1.07</v>
      </c>
      <c r="I911" t="n">
        <v>19</v>
      </c>
      <c r="J911" t="n">
        <v>283.18</v>
      </c>
      <c r="K911" t="n">
        <v>59.19</v>
      </c>
      <c r="L911" t="n">
        <v>17</v>
      </c>
      <c r="M911" t="n">
        <v>2</v>
      </c>
      <c r="N911" t="n">
        <v>76.98</v>
      </c>
      <c r="O911" t="n">
        <v>35159.52</v>
      </c>
      <c r="P911" t="n">
        <v>383.33</v>
      </c>
      <c r="Q911" t="n">
        <v>2238.42</v>
      </c>
      <c r="R911" t="n">
        <v>101.89</v>
      </c>
      <c r="S911" t="n">
        <v>80.06999999999999</v>
      </c>
      <c r="T911" t="n">
        <v>8811.120000000001</v>
      </c>
      <c r="U911" t="n">
        <v>0.79</v>
      </c>
      <c r="V911" t="n">
        <v>0.88</v>
      </c>
      <c r="W911" t="n">
        <v>6.69</v>
      </c>
      <c r="X911" t="n">
        <v>0.55</v>
      </c>
      <c r="Y911" t="n">
        <v>1</v>
      </c>
      <c r="Z911" t="n">
        <v>10</v>
      </c>
    </row>
    <row r="912">
      <c r="A912" t="n">
        <v>65</v>
      </c>
      <c r="B912" t="n">
        <v>130</v>
      </c>
      <c r="C912" t="inlineStr">
        <is>
          <t xml:space="preserve">CONCLUIDO	</t>
        </is>
      </c>
      <c r="D912" t="n">
        <v>3.0391</v>
      </c>
      <c r="E912" t="n">
        <v>32.9</v>
      </c>
      <c r="F912" t="n">
        <v>29.17</v>
      </c>
      <c r="G912" t="n">
        <v>92.12</v>
      </c>
      <c r="H912" t="n">
        <v>1.08</v>
      </c>
      <c r="I912" t="n">
        <v>19</v>
      </c>
      <c r="J912" t="n">
        <v>283.68</v>
      </c>
      <c r="K912" t="n">
        <v>59.19</v>
      </c>
      <c r="L912" t="n">
        <v>17.25</v>
      </c>
      <c r="M912" t="n">
        <v>0</v>
      </c>
      <c r="N912" t="n">
        <v>77.23</v>
      </c>
      <c r="O912" t="n">
        <v>35220.89</v>
      </c>
      <c r="P912" t="n">
        <v>383.56</v>
      </c>
      <c r="Q912" t="n">
        <v>2238.38</v>
      </c>
      <c r="R912" t="n">
        <v>101.64</v>
      </c>
      <c r="S912" t="n">
        <v>80.06999999999999</v>
      </c>
      <c r="T912" t="n">
        <v>8686.389999999999</v>
      </c>
      <c r="U912" t="n">
        <v>0.79</v>
      </c>
      <c r="V912" t="n">
        <v>0.88</v>
      </c>
      <c r="W912" t="n">
        <v>6.69</v>
      </c>
      <c r="X912" t="n">
        <v>0.54</v>
      </c>
      <c r="Y912" t="n">
        <v>1</v>
      </c>
      <c r="Z912" t="n">
        <v>10</v>
      </c>
    </row>
    <row r="913">
      <c r="A913" t="n">
        <v>0</v>
      </c>
      <c r="B913" t="n">
        <v>75</v>
      </c>
      <c r="C913" t="inlineStr">
        <is>
          <t xml:space="preserve">CONCLUIDO	</t>
        </is>
      </c>
      <c r="D913" t="n">
        <v>1.9856</v>
      </c>
      <c r="E913" t="n">
        <v>50.36</v>
      </c>
      <c r="F913" t="n">
        <v>38.22</v>
      </c>
      <c r="G913" t="n">
        <v>7.1</v>
      </c>
      <c r="H913" t="n">
        <v>0.12</v>
      </c>
      <c r="I913" t="n">
        <v>323</v>
      </c>
      <c r="J913" t="n">
        <v>150.44</v>
      </c>
      <c r="K913" t="n">
        <v>49.1</v>
      </c>
      <c r="L913" t="n">
        <v>1</v>
      </c>
      <c r="M913" t="n">
        <v>321</v>
      </c>
      <c r="N913" t="n">
        <v>25.34</v>
      </c>
      <c r="O913" t="n">
        <v>18787.76</v>
      </c>
      <c r="P913" t="n">
        <v>446.56</v>
      </c>
      <c r="Q913" t="n">
        <v>2239.04</v>
      </c>
      <c r="R913" t="n">
        <v>396.68</v>
      </c>
      <c r="S913" t="n">
        <v>80.06999999999999</v>
      </c>
      <c r="T913" t="n">
        <v>154686.38</v>
      </c>
      <c r="U913" t="n">
        <v>0.2</v>
      </c>
      <c r="V913" t="n">
        <v>0.67</v>
      </c>
      <c r="W913" t="n">
        <v>7.2</v>
      </c>
      <c r="X913" t="n">
        <v>9.58</v>
      </c>
      <c r="Y913" t="n">
        <v>1</v>
      </c>
      <c r="Z913" t="n">
        <v>10</v>
      </c>
    </row>
    <row r="914">
      <c r="A914" t="n">
        <v>1</v>
      </c>
      <c r="B914" t="n">
        <v>75</v>
      </c>
      <c r="C914" t="inlineStr">
        <is>
          <t xml:space="preserve">CONCLUIDO	</t>
        </is>
      </c>
      <c r="D914" t="n">
        <v>2.2125</v>
      </c>
      <c r="E914" t="n">
        <v>45.2</v>
      </c>
      <c r="F914" t="n">
        <v>35.62</v>
      </c>
      <c r="G914" t="n">
        <v>8.94</v>
      </c>
      <c r="H914" t="n">
        <v>0.15</v>
      </c>
      <c r="I914" t="n">
        <v>239</v>
      </c>
      <c r="J914" t="n">
        <v>150.78</v>
      </c>
      <c r="K914" t="n">
        <v>49.1</v>
      </c>
      <c r="L914" t="n">
        <v>1.25</v>
      </c>
      <c r="M914" t="n">
        <v>237</v>
      </c>
      <c r="N914" t="n">
        <v>25.44</v>
      </c>
      <c r="O914" t="n">
        <v>18830.65</v>
      </c>
      <c r="P914" t="n">
        <v>412.87</v>
      </c>
      <c r="Q914" t="n">
        <v>2239.12</v>
      </c>
      <c r="R914" t="n">
        <v>311.95</v>
      </c>
      <c r="S914" t="n">
        <v>80.06999999999999</v>
      </c>
      <c r="T914" t="n">
        <v>112742.85</v>
      </c>
      <c r="U914" t="n">
        <v>0.26</v>
      </c>
      <c r="V914" t="n">
        <v>0.72</v>
      </c>
      <c r="W914" t="n">
        <v>7.04</v>
      </c>
      <c r="X914" t="n">
        <v>6.98</v>
      </c>
      <c r="Y914" t="n">
        <v>1</v>
      </c>
      <c r="Z914" t="n">
        <v>10</v>
      </c>
    </row>
    <row r="915">
      <c r="A915" t="n">
        <v>2</v>
      </c>
      <c r="B915" t="n">
        <v>75</v>
      </c>
      <c r="C915" t="inlineStr">
        <is>
          <t xml:space="preserve">CONCLUIDO	</t>
        </is>
      </c>
      <c r="D915" t="n">
        <v>2.3731</v>
      </c>
      <c r="E915" t="n">
        <v>42.14</v>
      </c>
      <c r="F915" t="n">
        <v>34.09</v>
      </c>
      <c r="G915" t="n">
        <v>10.82</v>
      </c>
      <c r="H915" t="n">
        <v>0.18</v>
      </c>
      <c r="I915" t="n">
        <v>189</v>
      </c>
      <c r="J915" t="n">
        <v>151.13</v>
      </c>
      <c r="K915" t="n">
        <v>49.1</v>
      </c>
      <c r="L915" t="n">
        <v>1.5</v>
      </c>
      <c r="M915" t="n">
        <v>187</v>
      </c>
      <c r="N915" t="n">
        <v>25.54</v>
      </c>
      <c r="O915" t="n">
        <v>18873.58</v>
      </c>
      <c r="P915" t="n">
        <v>391.93</v>
      </c>
      <c r="Q915" t="n">
        <v>2238.83</v>
      </c>
      <c r="R915" t="n">
        <v>262.96</v>
      </c>
      <c r="S915" t="n">
        <v>80.06999999999999</v>
      </c>
      <c r="T915" t="n">
        <v>88495.37</v>
      </c>
      <c r="U915" t="n">
        <v>0.3</v>
      </c>
      <c r="V915" t="n">
        <v>0.75</v>
      </c>
      <c r="W915" t="n">
        <v>6.93</v>
      </c>
      <c r="X915" t="n">
        <v>5.46</v>
      </c>
      <c r="Y915" t="n">
        <v>1</v>
      </c>
      <c r="Z915" t="n">
        <v>10</v>
      </c>
    </row>
    <row r="916">
      <c r="A916" t="n">
        <v>3</v>
      </c>
      <c r="B916" t="n">
        <v>75</v>
      </c>
      <c r="C916" t="inlineStr">
        <is>
          <t xml:space="preserve">CONCLUIDO	</t>
        </is>
      </c>
      <c r="D916" t="n">
        <v>2.4843</v>
      </c>
      <c r="E916" t="n">
        <v>40.25</v>
      </c>
      <c r="F916" t="n">
        <v>33.18</v>
      </c>
      <c r="G916" t="n">
        <v>12.68</v>
      </c>
      <c r="H916" t="n">
        <v>0.2</v>
      </c>
      <c r="I916" t="n">
        <v>157</v>
      </c>
      <c r="J916" t="n">
        <v>151.48</v>
      </c>
      <c r="K916" t="n">
        <v>49.1</v>
      </c>
      <c r="L916" t="n">
        <v>1.75</v>
      </c>
      <c r="M916" t="n">
        <v>155</v>
      </c>
      <c r="N916" t="n">
        <v>25.64</v>
      </c>
      <c r="O916" t="n">
        <v>18916.54</v>
      </c>
      <c r="P916" t="n">
        <v>378.32</v>
      </c>
      <c r="Q916" t="n">
        <v>2238.87</v>
      </c>
      <c r="R916" t="n">
        <v>232.85</v>
      </c>
      <c r="S916" t="n">
        <v>80.06999999999999</v>
      </c>
      <c r="T916" t="n">
        <v>73600.67</v>
      </c>
      <c r="U916" t="n">
        <v>0.34</v>
      </c>
      <c r="V916" t="n">
        <v>0.77</v>
      </c>
      <c r="W916" t="n">
        <v>6.9</v>
      </c>
      <c r="X916" t="n">
        <v>4.55</v>
      </c>
      <c r="Y916" t="n">
        <v>1</v>
      </c>
      <c r="Z916" t="n">
        <v>10</v>
      </c>
    </row>
    <row r="917">
      <c r="A917" t="n">
        <v>4</v>
      </c>
      <c r="B917" t="n">
        <v>75</v>
      </c>
      <c r="C917" t="inlineStr">
        <is>
          <t xml:space="preserve">CONCLUIDO	</t>
        </is>
      </c>
      <c r="D917" t="n">
        <v>2.578</v>
      </c>
      <c r="E917" t="n">
        <v>38.79</v>
      </c>
      <c r="F917" t="n">
        <v>32.45</v>
      </c>
      <c r="G917" t="n">
        <v>14.64</v>
      </c>
      <c r="H917" t="n">
        <v>0.23</v>
      </c>
      <c r="I917" t="n">
        <v>133</v>
      </c>
      <c r="J917" t="n">
        <v>151.83</v>
      </c>
      <c r="K917" t="n">
        <v>49.1</v>
      </c>
      <c r="L917" t="n">
        <v>2</v>
      </c>
      <c r="M917" t="n">
        <v>131</v>
      </c>
      <c r="N917" t="n">
        <v>25.73</v>
      </c>
      <c r="O917" t="n">
        <v>18959.54</v>
      </c>
      <c r="P917" t="n">
        <v>366.75</v>
      </c>
      <c r="Q917" t="n">
        <v>2238.75</v>
      </c>
      <c r="R917" t="n">
        <v>208.97</v>
      </c>
      <c r="S917" t="n">
        <v>80.06999999999999</v>
      </c>
      <c r="T917" t="n">
        <v>61781.92</v>
      </c>
      <c r="U917" t="n">
        <v>0.38</v>
      </c>
      <c r="V917" t="n">
        <v>0.79</v>
      </c>
      <c r="W917" t="n">
        <v>6.85</v>
      </c>
      <c r="X917" t="n">
        <v>3.82</v>
      </c>
      <c r="Y917" t="n">
        <v>1</v>
      </c>
      <c r="Z917" t="n">
        <v>10</v>
      </c>
    </row>
    <row r="918">
      <c r="A918" t="n">
        <v>5</v>
      </c>
      <c r="B918" t="n">
        <v>75</v>
      </c>
      <c r="C918" t="inlineStr">
        <is>
          <t xml:space="preserve">CONCLUIDO	</t>
        </is>
      </c>
      <c r="D918" t="n">
        <v>2.6497</v>
      </c>
      <c r="E918" t="n">
        <v>37.74</v>
      </c>
      <c r="F918" t="n">
        <v>31.95</v>
      </c>
      <c r="G918" t="n">
        <v>16.67</v>
      </c>
      <c r="H918" t="n">
        <v>0.26</v>
      </c>
      <c r="I918" t="n">
        <v>115</v>
      </c>
      <c r="J918" t="n">
        <v>152.18</v>
      </c>
      <c r="K918" t="n">
        <v>49.1</v>
      </c>
      <c r="L918" t="n">
        <v>2.25</v>
      </c>
      <c r="M918" t="n">
        <v>113</v>
      </c>
      <c r="N918" t="n">
        <v>25.83</v>
      </c>
      <c r="O918" t="n">
        <v>19002.56</v>
      </c>
      <c r="P918" t="n">
        <v>357.67</v>
      </c>
      <c r="Q918" t="n">
        <v>2238.86</v>
      </c>
      <c r="R918" t="n">
        <v>192.43</v>
      </c>
      <c r="S918" t="n">
        <v>80.06999999999999</v>
      </c>
      <c r="T918" t="n">
        <v>53604.11</v>
      </c>
      <c r="U918" t="n">
        <v>0.42</v>
      </c>
      <c r="V918" t="n">
        <v>0.8</v>
      </c>
      <c r="W918" t="n">
        <v>6.83</v>
      </c>
      <c r="X918" t="n">
        <v>3.32</v>
      </c>
      <c r="Y918" t="n">
        <v>1</v>
      </c>
      <c r="Z918" t="n">
        <v>10</v>
      </c>
    </row>
    <row r="919">
      <c r="A919" t="n">
        <v>6</v>
      </c>
      <c r="B919" t="n">
        <v>75</v>
      </c>
      <c r="C919" t="inlineStr">
        <is>
          <t xml:space="preserve">CONCLUIDO	</t>
        </is>
      </c>
      <c r="D919" t="n">
        <v>2.7073</v>
      </c>
      <c r="E919" t="n">
        <v>36.94</v>
      </c>
      <c r="F919" t="n">
        <v>31.54</v>
      </c>
      <c r="G919" t="n">
        <v>18.56</v>
      </c>
      <c r="H919" t="n">
        <v>0.29</v>
      </c>
      <c r="I919" t="n">
        <v>102</v>
      </c>
      <c r="J919" t="n">
        <v>152.53</v>
      </c>
      <c r="K919" t="n">
        <v>49.1</v>
      </c>
      <c r="L919" t="n">
        <v>2.5</v>
      </c>
      <c r="M919" t="n">
        <v>100</v>
      </c>
      <c r="N919" t="n">
        <v>25.93</v>
      </c>
      <c r="O919" t="n">
        <v>19045.63</v>
      </c>
      <c r="P919" t="n">
        <v>350.37</v>
      </c>
      <c r="Q919" t="n">
        <v>2238.68</v>
      </c>
      <c r="R919" t="n">
        <v>179.81</v>
      </c>
      <c r="S919" t="n">
        <v>80.06999999999999</v>
      </c>
      <c r="T919" t="n">
        <v>47355.73</v>
      </c>
      <c r="U919" t="n">
        <v>0.45</v>
      </c>
      <c r="V919" t="n">
        <v>0.8100000000000001</v>
      </c>
      <c r="W919" t="n">
        <v>6.8</v>
      </c>
      <c r="X919" t="n">
        <v>2.91</v>
      </c>
      <c r="Y919" t="n">
        <v>1</v>
      </c>
      <c r="Z919" t="n">
        <v>10</v>
      </c>
    </row>
    <row r="920">
      <c r="A920" t="n">
        <v>7</v>
      </c>
      <c r="B920" t="n">
        <v>75</v>
      </c>
      <c r="C920" t="inlineStr">
        <is>
          <t xml:space="preserve">CONCLUIDO	</t>
        </is>
      </c>
      <c r="D920" t="n">
        <v>2.7582</v>
      </c>
      <c r="E920" t="n">
        <v>36.26</v>
      </c>
      <c r="F920" t="n">
        <v>31.2</v>
      </c>
      <c r="G920" t="n">
        <v>20.57</v>
      </c>
      <c r="H920" t="n">
        <v>0.32</v>
      </c>
      <c r="I920" t="n">
        <v>91</v>
      </c>
      <c r="J920" t="n">
        <v>152.88</v>
      </c>
      <c r="K920" t="n">
        <v>49.1</v>
      </c>
      <c r="L920" t="n">
        <v>2.75</v>
      </c>
      <c r="M920" t="n">
        <v>89</v>
      </c>
      <c r="N920" t="n">
        <v>26.03</v>
      </c>
      <c r="O920" t="n">
        <v>19088.72</v>
      </c>
      <c r="P920" t="n">
        <v>343.04</v>
      </c>
      <c r="Q920" t="n">
        <v>2238.43</v>
      </c>
      <c r="R920" t="n">
        <v>168.36</v>
      </c>
      <c r="S920" t="n">
        <v>80.06999999999999</v>
      </c>
      <c r="T920" t="n">
        <v>41686.23</v>
      </c>
      <c r="U920" t="n">
        <v>0.48</v>
      </c>
      <c r="V920" t="n">
        <v>0.82</v>
      </c>
      <c r="W920" t="n">
        <v>6.78</v>
      </c>
      <c r="X920" t="n">
        <v>2.57</v>
      </c>
      <c r="Y920" t="n">
        <v>1</v>
      </c>
      <c r="Z920" t="n">
        <v>10</v>
      </c>
    </row>
    <row r="921">
      <c r="A921" t="n">
        <v>8</v>
      </c>
      <c r="B921" t="n">
        <v>75</v>
      </c>
      <c r="C921" t="inlineStr">
        <is>
          <t xml:space="preserve">CONCLUIDO	</t>
        </is>
      </c>
      <c r="D921" t="n">
        <v>2.8003</v>
      </c>
      <c r="E921" t="n">
        <v>35.71</v>
      </c>
      <c r="F921" t="n">
        <v>30.93</v>
      </c>
      <c r="G921" t="n">
        <v>22.63</v>
      </c>
      <c r="H921" t="n">
        <v>0.35</v>
      </c>
      <c r="I921" t="n">
        <v>82</v>
      </c>
      <c r="J921" t="n">
        <v>153.23</v>
      </c>
      <c r="K921" t="n">
        <v>49.1</v>
      </c>
      <c r="L921" t="n">
        <v>3</v>
      </c>
      <c r="M921" t="n">
        <v>80</v>
      </c>
      <c r="N921" t="n">
        <v>26.13</v>
      </c>
      <c r="O921" t="n">
        <v>19131.85</v>
      </c>
      <c r="P921" t="n">
        <v>336.82</v>
      </c>
      <c r="Q921" t="n">
        <v>2238.54</v>
      </c>
      <c r="R921" t="n">
        <v>159.75</v>
      </c>
      <c r="S921" t="n">
        <v>80.06999999999999</v>
      </c>
      <c r="T921" t="n">
        <v>37425.72</v>
      </c>
      <c r="U921" t="n">
        <v>0.5</v>
      </c>
      <c r="V921" t="n">
        <v>0.83</v>
      </c>
      <c r="W921" t="n">
        <v>6.76</v>
      </c>
      <c r="X921" t="n">
        <v>2.3</v>
      </c>
      <c r="Y921" t="n">
        <v>1</v>
      </c>
      <c r="Z921" t="n">
        <v>10</v>
      </c>
    </row>
    <row r="922">
      <c r="A922" t="n">
        <v>9</v>
      </c>
      <c r="B922" t="n">
        <v>75</v>
      </c>
      <c r="C922" t="inlineStr">
        <is>
          <t xml:space="preserve">CONCLUIDO	</t>
        </is>
      </c>
      <c r="D922" t="n">
        <v>2.8377</v>
      </c>
      <c r="E922" t="n">
        <v>35.24</v>
      </c>
      <c r="F922" t="n">
        <v>30.7</v>
      </c>
      <c r="G922" t="n">
        <v>24.89</v>
      </c>
      <c r="H922" t="n">
        <v>0.37</v>
      </c>
      <c r="I922" t="n">
        <v>74</v>
      </c>
      <c r="J922" t="n">
        <v>153.58</v>
      </c>
      <c r="K922" t="n">
        <v>49.1</v>
      </c>
      <c r="L922" t="n">
        <v>3.25</v>
      </c>
      <c r="M922" t="n">
        <v>72</v>
      </c>
      <c r="N922" t="n">
        <v>26.23</v>
      </c>
      <c r="O922" t="n">
        <v>19175.02</v>
      </c>
      <c r="P922" t="n">
        <v>330.68</v>
      </c>
      <c r="Q922" t="n">
        <v>2238.48</v>
      </c>
      <c r="R922" t="n">
        <v>151.92</v>
      </c>
      <c r="S922" t="n">
        <v>80.06999999999999</v>
      </c>
      <c r="T922" t="n">
        <v>33549.8</v>
      </c>
      <c r="U922" t="n">
        <v>0.53</v>
      </c>
      <c r="V922" t="n">
        <v>0.84</v>
      </c>
      <c r="W922" t="n">
        <v>6.76</v>
      </c>
      <c r="X922" t="n">
        <v>2.07</v>
      </c>
      <c r="Y922" t="n">
        <v>1</v>
      </c>
      <c r="Z922" t="n">
        <v>10</v>
      </c>
    </row>
    <row r="923">
      <c r="A923" t="n">
        <v>10</v>
      </c>
      <c r="B923" t="n">
        <v>75</v>
      </c>
      <c r="C923" t="inlineStr">
        <is>
          <t xml:space="preserve">CONCLUIDO	</t>
        </is>
      </c>
      <c r="D923" t="n">
        <v>2.864</v>
      </c>
      <c r="E923" t="n">
        <v>34.92</v>
      </c>
      <c r="F923" t="n">
        <v>30.56</v>
      </c>
      <c r="G923" t="n">
        <v>26.97</v>
      </c>
      <c r="H923" t="n">
        <v>0.4</v>
      </c>
      <c r="I923" t="n">
        <v>68</v>
      </c>
      <c r="J923" t="n">
        <v>153.93</v>
      </c>
      <c r="K923" t="n">
        <v>49.1</v>
      </c>
      <c r="L923" t="n">
        <v>3.5</v>
      </c>
      <c r="M923" t="n">
        <v>66</v>
      </c>
      <c r="N923" t="n">
        <v>26.33</v>
      </c>
      <c r="O923" t="n">
        <v>19218.22</v>
      </c>
      <c r="P923" t="n">
        <v>326.48</v>
      </c>
      <c r="Q923" t="n">
        <v>2238.51</v>
      </c>
      <c r="R923" t="n">
        <v>147.64</v>
      </c>
      <c r="S923" t="n">
        <v>80.06999999999999</v>
      </c>
      <c r="T923" t="n">
        <v>31442.28</v>
      </c>
      <c r="U923" t="n">
        <v>0.54</v>
      </c>
      <c r="V923" t="n">
        <v>0.84</v>
      </c>
      <c r="W923" t="n">
        <v>6.75</v>
      </c>
      <c r="X923" t="n">
        <v>1.93</v>
      </c>
      <c r="Y923" t="n">
        <v>1</v>
      </c>
      <c r="Z923" t="n">
        <v>10</v>
      </c>
    </row>
    <row r="924">
      <c r="A924" t="n">
        <v>11</v>
      </c>
      <c r="B924" t="n">
        <v>75</v>
      </c>
      <c r="C924" t="inlineStr">
        <is>
          <t xml:space="preserve">CONCLUIDO	</t>
        </is>
      </c>
      <c r="D924" t="n">
        <v>2.888</v>
      </c>
      <c r="E924" t="n">
        <v>34.63</v>
      </c>
      <c r="F924" t="n">
        <v>30.43</v>
      </c>
      <c r="G924" t="n">
        <v>28.98</v>
      </c>
      <c r="H924" t="n">
        <v>0.43</v>
      </c>
      <c r="I924" t="n">
        <v>63</v>
      </c>
      <c r="J924" t="n">
        <v>154.28</v>
      </c>
      <c r="K924" t="n">
        <v>49.1</v>
      </c>
      <c r="L924" t="n">
        <v>3.75</v>
      </c>
      <c r="M924" t="n">
        <v>61</v>
      </c>
      <c r="N924" t="n">
        <v>26.43</v>
      </c>
      <c r="O924" t="n">
        <v>19261.45</v>
      </c>
      <c r="P924" t="n">
        <v>321.23</v>
      </c>
      <c r="Q924" t="n">
        <v>2238.64</v>
      </c>
      <c r="R924" t="n">
        <v>143.05</v>
      </c>
      <c r="S924" t="n">
        <v>80.06999999999999</v>
      </c>
      <c r="T924" t="n">
        <v>29170.83</v>
      </c>
      <c r="U924" t="n">
        <v>0.5600000000000001</v>
      </c>
      <c r="V924" t="n">
        <v>0.84</v>
      </c>
      <c r="W924" t="n">
        <v>6.75</v>
      </c>
      <c r="X924" t="n">
        <v>1.8</v>
      </c>
      <c r="Y924" t="n">
        <v>1</v>
      </c>
      <c r="Z924" t="n">
        <v>10</v>
      </c>
    </row>
    <row r="925">
      <c r="A925" t="n">
        <v>12</v>
      </c>
      <c r="B925" t="n">
        <v>75</v>
      </c>
      <c r="C925" t="inlineStr">
        <is>
          <t xml:space="preserve">CONCLUIDO	</t>
        </is>
      </c>
      <c r="D925" t="n">
        <v>2.9139</v>
      </c>
      <c r="E925" t="n">
        <v>34.32</v>
      </c>
      <c r="F925" t="n">
        <v>30.27</v>
      </c>
      <c r="G925" t="n">
        <v>31.31</v>
      </c>
      <c r="H925" t="n">
        <v>0.46</v>
      </c>
      <c r="I925" t="n">
        <v>58</v>
      </c>
      <c r="J925" t="n">
        <v>154.63</v>
      </c>
      <c r="K925" t="n">
        <v>49.1</v>
      </c>
      <c r="L925" t="n">
        <v>4</v>
      </c>
      <c r="M925" t="n">
        <v>56</v>
      </c>
      <c r="N925" t="n">
        <v>26.53</v>
      </c>
      <c r="O925" t="n">
        <v>19304.72</v>
      </c>
      <c r="P925" t="n">
        <v>316.32</v>
      </c>
      <c r="Q925" t="n">
        <v>2238.55</v>
      </c>
      <c r="R925" t="n">
        <v>138.12</v>
      </c>
      <c r="S925" t="n">
        <v>80.06999999999999</v>
      </c>
      <c r="T925" t="n">
        <v>26731.45</v>
      </c>
      <c r="U925" t="n">
        <v>0.58</v>
      </c>
      <c r="V925" t="n">
        <v>0.85</v>
      </c>
      <c r="W925" t="n">
        <v>6.73</v>
      </c>
      <c r="X925" t="n">
        <v>1.64</v>
      </c>
      <c r="Y925" t="n">
        <v>1</v>
      </c>
      <c r="Z925" t="n">
        <v>10</v>
      </c>
    </row>
    <row r="926">
      <c r="A926" t="n">
        <v>13</v>
      </c>
      <c r="B926" t="n">
        <v>75</v>
      </c>
      <c r="C926" t="inlineStr">
        <is>
          <t xml:space="preserve">CONCLUIDO	</t>
        </is>
      </c>
      <c r="D926" t="n">
        <v>2.9356</v>
      </c>
      <c r="E926" t="n">
        <v>34.06</v>
      </c>
      <c r="F926" t="n">
        <v>30.14</v>
      </c>
      <c r="G926" t="n">
        <v>33.49</v>
      </c>
      <c r="H926" t="n">
        <v>0.49</v>
      </c>
      <c r="I926" t="n">
        <v>54</v>
      </c>
      <c r="J926" t="n">
        <v>154.98</v>
      </c>
      <c r="K926" t="n">
        <v>49.1</v>
      </c>
      <c r="L926" t="n">
        <v>4.25</v>
      </c>
      <c r="M926" t="n">
        <v>52</v>
      </c>
      <c r="N926" t="n">
        <v>26.63</v>
      </c>
      <c r="O926" t="n">
        <v>19348.03</v>
      </c>
      <c r="P926" t="n">
        <v>311.37</v>
      </c>
      <c r="Q926" t="n">
        <v>2238.51</v>
      </c>
      <c r="R926" t="n">
        <v>133.63</v>
      </c>
      <c r="S926" t="n">
        <v>80.06999999999999</v>
      </c>
      <c r="T926" t="n">
        <v>24505.54</v>
      </c>
      <c r="U926" t="n">
        <v>0.6</v>
      </c>
      <c r="V926" t="n">
        <v>0.85</v>
      </c>
      <c r="W926" t="n">
        <v>6.73</v>
      </c>
      <c r="X926" t="n">
        <v>1.51</v>
      </c>
      <c r="Y926" t="n">
        <v>1</v>
      </c>
      <c r="Z926" t="n">
        <v>10</v>
      </c>
    </row>
    <row r="927">
      <c r="A927" t="n">
        <v>14</v>
      </c>
      <c r="B927" t="n">
        <v>75</v>
      </c>
      <c r="C927" t="inlineStr">
        <is>
          <t xml:space="preserve">CONCLUIDO	</t>
        </is>
      </c>
      <c r="D927" t="n">
        <v>2.9552</v>
      </c>
      <c r="E927" t="n">
        <v>33.84</v>
      </c>
      <c r="F927" t="n">
        <v>30.04</v>
      </c>
      <c r="G927" t="n">
        <v>36.04</v>
      </c>
      <c r="H927" t="n">
        <v>0.51</v>
      </c>
      <c r="I927" t="n">
        <v>50</v>
      </c>
      <c r="J927" t="n">
        <v>155.33</v>
      </c>
      <c r="K927" t="n">
        <v>49.1</v>
      </c>
      <c r="L927" t="n">
        <v>4.5</v>
      </c>
      <c r="M927" t="n">
        <v>48</v>
      </c>
      <c r="N927" t="n">
        <v>26.74</v>
      </c>
      <c r="O927" t="n">
        <v>19391.36</v>
      </c>
      <c r="P927" t="n">
        <v>306.7</v>
      </c>
      <c r="Q927" t="n">
        <v>2238.55</v>
      </c>
      <c r="R927" t="n">
        <v>130.45</v>
      </c>
      <c r="S927" t="n">
        <v>80.06999999999999</v>
      </c>
      <c r="T927" t="n">
        <v>22938.99</v>
      </c>
      <c r="U927" t="n">
        <v>0.61</v>
      </c>
      <c r="V927" t="n">
        <v>0.85</v>
      </c>
      <c r="W927" t="n">
        <v>6.72</v>
      </c>
      <c r="X927" t="n">
        <v>1.41</v>
      </c>
      <c r="Y927" t="n">
        <v>1</v>
      </c>
      <c r="Z927" t="n">
        <v>10</v>
      </c>
    </row>
    <row r="928">
      <c r="A928" t="n">
        <v>15</v>
      </c>
      <c r="B928" t="n">
        <v>75</v>
      </c>
      <c r="C928" t="inlineStr">
        <is>
          <t xml:space="preserve">CONCLUIDO	</t>
        </is>
      </c>
      <c r="D928" t="n">
        <v>2.9704</v>
      </c>
      <c r="E928" t="n">
        <v>33.66</v>
      </c>
      <c r="F928" t="n">
        <v>29.95</v>
      </c>
      <c r="G928" t="n">
        <v>38.24</v>
      </c>
      <c r="H928" t="n">
        <v>0.54</v>
      </c>
      <c r="I928" t="n">
        <v>47</v>
      </c>
      <c r="J928" t="n">
        <v>155.68</v>
      </c>
      <c r="K928" t="n">
        <v>49.1</v>
      </c>
      <c r="L928" t="n">
        <v>4.75</v>
      </c>
      <c r="M928" t="n">
        <v>45</v>
      </c>
      <c r="N928" t="n">
        <v>26.84</v>
      </c>
      <c r="O928" t="n">
        <v>19434.74</v>
      </c>
      <c r="P928" t="n">
        <v>302.96</v>
      </c>
      <c r="Q928" t="n">
        <v>2238.49</v>
      </c>
      <c r="R928" t="n">
        <v>127.6</v>
      </c>
      <c r="S928" t="n">
        <v>80.06999999999999</v>
      </c>
      <c r="T928" t="n">
        <v>21528.36</v>
      </c>
      <c r="U928" t="n">
        <v>0.63</v>
      </c>
      <c r="V928" t="n">
        <v>0.86</v>
      </c>
      <c r="W928" t="n">
        <v>6.72</v>
      </c>
      <c r="X928" t="n">
        <v>1.32</v>
      </c>
      <c r="Y928" t="n">
        <v>1</v>
      </c>
      <c r="Z928" t="n">
        <v>10</v>
      </c>
    </row>
    <row r="929">
      <c r="A929" t="n">
        <v>16</v>
      </c>
      <c r="B929" t="n">
        <v>75</v>
      </c>
      <c r="C929" t="inlineStr">
        <is>
          <t xml:space="preserve">CONCLUIDO	</t>
        </is>
      </c>
      <c r="D929" t="n">
        <v>2.9861</v>
      </c>
      <c r="E929" t="n">
        <v>33.49</v>
      </c>
      <c r="F929" t="n">
        <v>29.87</v>
      </c>
      <c r="G929" t="n">
        <v>40.73</v>
      </c>
      <c r="H929" t="n">
        <v>0.57</v>
      </c>
      <c r="I929" t="n">
        <v>44</v>
      </c>
      <c r="J929" t="n">
        <v>156.03</v>
      </c>
      <c r="K929" t="n">
        <v>49.1</v>
      </c>
      <c r="L929" t="n">
        <v>5</v>
      </c>
      <c r="M929" t="n">
        <v>42</v>
      </c>
      <c r="N929" t="n">
        <v>26.94</v>
      </c>
      <c r="O929" t="n">
        <v>19478.15</v>
      </c>
      <c r="P929" t="n">
        <v>296.73</v>
      </c>
      <c r="Q929" t="n">
        <v>2238.48</v>
      </c>
      <c r="R929" t="n">
        <v>124.92</v>
      </c>
      <c r="S929" t="n">
        <v>80.06999999999999</v>
      </c>
      <c r="T929" t="n">
        <v>20200.26</v>
      </c>
      <c r="U929" t="n">
        <v>0.64</v>
      </c>
      <c r="V929" t="n">
        <v>0.86</v>
      </c>
      <c r="W929" t="n">
        <v>6.71</v>
      </c>
      <c r="X929" t="n">
        <v>1.24</v>
      </c>
      <c r="Y929" t="n">
        <v>1</v>
      </c>
      <c r="Z929" t="n">
        <v>10</v>
      </c>
    </row>
    <row r="930">
      <c r="A930" t="n">
        <v>17</v>
      </c>
      <c r="B930" t="n">
        <v>75</v>
      </c>
      <c r="C930" t="inlineStr">
        <is>
          <t xml:space="preserve">CONCLUIDO	</t>
        </is>
      </c>
      <c r="D930" t="n">
        <v>3.0039</v>
      </c>
      <c r="E930" t="n">
        <v>33.29</v>
      </c>
      <c r="F930" t="n">
        <v>29.76</v>
      </c>
      <c r="G930" t="n">
        <v>43.55</v>
      </c>
      <c r="H930" t="n">
        <v>0.59</v>
      </c>
      <c r="I930" t="n">
        <v>41</v>
      </c>
      <c r="J930" t="n">
        <v>156.39</v>
      </c>
      <c r="K930" t="n">
        <v>49.1</v>
      </c>
      <c r="L930" t="n">
        <v>5.25</v>
      </c>
      <c r="M930" t="n">
        <v>39</v>
      </c>
      <c r="N930" t="n">
        <v>27.04</v>
      </c>
      <c r="O930" t="n">
        <v>19521.59</v>
      </c>
      <c r="P930" t="n">
        <v>292.04</v>
      </c>
      <c r="Q930" t="n">
        <v>2238.42</v>
      </c>
      <c r="R930" t="n">
        <v>121.38</v>
      </c>
      <c r="S930" t="n">
        <v>80.06999999999999</v>
      </c>
      <c r="T930" t="n">
        <v>18447.08</v>
      </c>
      <c r="U930" t="n">
        <v>0.66</v>
      </c>
      <c r="V930" t="n">
        <v>0.86</v>
      </c>
      <c r="W930" t="n">
        <v>6.71</v>
      </c>
      <c r="X930" t="n">
        <v>1.13</v>
      </c>
      <c r="Y930" t="n">
        <v>1</v>
      </c>
      <c r="Z930" t="n">
        <v>10</v>
      </c>
    </row>
    <row r="931">
      <c r="A931" t="n">
        <v>18</v>
      </c>
      <c r="B931" t="n">
        <v>75</v>
      </c>
      <c r="C931" t="inlineStr">
        <is>
          <t xml:space="preserve">CONCLUIDO	</t>
        </is>
      </c>
      <c r="D931" t="n">
        <v>3.0122</v>
      </c>
      <c r="E931" t="n">
        <v>33.2</v>
      </c>
      <c r="F931" t="n">
        <v>29.73</v>
      </c>
      <c r="G931" t="n">
        <v>45.74</v>
      </c>
      <c r="H931" t="n">
        <v>0.62</v>
      </c>
      <c r="I931" t="n">
        <v>39</v>
      </c>
      <c r="J931" t="n">
        <v>156.74</v>
      </c>
      <c r="K931" t="n">
        <v>49.1</v>
      </c>
      <c r="L931" t="n">
        <v>5.5</v>
      </c>
      <c r="M931" t="n">
        <v>37</v>
      </c>
      <c r="N931" t="n">
        <v>27.14</v>
      </c>
      <c r="O931" t="n">
        <v>19565.07</v>
      </c>
      <c r="P931" t="n">
        <v>287.47</v>
      </c>
      <c r="Q931" t="n">
        <v>2238.38</v>
      </c>
      <c r="R931" t="n">
        <v>120.55</v>
      </c>
      <c r="S931" t="n">
        <v>80.06999999999999</v>
      </c>
      <c r="T931" t="n">
        <v>18039.65</v>
      </c>
      <c r="U931" t="n">
        <v>0.66</v>
      </c>
      <c r="V931" t="n">
        <v>0.86</v>
      </c>
      <c r="W931" t="n">
        <v>6.71</v>
      </c>
      <c r="X931" t="n">
        <v>1.1</v>
      </c>
      <c r="Y931" t="n">
        <v>1</v>
      </c>
      <c r="Z931" t="n">
        <v>10</v>
      </c>
    </row>
    <row r="932">
      <c r="A932" t="n">
        <v>19</v>
      </c>
      <c r="B932" t="n">
        <v>75</v>
      </c>
      <c r="C932" t="inlineStr">
        <is>
          <t xml:space="preserve">CONCLUIDO	</t>
        </is>
      </c>
      <c r="D932" t="n">
        <v>3.0242</v>
      </c>
      <c r="E932" t="n">
        <v>33.07</v>
      </c>
      <c r="F932" t="n">
        <v>29.66</v>
      </c>
      <c r="G932" t="n">
        <v>48.1</v>
      </c>
      <c r="H932" t="n">
        <v>0.65</v>
      </c>
      <c r="I932" t="n">
        <v>37</v>
      </c>
      <c r="J932" t="n">
        <v>157.09</v>
      </c>
      <c r="K932" t="n">
        <v>49.1</v>
      </c>
      <c r="L932" t="n">
        <v>5.75</v>
      </c>
      <c r="M932" t="n">
        <v>34</v>
      </c>
      <c r="N932" t="n">
        <v>27.25</v>
      </c>
      <c r="O932" t="n">
        <v>19608.58</v>
      </c>
      <c r="P932" t="n">
        <v>283.9</v>
      </c>
      <c r="Q932" t="n">
        <v>2238.3</v>
      </c>
      <c r="R932" t="n">
        <v>118.21</v>
      </c>
      <c r="S932" t="n">
        <v>80.06999999999999</v>
      </c>
      <c r="T932" t="n">
        <v>16883.78</v>
      </c>
      <c r="U932" t="n">
        <v>0.68</v>
      </c>
      <c r="V932" t="n">
        <v>0.87</v>
      </c>
      <c r="W932" t="n">
        <v>6.7</v>
      </c>
      <c r="X932" t="n">
        <v>1.03</v>
      </c>
      <c r="Y932" t="n">
        <v>1</v>
      </c>
      <c r="Z932" t="n">
        <v>10</v>
      </c>
    </row>
    <row r="933">
      <c r="A933" t="n">
        <v>20</v>
      </c>
      <c r="B933" t="n">
        <v>75</v>
      </c>
      <c r="C933" t="inlineStr">
        <is>
          <t xml:space="preserve">CONCLUIDO	</t>
        </is>
      </c>
      <c r="D933" t="n">
        <v>3.032</v>
      </c>
      <c r="E933" t="n">
        <v>32.98</v>
      </c>
      <c r="F933" t="n">
        <v>29.64</v>
      </c>
      <c r="G933" t="n">
        <v>50.8</v>
      </c>
      <c r="H933" t="n">
        <v>0.67</v>
      </c>
      <c r="I933" t="n">
        <v>35</v>
      </c>
      <c r="J933" t="n">
        <v>157.44</v>
      </c>
      <c r="K933" t="n">
        <v>49.1</v>
      </c>
      <c r="L933" t="n">
        <v>6</v>
      </c>
      <c r="M933" t="n">
        <v>30</v>
      </c>
      <c r="N933" t="n">
        <v>27.35</v>
      </c>
      <c r="O933" t="n">
        <v>19652.13</v>
      </c>
      <c r="P933" t="n">
        <v>278.4</v>
      </c>
      <c r="Q933" t="n">
        <v>2238.34</v>
      </c>
      <c r="R933" t="n">
        <v>117.3</v>
      </c>
      <c r="S933" t="n">
        <v>80.06999999999999</v>
      </c>
      <c r="T933" t="n">
        <v>16436.41</v>
      </c>
      <c r="U933" t="n">
        <v>0.68</v>
      </c>
      <c r="V933" t="n">
        <v>0.87</v>
      </c>
      <c r="W933" t="n">
        <v>6.71</v>
      </c>
      <c r="X933" t="n">
        <v>1.01</v>
      </c>
      <c r="Y933" t="n">
        <v>1</v>
      </c>
      <c r="Z933" t="n">
        <v>10</v>
      </c>
    </row>
    <row r="934">
      <c r="A934" t="n">
        <v>21</v>
      </c>
      <c r="B934" t="n">
        <v>75</v>
      </c>
      <c r="C934" t="inlineStr">
        <is>
          <t xml:space="preserve">CONCLUIDO	</t>
        </is>
      </c>
      <c r="D934" t="n">
        <v>3.047</v>
      </c>
      <c r="E934" t="n">
        <v>32.82</v>
      </c>
      <c r="F934" t="n">
        <v>29.53</v>
      </c>
      <c r="G934" t="n">
        <v>53.7</v>
      </c>
      <c r="H934" t="n">
        <v>0.7</v>
      </c>
      <c r="I934" t="n">
        <v>33</v>
      </c>
      <c r="J934" t="n">
        <v>157.8</v>
      </c>
      <c r="K934" t="n">
        <v>49.1</v>
      </c>
      <c r="L934" t="n">
        <v>6.25</v>
      </c>
      <c r="M934" t="n">
        <v>19</v>
      </c>
      <c r="N934" t="n">
        <v>27.45</v>
      </c>
      <c r="O934" t="n">
        <v>19695.71</v>
      </c>
      <c r="P934" t="n">
        <v>275.01</v>
      </c>
      <c r="Q934" t="n">
        <v>2238.33</v>
      </c>
      <c r="R934" t="n">
        <v>113.74</v>
      </c>
      <c r="S934" t="n">
        <v>80.06999999999999</v>
      </c>
      <c r="T934" t="n">
        <v>14664.67</v>
      </c>
      <c r="U934" t="n">
        <v>0.7</v>
      </c>
      <c r="V934" t="n">
        <v>0.87</v>
      </c>
      <c r="W934" t="n">
        <v>6.71</v>
      </c>
      <c r="X934" t="n">
        <v>0.91</v>
      </c>
      <c r="Y934" t="n">
        <v>1</v>
      </c>
      <c r="Z934" t="n">
        <v>10</v>
      </c>
    </row>
    <row r="935">
      <c r="A935" t="n">
        <v>22</v>
      </c>
      <c r="B935" t="n">
        <v>75</v>
      </c>
      <c r="C935" t="inlineStr">
        <is>
          <t xml:space="preserve">CONCLUIDO	</t>
        </is>
      </c>
      <c r="D935" t="n">
        <v>3.0502</v>
      </c>
      <c r="E935" t="n">
        <v>32.78</v>
      </c>
      <c r="F935" t="n">
        <v>29.53</v>
      </c>
      <c r="G935" t="n">
        <v>55.37</v>
      </c>
      <c r="H935" t="n">
        <v>0.73</v>
      </c>
      <c r="I935" t="n">
        <v>32</v>
      </c>
      <c r="J935" t="n">
        <v>158.15</v>
      </c>
      <c r="K935" t="n">
        <v>49.1</v>
      </c>
      <c r="L935" t="n">
        <v>6.5</v>
      </c>
      <c r="M935" t="n">
        <v>11</v>
      </c>
      <c r="N935" t="n">
        <v>27.56</v>
      </c>
      <c r="O935" t="n">
        <v>19739.33</v>
      </c>
      <c r="P935" t="n">
        <v>272.69</v>
      </c>
      <c r="Q935" t="n">
        <v>2238.43</v>
      </c>
      <c r="R935" t="n">
        <v>113.15</v>
      </c>
      <c r="S935" t="n">
        <v>80.06999999999999</v>
      </c>
      <c r="T935" t="n">
        <v>14376.15</v>
      </c>
      <c r="U935" t="n">
        <v>0.71</v>
      </c>
      <c r="V935" t="n">
        <v>0.87</v>
      </c>
      <c r="W935" t="n">
        <v>6.72</v>
      </c>
      <c r="X935" t="n">
        <v>0.9</v>
      </c>
      <c r="Y935" t="n">
        <v>1</v>
      </c>
      <c r="Z935" t="n">
        <v>10</v>
      </c>
    </row>
    <row r="936">
      <c r="A936" t="n">
        <v>23</v>
      </c>
      <c r="B936" t="n">
        <v>75</v>
      </c>
      <c r="C936" t="inlineStr">
        <is>
          <t xml:space="preserve">CONCLUIDO	</t>
        </is>
      </c>
      <c r="D936" t="n">
        <v>3.0499</v>
      </c>
      <c r="E936" t="n">
        <v>32.79</v>
      </c>
      <c r="F936" t="n">
        <v>29.53</v>
      </c>
      <c r="G936" t="n">
        <v>55.38</v>
      </c>
      <c r="H936" t="n">
        <v>0.75</v>
      </c>
      <c r="I936" t="n">
        <v>32</v>
      </c>
      <c r="J936" t="n">
        <v>158.51</v>
      </c>
      <c r="K936" t="n">
        <v>49.1</v>
      </c>
      <c r="L936" t="n">
        <v>6.75</v>
      </c>
      <c r="M936" t="n">
        <v>6</v>
      </c>
      <c r="N936" t="n">
        <v>27.66</v>
      </c>
      <c r="O936" t="n">
        <v>19782.99</v>
      </c>
      <c r="P936" t="n">
        <v>271.98</v>
      </c>
      <c r="Q936" t="n">
        <v>2238.46</v>
      </c>
      <c r="R936" t="n">
        <v>113.27</v>
      </c>
      <c r="S936" t="n">
        <v>80.06999999999999</v>
      </c>
      <c r="T936" t="n">
        <v>14437.73</v>
      </c>
      <c r="U936" t="n">
        <v>0.71</v>
      </c>
      <c r="V936" t="n">
        <v>0.87</v>
      </c>
      <c r="W936" t="n">
        <v>6.72</v>
      </c>
      <c r="X936" t="n">
        <v>0.91</v>
      </c>
      <c r="Y936" t="n">
        <v>1</v>
      </c>
      <c r="Z936" t="n">
        <v>10</v>
      </c>
    </row>
    <row r="937">
      <c r="A937" t="n">
        <v>24</v>
      </c>
      <c r="B937" t="n">
        <v>75</v>
      </c>
      <c r="C937" t="inlineStr">
        <is>
          <t xml:space="preserve">CONCLUIDO	</t>
        </is>
      </c>
      <c r="D937" t="n">
        <v>3.0539</v>
      </c>
      <c r="E937" t="n">
        <v>32.74</v>
      </c>
      <c r="F937" t="n">
        <v>29.52</v>
      </c>
      <c r="G937" t="n">
        <v>57.14</v>
      </c>
      <c r="H937" t="n">
        <v>0.78</v>
      </c>
      <c r="I937" t="n">
        <v>31</v>
      </c>
      <c r="J937" t="n">
        <v>158.86</v>
      </c>
      <c r="K937" t="n">
        <v>49.1</v>
      </c>
      <c r="L937" t="n">
        <v>7</v>
      </c>
      <c r="M937" t="n">
        <v>3</v>
      </c>
      <c r="N937" t="n">
        <v>27.77</v>
      </c>
      <c r="O937" t="n">
        <v>19826.68</v>
      </c>
      <c r="P937" t="n">
        <v>270.93</v>
      </c>
      <c r="Q937" t="n">
        <v>2238.51</v>
      </c>
      <c r="R937" t="n">
        <v>112.71</v>
      </c>
      <c r="S937" t="n">
        <v>80.06999999999999</v>
      </c>
      <c r="T937" t="n">
        <v>14163.77</v>
      </c>
      <c r="U937" t="n">
        <v>0.71</v>
      </c>
      <c r="V937" t="n">
        <v>0.87</v>
      </c>
      <c r="W937" t="n">
        <v>6.72</v>
      </c>
      <c r="X937" t="n">
        <v>0.89</v>
      </c>
      <c r="Y937" t="n">
        <v>1</v>
      </c>
      <c r="Z937" t="n">
        <v>10</v>
      </c>
    </row>
    <row r="938">
      <c r="A938" t="n">
        <v>25</v>
      </c>
      <c r="B938" t="n">
        <v>75</v>
      </c>
      <c r="C938" t="inlineStr">
        <is>
          <t xml:space="preserve">CONCLUIDO	</t>
        </is>
      </c>
      <c r="D938" t="n">
        <v>3.0528</v>
      </c>
      <c r="E938" t="n">
        <v>32.76</v>
      </c>
      <c r="F938" t="n">
        <v>29.53</v>
      </c>
      <c r="G938" t="n">
        <v>57.16</v>
      </c>
      <c r="H938" t="n">
        <v>0.8100000000000001</v>
      </c>
      <c r="I938" t="n">
        <v>31</v>
      </c>
      <c r="J938" t="n">
        <v>159.22</v>
      </c>
      <c r="K938" t="n">
        <v>49.1</v>
      </c>
      <c r="L938" t="n">
        <v>7.25</v>
      </c>
      <c r="M938" t="n">
        <v>1</v>
      </c>
      <c r="N938" t="n">
        <v>27.87</v>
      </c>
      <c r="O938" t="n">
        <v>19870.53</v>
      </c>
      <c r="P938" t="n">
        <v>271.79</v>
      </c>
      <c r="Q938" t="n">
        <v>2238.58</v>
      </c>
      <c r="R938" t="n">
        <v>113.09</v>
      </c>
      <c r="S938" t="n">
        <v>80.06999999999999</v>
      </c>
      <c r="T938" t="n">
        <v>14350.04</v>
      </c>
      <c r="U938" t="n">
        <v>0.71</v>
      </c>
      <c r="V938" t="n">
        <v>0.87</v>
      </c>
      <c r="W938" t="n">
        <v>6.72</v>
      </c>
      <c r="X938" t="n">
        <v>0.91</v>
      </c>
      <c r="Y938" t="n">
        <v>1</v>
      </c>
      <c r="Z938" t="n">
        <v>10</v>
      </c>
    </row>
    <row r="939">
      <c r="A939" t="n">
        <v>26</v>
      </c>
      <c r="B939" t="n">
        <v>75</v>
      </c>
      <c r="C939" t="inlineStr">
        <is>
          <t xml:space="preserve">CONCLUIDO	</t>
        </is>
      </c>
      <c r="D939" t="n">
        <v>3.0527</v>
      </c>
      <c r="E939" t="n">
        <v>32.76</v>
      </c>
      <c r="F939" t="n">
        <v>29.53</v>
      </c>
      <c r="G939" t="n">
        <v>57.16</v>
      </c>
      <c r="H939" t="n">
        <v>0.83</v>
      </c>
      <c r="I939" t="n">
        <v>31</v>
      </c>
      <c r="J939" t="n">
        <v>159.57</v>
      </c>
      <c r="K939" t="n">
        <v>49.1</v>
      </c>
      <c r="L939" t="n">
        <v>7.5</v>
      </c>
      <c r="M939" t="n">
        <v>0</v>
      </c>
      <c r="N939" t="n">
        <v>27.98</v>
      </c>
      <c r="O939" t="n">
        <v>19914.3</v>
      </c>
      <c r="P939" t="n">
        <v>272.35</v>
      </c>
      <c r="Q939" t="n">
        <v>2238.52</v>
      </c>
      <c r="R939" t="n">
        <v>113.14</v>
      </c>
      <c r="S939" t="n">
        <v>80.06999999999999</v>
      </c>
      <c r="T939" t="n">
        <v>14378.72</v>
      </c>
      <c r="U939" t="n">
        <v>0.71</v>
      </c>
      <c r="V939" t="n">
        <v>0.87</v>
      </c>
      <c r="W939" t="n">
        <v>6.72</v>
      </c>
      <c r="X939" t="n">
        <v>0.91</v>
      </c>
      <c r="Y939" t="n">
        <v>1</v>
      </c>
      <c r="Z939" t="n">
        <v>10</v>
      </c>
    </row>
    <row r="940">
      <c r="A940" t="n">
        <v>0</v>
      </c>
      <c r="B940" t="n">
        <v>95</v>
      </c>
      <c r="C940" t="inlineStr">
        <is>
          <t xml:space="preserve">CONCLUIDO	</t>
        </is>
      </c>
      <c r="D940" t="n">
        <v>1.7389</v>
      </c>
      <c r="E940" t="n">
        <v>57.51</v>
      </c>
      <c r="F940" t="n">
        <v>40.37</v>
      </c>
      <c r="G940" t="n">
        <v>6.15</v>
      </c>
      <c r="H940" t="n">
        <v>0.1</v>
      </c>
      <c r="I940" t="n">
        <v>394</v>
      </c>
      <c r="J940" t="n">
        <v>185.69</v>
      </c>
      <c r="K940" t="n">
        <v>53.44</v>
      </c>
      <c r="L940" t="n">
        <v>1</v>
      </c>
      <c r="M940" t="n">
        <v>392</v>
      </c>
      <c r="N940" t="n">
        <v>36.26</v>
      </c>
      <c r="O940" t="n">
        <v>23136.14</v>
      </c>
      <c r="P940" t="n">
        <v>543.58</v>
      </c>
      <c r="Q940" t="n">
        <v>2239.41</v>
      </c>
      <c r="R940" t="n">
        <v>467.88</v>
      </c>
      <c r="S940" t="n">
        <v>80.06999999999999</v>
      </c>
      <c r="T940" t="n">
        <v>189931.49</v>
      </c>
      <c r="U940" t="n">
        <v>0.17</v>
      </c>
      <c r="V940" t="n">
        <v>0.64</v>
      </c>
      <c r="W940" t="n">
        <v>7.29</v>
      </c>
      <c r="X940" t="n">
        <v>11.73</v>
      </c>
      <c r="Y940" t="n">
        <v>1</v>
      </c>
      <c r="Z940" t="n">
        <v>10</v>
      </c>
    </row>
    <row r="941">
      <c r="A941" t="n">
        <v>1</v>
      </c>
      <c r="B941" t="n">
        <v>95</v>
      </c>
      <c r="C941" t="inlineStr">
        <is>
          <t xml:space="preserve">CONCLUIDO	</t>
        </is>
      </c>
      <c r="D941" t="n">
        <v>1.9918</v>
      </c>
      <c r="E941" t="n">
        <v>50.21</v>
      </c>
      <c r="F941" t="n">
        <v>37.05</v>
      </c>
      <c r="G941" t="n">
        <v>7.75</v>
      </c>
      <c r="H941" t="n">
        <v>0.12</v>
      </c>
      <c r="I941" t="n">
        <v>287</v>
      </c>
      <c r="J941" t="n">
        <v>186.07</v>
      </c>
      <c r="K941" t="n">
        <v>53.44</v>
      </c>
      <c r="L941" t="n">
        <v>1.25</v>
      </c>
      <c r="M941" t="n">
        <v>285</v>
      </c>
      <c r="N941" t="n">
        <v>36.39</v>
      </c>
      <c r="O941" t="n">
        <v>23182.76</v>
      </c>
      <c r="P941" t="n">
        <v>496.22</v>
      </c>
      <c r="Q941" t="n">
        <v>2239.23</v>
      </c>
      <c r="R941" t="n">
        <v>359.73</v>
      </c>
      <c r="S941" t="n">
        <v>80.06999999999999</v>
      </c>
      <c r="T941" t="n">
        <v>136392.48</v>
      </c>
      <c r="U941" t="n">
        <v>0.22</v>
      </c>
      <c r="V941" t="n">
        <v>0.6899999999999999</v>
      </c>
      <c r="W941" t="n">
        <v>7.1</v>
      </c>
      <c r="X941" t="n">
        <v>8.42</v>
      </c>
      <c r="Y941" t="n">
        <v>1</v>
      </c>
      <c r="Z941" t="n">
        <v>10</v>
      </c>
    </row>
    <row r="942">
      <c r="A942" t="n">
        <v>2</v>
      </c>
      <c r="B942" t="n">
        <v>95</v>
      </c>
      <c r="C942" t="inlineStr">
        <is>
          <t xml:space="preserve">CONCLUIDO	</t>
        </is>
      </c>
      <c r="D942" t="n">
        <v>2.1703</v>
      </c>
      <c r="E942" t="n">
        <v>46.08</v>
      </c>
      <c r="F942" t="n">
        <v>35.2</v>
      </c>
      <c r="G942" t="n">
        <v>9.34</v>
      </c>
      <c r="H942" t="n">
        <v>0.14</v>
      </c>
      <c r="I942" t="n">
        <v>226</v>
      </c>
      <c r="J942" t="n">
        <v>186.45</v>
      </c>
      <c r="K942" t="n">
        <v>53.44</v>
      </c>
      <c r="L942" t="n">
        <v>1.5</v>
      </c>
      <c r="M942" t="n">
        <v>224</v>
      </c>
      <c r="N942" t="n">
        <v>36.51</v>
      </c>
      <c r="O942" t="n">
        <v>23229.42</v>
      </c>
      <c r="P942" t="n">
        <v>468.92</v>
      </c>
      <c r="Q942" t="n">
        <v>2239.19</v>
      </c>
      <c r="R942" t="n">
        <v>298.94</v>
      </c>
      <c r="S942" t="n">
        <v>80.06999999999999</v>
      </c>
      <c r="T942" t="n">
        <v>106300.16</v>
      </c>
      <c r="U942" t="n">
        <v>0.27</v>
      </c>
      <c r="V942" t="n">
        <v>0.73</v>
      </c>
      <c r="W942" t="n">
        <v>7</v>
      </c>
      <c r="X942" t="n">
        <v>6.56</v>
      </c>
      <c r="Y942" t="n">
        <v>1</v>
      </c>
      <c r="Z942" t="n">
        <v>10</v>
      </c>
    </row>
    <row r="943">
      <c r="A943" t="n">
        <v>3</v>
      </c>
      <c r="B943" t="n">
        <v>95</v>
      </c>
      <c r="C943" t="inlineStr">
        <is>
          <t xml:space="preserve">CONCLUIDO	</t>
        </is>
      </c>
      <c r="D943" t="n">
        <v>2.2996</v>
      </c>
      <c r="E943" t="n">
        <v>43.49</v>
      </c>
      <c r="F943" t="n">
        <v>34.06</v>
      </c>
      <c r="G943" t="n">
        <v>10.93</v>
      </c>
      <c r="H943" t="n">
        <v>0.17</v>
      </c>
      <c r="I943" t="n">
        <v>187</v>
      </c>
      <c r="J943" t="n">
        <v>186.83</v>
      </c>
      <c r="K943" t="n">
        <v>53.44</v>
      </c>
      <c r="L943" t="n">
        <v>1.75</v>
      </c>
      <c r="M943" t="n">
        <v>185</v>
      </c>
      <c r="N943" t="n">
        <v>36.64</v>
      </c>
      <c r="O943" t="n">
        <v>23276.13</v>
      </c>
      <c r="P943" t="n">
        <v>451.23</v>
      </c>
      <c r="Q943" t="n">
        <v>2238.89</v>
      </c>
      <c r="R943" t="n">
        <v>261.53</v>
      </c>
      <c r="S943" t="n">
        <v>80.06999999999999</v>
      </c>
      <c r="T943" t="n">
        <v>87790.66</v>
      </c>
      <c r="U943" t="n">
        <v>0.31</v>
      </c>
      <c r="V943" t="n">
        <v>0.75</v>
      </c>
      <c r="W943" t="n">
        <v>6.95</v>
      </c>
      <c r="X943" t="n">
        <v>5.42</v>
      </c>
      <c r="Y943" t="n">
        <v>1</v>
      </c>
      <c r="Z943" t="n">
        <v>10</v>
      </c>
    </row>
    <row r="944">
      <c r="A944" t="n">
        <v>4</v>
      </c>
      <c r="B944" t="n">
        <v>95</v>
      </c>
      <c r="C944" t="inlineStr">
        <is>
          <t xml:space="preserve">CONCLUIDO	</t>
        </is>
      </c>
      <c r="D944" t="n">
        <v>2.4086</v>
      </c>
      <c r="E944" t="n">
        <v>41.52</v>
      </c>
      <c r="F944" t="n">
        <v>33.17</v>
      </c>
      <c r="G944" t="n">
        <v>12.6</v>
      </c>
      <c r="H944" t="n">
        <v>0.19</v>
      </c>
      <c r="I944" t="n">
        <v>158</v>
      </c>
      <c r="J944" t="n">
        <v>187.21</v>
      </c>
      <c r="K944" t="n">
        <v>53.44</v>
      </c>
      <c r="L944" t="n">
        <v>2</v>
      </c>
      <c r="M944" t="n">
        <v>156</v>
      </c>
      <c r="N944" t="n">
        <v>36.77</v>
      </c>
      <c r="O944" t="n">
        <v>23322.88</v>
      </c>
      <c r="P944" t="n">
        <v>437.01</v>
      </c>
      <c r="Q944" t="n">
        <v>2238.8</v>
      </c>
      <c r="R944" t="n">
        <v>232.66</v>
      </c>
      <c r="S944" t="n">
        <v>80.06999999999999</v>
      </c>
      <c r="T944" t="n">
        <v>73503.87</v>
      </c>
      <c r="U944" t="n">
        <v>0.34</v>
      </c>
      <c r="V944" t="n">
        <v>0.77</v>
      </c>
      <c r="W944" t="n">
        <v>6.89</v>
      </c>
      <c r="X944" t="n">
        <v>4.54</v>
      </c>
      <c r="Y944" t="n">
        <v>1</v>
      </c>
      <c r="Z944" t="n">
        <v>10</v>
      </c>
    </row>
    <row r="945">
      <c r="A945" t="n">
        <v>5</v>
      </c>
      <c r="B945" t="n">
        <v>95</v>
      </c>
      <c r="C945" t="inlineStr">
        <is>
          <t xml:space="preserve">CONCLUIDO	</t>
        </is>
      </c>
      <c r="D945" t="n">
        <v>2.4881</v>
      </c>
      <c r="E945" t="n">
        <v>40.19</v>
      </c>
      <c r="F945" t="n">
        <v>32.59</v>
      </c>
      <c r="G945" t="n">
        <v>14.17</v>
      </c>
      <c r="H945" t="n">
        <v>0.21</v>
      </c>
      <c r="I945" t="n">
        <v>138</v>
      </c>
      <c r="J945" t="n">
        <v>187.59</v>
      </c>
      <c r="K945" t="n">
        <v>53.44</v>
      </c>
      <c r="L945" t="n">
        <v>2.25</v>
      </c>
      <c r="M945" t="n">
        <v>136</v>
      </c>
      <c r="N945" t="n">
        <v>36.9</v>
      </c>
      <c r="O945" t="n">
        <v>23369.68</v>
      </c>
      <c r="P945" t="n">
        <v>426.95</v>
      </c>
      <c r="Q945" t="n">
        <v>2238.87</v>
      </c>
      <c r="R945" t="n">
        <v>213.6</v>
      </c>
      <c r="S945" t="n">
        <v>80.06999999999999</v>
      </c>
      <c r="T945" t="n">
        <v>64074.55</v>
      </c>
      <c r="U945" t="n">
        <v>0.37</v>
      </c>
      <c r="V945" t="n">
        <v>0.79</v>
      </c>
      <c r="W945" t="n">
        <v>6.86</v>
      </c>
      <c r="X945" t="n">
        <v>3.95</v>
      </c>
      <c r="Y945" t="n">
        <v>1</v>
      </c>
      <c r="Z945" t="n">
        <v>10</v>
      </c>
    </row>
    <row r="946">
      <c r="A946" t="n">
        <v>6</v>
      </c>
      <c r="B946" t="n">
        <v>95</v>
      </c>
      <c r="C946" t="inlineStr">
        <is>
          <t xml:space="preserve">CONCLUIDO	</t>
        </is>
      </c>
      <c r="D946" t="n">
        <v>2.5603</v>
      </c>
      <c r="E946" t="n">
        <v>39.06</v>
      </c>
      <c r="F946" t="n">
        <v>32.09</v>
      </c>
      <c r="G946" t="n">
        <v>15.91</v>
      </c>
      <c r="H946" t="n">
        <v>0.24</v>
      </c>
      <c r="I946" t="n">
        <v>121</v>
      </c>
      <c r="J946" t="n">
        <v>187.97</v>
      </c>
      <c r="K946" t="n">
        <v>53.44</v>
      </c>
      <c r="L946" t="n">
        <v>2.5</v>
      </c>
      <c r="M946" t="n">
        <v>119</v>
      </c>
      <c r="N946" t="n">
        <v>37.03</v>
      </c>
      <c r="O946" t="n">
        <v>23416.52</v>
      </c>
      <c r="P946" t="n">
        <v>417.84</v>
      </c>
      <c r="Q946" t="n">
        <v>2238.64</v>
      </c>
      <c r="R946" t="n">
        <v>197.05</v>
      </c>
      <c r="S946" t="n">
        <v>80.06999999999999</v>
      </c>
      <c r="T946" t="n">
        <v>55883.67</v>
      </c>
      <c r="U946" t="n">
        <v>0.41</v>
      </c>
      <c r="V946" t="n">
        <v>0.8</v>
      </c>
      <c r="W946" t="n">
        <v>6.84</v>
      </c>
      <c r="X946" t="n">
        <v>3.45</v>
      </c>
      <c r="Y946" t="n">
        <v>1</v>
      </c>
      <c r="Z946" t="n">
        <v>10</v>
      </c>
    </row>
    <row r="947">
      <c r="A947" t="n">
        <v>7</v>
      </c>
      <c r="B947" t="n">
        <v>95</v>
      </c>
      <c r="C947" t="inlineStr">
        <is>
          <t xml:space="preserve">CONCLUIDO	</t>
        </is>
      </c>
      <c r="D947" t="n">
        <v>2.6111</v>
      </c>
      <c r="E947" t="n">
        <v>38.3</v>
      </c>
      <c r="F947" t="n">
        <v>31.77</v>
      </c>
      <c r="G947" t="n">
        <v>17.49</v>
      </c>
      <c r="H947" t="n">
        <v>0.26</v>
      </c>
      <c r="I947" t="n">
        <v>109</v>
      </c>
      <c r="J947" t="n">
        <v>188.35</v>
      </c>
      <c r="K947" t="n">
        <v>53.44</v>
      </c>
      <c r="L947" t="n">
        <v>2.75</v>
      </c>
      <c r="M947" t="n">
        <v>107</v>
      </c>
      <c r="N947" t="n">
        <v>37.16</v>
      </c>
      <c r="O947" t="n">
        <v>23463.4</v>
      </c>
      <c r="P947" t="n">
        <v>411.7</v>
      </c>
      <c r="Q947" t="n">
        <v>2238.63</v>
      </c>
      <c r="R947" t="n">
        <v>186.65</v>
      </c>
      <c r="S947" t="n">
        <v>80.06999999999999</v>
      </c>
      <c r="T947" t="n">
        <v>50740.04</v>
      </c>
      <c r="U947" t="n">
        <v>0.43</v>
      </c>
      <c r="V947" t="n">
        <v>0.8100000000000001</v>
      </c>
      <c r="W947" t="n">
        <v>6.83</v>
      </c>
      <c r="X947" t="n">
        <v>3.14</v>
      </c>
      <c r="Y947" t="n">
        <v>1</v>
      </c>
      <c r="Z947" t="n">
        <v>10</v>
      </c>
    </row>
    <row r="948">
      <c r="A948" t="n">
        <v>8</v>
      </c>
      <c r="B948" t="n">
        <v>95</v>
      </c>
      <c r="C948" t="inlineStr">
        <is>
          <t xml:space="preserve">CONCLUIDO	</t>
        </is>
      </c>
      <c r="D948" t="n">
        <v>2.6647</v>
      </c>
      <c r="E948" t="n">
        <v>37.53</v>
      </c>
      <c r="F948" t="n">
        <v>31.41</v>
      </c>
      <c r="G948" t="n">
        <v>19.23</v>
      </c>
      <c r="H948" t="n">
        <v>0.28</v>
      </c>
      <c r="I948" t="n">
        <v>98</v>
      </c>
      <c r="J948" t="n">
        <v>188.73</v>
      </c>
      <c r="K948" t="n">
        <v>53.44</v>
      </c>
      <c r="L948" t="n">
        <v>3</v>
      </c>
      <c r="M948" t="n">
        <v>96</v>
      </c>
      <c r="N948" t="n">
        <v>37.29</v>
      </c>
      <c r="O948" t="n">
        <v>23510.33</v>
      </c>
      <c r="P948" t="n">
        <v>404.24</v>
      </c>
      <c r="Q948" t="n">
        <v>2238.58</v>
      </c>
      <c r="R948" t="n">
        <v>175.36</v>
      </c>
      <c r="S948" t="n">
        <v>80.06999999999999</v>
      </c>
      <c r="T948" t="n">
        <v>45154.16</v>
      </c>
      <c r="U948" t="n">
        <v>0.46</v>
      </c>
      <c r="V948" t="n">
        <v>0.82</v>
      </c>
      <c r="W948" t="n">
        <v>6.8</v>
      </c>
      <c r="X948" t="n">
        <v>2.78</v>
      </c>
      <c r="Y948" t="n">
        <v>1</v>
      </c>
      <c r="Z948" t="n">
        <v>10</v>
      </c>
    </row>
    <row r="949">
      <c r="A949" t="n">
        <v>9</v>
      </c>
      <c r="B949" t="n">
        <v>95</v>
      </c>
      <c r="C949" t="inlineStr">
        <is>
          <t xml:space="preserve">CONCLUIDO	</t>
        </is>
      </c>
      <c r="D949" t="n">
        <v>2.7056</v>
      </c>
      <c r="E949" t="n">
        <v>36.96</v>
      </c>
      <c r="F949" t="n">
        <v>31.18</v>
      </c>
      <c r="G949" t="n">
        <v>21.02</v>
      </c>
      <c r="H949" t="n">
        <v>0.3</v>
      </c>
      <c r="I949" t="n">
        <v>89</v>
      </c>
      <c r="J949" t="n">
        <v>189.11</v>
      </c>
      <c r="K949" t="n">
        <v>53.44</v>
      </c>
      <c r="L949" t="n">
        <v>3.25</v>
      </c>
      <c r="M949" t="n">
        <v>87</v>
      </c>
      <c r="N949" t="n">
        <v>37.42</v>
      </c>
      <c r="O949" t="n">
        <v>23557.3</v>
      </c>
      <c r="P949" t="n">
        <v>398.74</v>
      </c>
      <c r="Q949" t="n">
        <v>2238.55</v>
      </c>
      <c r="R949" t="n">
        <v>167.57</v>
      </c>
      <c r="S949" t="n">
        <v>80.06999999999999</v>
      </c>
      <c r="T949" t="n">
        <v>41303.1</v>
      </c>
      <c r="U949" t="n">
        <v>0.48</v>
      </c>
      <c r="V949" t="n">
        <v>0.82</v>
      </c>
      <c r="W949" t="n">
        <v>6.79</v>
      </c>
      <c r="X949" t="n">
        <v>2.55</v>
      </c>
      <c r="Y949" t="n">
        <v>1</v>
      </c>
      <c r="Z949" t="n">
        <v>10</v>
      </c>
    </row>
    <row r="950">
      <c r="A950" t="n">
        <v>10</v>
      </c>
      <c r="B950" t="n">
        <v>95</v>
      </c>
      <c r="C950" t="inlineStr">
        <is>
          <t xml:space="preserve">CONCLUIDO	</t>
        </is>
      </c>
      <c r="D950" t="n">
        <v>2.7434</v>
      </c>
      <c r="E950" t="n">
        <v>36.45</v>
      </c>
      <c r="F950" t="n">
        <v>30.93</v>
      </c>
      <c r="G950" t="n">
        <v>22.63</v>
      </c>
      <c r="H950" t="n">
        <v>0.33</v>
      </c>
      <c r="I950" t="n">
        <v>82</v>
      </c>
      <c r="J950" t="n">
        <v>189.49</v>
      </c>
      <c r="K950" t="n">
        <v>53.44</v>
      </c>
      <c r="L950" t="n">
        <v>3.5</v>
      </c>
      <c r="M950" t="n">
        <v>80</v>
      </c>
      <c r="N950" t="n">
        <v>37.55</v>
      </c>
      <c r="O950" t="n">
        <v>23604.32</v>
      </c>
      <c r="P950" t="n">
        <v>393.16</v>
      </c>
      <c r="Q950" t="n">
        <v>2238.44</v>
      </c>
      <c r="R950" t="n">
        <v>159.73</v>
      </c>
      <c r="S950" t="n">
        <v>80.06999999999999</v>
      </c>
      <c r="T950" t="n">
        <v>37415.43</v>
      </c>
      <c r="U950" t="n">
        <v>0.5</v>
      </c>
      <c r="V950" t="n">
        <v>0.83</v>
      </c>
      <c r="W950" t="n">
        <v>6.77</v>
      </c>
      <c r="X950" t="n">
        <v>2.3</v>
      </c>
      <c r="Y950" t="n">
        <v>1</v>
      </c>
      <c r="Z950" t="n">
        <v>10</v>
      </c>
    </row>
    <row r="951">
      <c r="A951" t="n">
        <v>11</v>
      </c>
      <c r="B951" t="n">
        <v>95</v>
      </c>
      <c r="C951" t="inlineStr">
        <is>
          <t xml:space="preserve">CONCLUIDO	</t>
        </is>
      </c>
      <c r="D951" t="n">
        <v>2.7717</v>
      </c>
      <c r="E951" t="n">
        <v>36.08</v>
      </c>
      <c r="F951" t="n">
        <v>30.78</v>
      </c>
      <c r="G951" t="n">
        <v>24.3</v>
      </c>
      <c r="H951" t="n">
        <v>0.35</v>
      </c>
      <c r="I951" t="n">
        <v>76</v>
      </c>
      <c r="J951" t="n">
        <v>189.87</v>
      </c>
      <c r="K951" t="n">
        <v>53.44</v>
      </c>
      <c r="L951" t="n">
        <v>3.75</v>
      </c>
      <c r="M951" t="n">
        <v>74</v>
      </c>
      <c r="N951" t="n">
        <v>37.69</v>
      </c>
      <c r="O951" t="n">
        <v>23651.38</v>
      </c>
      <c r="P951" t="n">
        <v>389.12</v>
      </c>
      <c r="Q951" t="n">
        <v>2238.52</v>
      </c>
      <c r="R951" t="n">
        <v>154.73</v>
      </c>
      <c r="S951" t="n">
        <v>80.06999999999999</v>
      </c>
      <c r="T951" t="n">
        <v>34944.83</v>
      </c>
      <c r="U951" t="n">
        <v>0.52</v>
      </c>
      <c r="V951" t="n">
        <v>0.83</v>
      </c>
      <c r="W951" t="n">
        <v>6.77</v>
      </c>
      <c r="X951" t="n">
        <v>2.15</v>
      </c>
      <c r="Y951" t="n">
        <v>1</v>
      </c>
      <c r="Z951" t="n">
        <v>10</v>
      </c>
    </row>
    <row r="952">
      <c r="A952" t="n">
        <v>12</v>
      </c>
      <c r="B952" t="n">
        <v>95</v>
      </c>
      <c r="C952" t="inlineStr">
        <is>
          <t xml:space="preserve">CONCLUIDO	</t>
        </is>
      </c>
      <c r="D952" t="n">
        <v>2.8032</v>
      </c>
      <c r="E952" t="n">
        <v>35.67</v>
      </c>
      <c r="F952" t="n">
        <v>30.6</v>
      </c>
      <c r="G952" t="n">
        <v>26.23</v>
      </c>
      <c r="H952" t="n">
        <v>0.37</v>
      </c>
      <c r="I952" t="n">
        <v>70</v>
      </c>
      <c r="J952" t="n">
        <v>190.25</v>
      </c>
      <c r="K952" t="n">
        <v>53.44</v>
      </c>
      <c r="L952" t="n">
        <v>4</v>
      </c>
      <c r="M952" t="n">
        <v>68</v>
      </c>
      <c r="N952" t="n">
        <v>37.82</v>
      </c>
      <c r="O952" t="n">
        <v>23698.48</v>
      </c>
      <c r="P952" t="n">
        <v>383.9</v>
      </c>
      <c r="Q952" t="n">
        <v>2238.7</v>
      </c>
      <c r="R952" t="n">
        <v>148.59</v>
      </c>
      <c r="S952" t="n">
        <v>80.06999999999999</v>
      </c>
      <c r="T952" t="n">
        <v>31908.32</v>
      </c>
      <c r="U952" t="n">
        <v>0.54</v>
      </c>
      <c r="V952" t="n">
        <v>0.84</v>
      </c>
      <c r="W952" t="n">
        <v>6.76</v>
      </c>
      <c r="X952" t="n">
        <v>1.97</v>
      </c>
      <c r="Y952" t="n">
        <v>1</v>
      </c>
      <c r="Z952" t="n">
        <v>10</v>
      </c>
    </row>
    <row r="953">
      <c r="A953" t="n">
        <v>13</v>
      </c>
      <c r="B953" t="n">
        <v>95</v>
      </c>
      <c r="C953" t="inlineStr">
        <is>
          <t xml:space="preserve">CONCLUIDO	</t>
        </is>
      </c>
      <c r="D953" t="n">
        <v>2.8277</v>
      </c>
      <c r="E953" t="n">
        <v>35.36</v>
      </c>
      <c r="F953" t="n">
        <v>30.48</v>
      </c>
      <c r="G953" t="n">
        <v>28.13</v>
      </c>
      <c r="H953" t="n">
        <v>0.4</v>
      </c>
      <c r="I953" t="n">
        <v>65</v>
      </c>
      <c r="J953" t="n">
        <v>190.63</v>
      </c>
      <c r="K953" t="n">
        <v>53.44</v>
      </c>
      <c r="L953" t="n">
        <v>4.25</v>
      </c>
      <c r="M953" t="n">
        <v>63</v>
      </c>
      <c r="N953" t="n">
        <v>37.95</v>
      </c>
      <c r="O953" t="n">
        <v>23745.63</v>
      </c>
      <c r="P953" t="n">
        <v>379.81</v>
      </c>
      <c r="Q953" t="n">
        <v>2238.43</v>
      </c>
      <c r="R953" t="n">
        <v>144.84</v>
      </c>
      <c r="S953" t="n">
        <v>80.06999999999999</v>
      </c>
      <c r="T953" t="n">
        <v>30056.57</v>
      </c>
      <c r="U953" t="n">
        <v>0.55</v>
      </c>
      <c r="V953" t="n">
        <v>0.84</v>
      </c>
      <c r="W953" t="n">
        <v>6.75</v>
      </c>
      <c r="X953" t="n">
        <v>1.85</v>
      </c>
      <c r="Y953" t="n">
        <v>1</v>
      </c>
      <c r="Z953" t="n">
        <v>10</v>
      </c>
    </row>
    <row r="954">
      <c r="A954" t="n">
        <v>14</v>
      </c>
      <c r="B954" t="n">
        <v>95</v>
      </c>
      <c r="C954" t="inlineStr">
        <is>
          <t xml:space="preserve">CONCLUIDO	</t>
        </is>
      </c>
      <c r="D954" t="n">
        <v>2.8497</v>
      </c>
      <c r="E954" t="n">
        <v>35.09</v>
      </c>
      <c r="F954" t="n">
        <v>30.35</v>
      </c>
      <c r="G954" t="n">
        <v>29.85</v>
      </c>
      <c r="H954" t="n">
        <v>0.42</v>
      </c>
      <c r="I954" t="n">
        <v>61</v>
      </c>
      <c r="J954" t="n">
        <v>191.02</v>
      </c>
      <c r="K954" t="n">
        <v>53.44</v>
      </c>
      <c r="L954" t="n">
        <v>4.5</v>
      </c>
      <c r="M954" t="n">
        <v>59</v>
      </c>
      <c r="N954" t="n">
        <v>38.08</v>
      </c>
      <c r="O954" t="n">
        <v>23792.83</v>
      </c>
      <c r="P954" t="n">
        <v>375.98</v>
      </c>
      <c r="Q954" t="n">
        <v>2238.48</v>
      </c>
      <c r="R954" t="n">
        <v>140.86</v>
      </c>
      <c r="S954" t="n">
        <v>80.06999999999999</v>
      </c>
      <c r="T954" t="n">
        <v>28086.37</v>
      </c>
      <c r="U954" t="n">
        <v>0.57</v>
      </c>
      <c r="V954" t="n">
        <v>0.85</v>
      </c>
      <c r="W954" t="n">
        <v>6.74</v>
      </c>
      <c r="X954" t="n">
        <v>1.72</v>
      </c>
      <c r="Y954" t="n">
        <v>1</v>
      </c>
      <c r="Z954" t="n">
        <v>10</v>
      </c>
    </row>
    <row r="955">
      <c r="A955" t="n">
        <v>15</v>
      </c>
      <c r="B955" t="n">
        <v>95</v>
      </c>
      <c r="C955" t="inlineStr">
        <is>
          <t xml:space="preserve">CONCLUIDO	</t>
        </is>
      </c>
      <c r="D955" t="n">
        <v>2.8721</v>
      </c>
      <c r="E955" t="n">
        <v>34.82</v>
      </c>
      <c r="F955" t="n">
        <v>30.23</v>
      </c>
      <c r="G955" t="n">
        <v>31.82</v>
      </c>
      <c r="H955" t="n">
        <v>0.44</v>
      </c>
      <c r="I955" t="n">
        <v>57</v>
      </c>
      <c r="J955" t="n">
        <v>191.4</v>
      </c>
      <c r="K955" t="n">
        <v>53.44</v>
      </c>
      <c r="L955" t="n">
        <v>4.75</v>
      </c>
      <c r="M955" t="n">
        <v>55</v>
      </c>
      <c r="N955" t="n">
        <v>38.22</v>
      </c>
      <c r="O955" t="n">
        <v>23840.07</v>
      </c>
      <c r="P955" t="n">
        <v>371.24</v>
      </c>
      <c r="Q955" t="n">
        <v>2238.35</v>
      </c>
      <c r="R955" t="n">
        <v>136.53</v>
      </c>
      <c r="S955" t="n">
        <v>80.06999999999999</v>
      </c>
      <c r="T955" t="n">
        <v>25944.31</v>
      </c>
      <c r="U955" t="n">
        <v>0.59</v>
      </c>
      <c r="V955" t="n">
        <v>0.85</v>
      </c>
      <c r="W955" t="n">
        <v>6.74</v>
      </c>
      <c r="X955" t="n">
        <v>1.6</v>
      </c>
      <c r="Y955" t="n">
        <v>1</v>
      </c>
      <c r="Z955" t="n">
        <v>10</v>
      </c>
    </row>
    <row r="956">
      <c r="A956" t="n">
        <v>16</v>
      </c>
      <c r="B956" t="n">
        <v>95</v>
      </c>
      <c r="C956" t="inlineStr">
        <is>
          <t xml:space="preserve">CONCLUIDO	</t>
        </is>
      </c>
      <c r="D956" t="n">
        <v>2.8886</v>
      </c>
      <c r="E956" t="n">
        <v>34.62</v>
      </c>
      <c r="F956" t="n">
        <v>30.14</v>
      </c>
      <c r="G956" t="n">
        <v>33.49</v>
      </c>
      <c r="H956" t="n">
        <v>0.46</v>
      </c>
      <c r="I956" t="n">
        <v>54</v>
      </c>
      <c r="J956" t="n">
        <v>191.78</v>
      </c>
      <c r="K956" t="n">
        <v>53.44</v>
      </c>
      <c r="L956" t="n">
        <v>5</v>
      </c>
      <c r="M956" t="n">
        <v>52</v>
      </c>
      <c r="N956" t="n">
        <v>38.35</v>
      </c>
      <c r="O956" t="n">
        <v>23887.36</v>
      </c>
      <c r="P956" t="n">
        <v>367.69</v>
      </c>
      <c r="Q956" t="n">
        <v>2238.36</v>
      </c>
      <c r="R956" t="n">
        <v>133.78</v>
      </c>
      <c r="S956" t="n">
        <v>80.06999999999999</v>
      </c>
      <c r="T956" t="n">
        <v>24579.78</v>
      </c>
      <c r="U956" t="n">
        <v>0.6</v>
      </c>
      <c r="V956" t="n">
        <v>0.85</v>
      </c>
      <c r="W956" t="n">
        <v>6.73</v>
      </c>
      <c r="X956" t="n">
        <v>1.51</v>
      </c>
      <c r="Y956" t="n">
        <v>1</v>
      </c>
      <c r="Z956" t="n">
        <v>10</v>
      </c>
    </row>
    <row r="957">
      <c r="A957" t="n">
        <v>17</v>
      </c>
      <c r="B957" t="n">
        <v>95</v>
      </c>
      <c r="C957" t="inlineStr">
        <is>
          <t xml:space="preserve">CONCLUIDO	</t>
        </is>
      </c>
      <c r="D957" t="n">
        <v>2.9046</v>
      </c>
      <c r="E957" t="n">
        <v>34.43</v>
      </c>
      <c r="F957" t="n">
        <v>30.06</v>
      </c>
      <c r="G957" t="n">
        <v>35.37</v>
      </c>
      <c r="H957" t="n">
        <v>0.48</v>
      </c>
      <c r="I957" t="n">
        <v>51</v>
      </c>
      <c r="J957" t="n">
        <v>192.17</v>
      </c>
      <c r="K957" t="n">
        <v>53.44</v>
      </c>
      <c r="L957" t="n">
        <v>5.25</v>
      </c>
      <c r="M957" t="n">
        <v>49</v>
      </c>
      <c r="N957" t="n">
        <v>38.48</v>
      </c>
      <c r="O957" t="n">
        <v>23934.69</v>
      </c>
      <c r="P957" t="n">
        <v>364.21</v>
      </c>
      <c r="Q957" t="n">
        <v>2238.42</v>
      </c>
      <c r="R957" t="n">
        <v>131.01</v>
      </c>
      <c r="S957" t="n">
        <v>80.06999999999999</v>
      </c>
      <c r="T957" t="n">
        <v>23212.48</v>
      </c>
      <c r="U957" t="n">
        <v>0.61</v>
      </c>
      <c r="V957" t="n">
        <v>0.85</v>
      </c>
      <c r="W957" t="n">
        <v>6.73</v>
      </c>
      <c r="X957" t="n">
        <v>1.43</v>
      </c>
      <c r="Y957" t="n">
        <v>1</v>
      </c>
      <c r="Z957" t="n">
        <v>10</v>
      </c>
    </row>
    <row r="958">
      <c r="A958" t="n">
        <v>18</v>
      </c>
      <c r="B958" t="n">
        <v>95</v>
      </c>
      <c r="C958" t="inlineStr">
        <is>
          <t xml:space="preserve">CONCLUIDO	</t>
        </is>
      </c>
      <c r="D958" t="n">
        <v>2.9215</v>
      </c>
      <c r="E958" t="n">
        <v>34.23</v>
      </c>
      <c r="F958" t="n">
        <v>29.97</v>
      </c>
      <c r="G958" t="n">
        <v>37.47</v>
      </c>
      <c r="H958" t="n">
        <v>0.51</v>
      </c>
      <c r="I958" t="n">
        <v>48</v>
      </c>
      <c r="J958" t="n">
        <v>192.55</v>
      </c>
      <c r="K958" t="n">
        <v>53.44</v>
      </c>
      <c r="L958" t="n">
        <v>5.5</v>
      </c>
      <c r="M958" t="n">
        <v>46</v>
      </c>
      <c r="N958" t="n">
        <v>38.62</v>
      </c>
      <c r="O958" t="n">
        <v>23982.06</v>
      </c>
      <c r="P958" t="n">
        <v>361.14</v>
      </c>
      <c r="Q958" t="n">
        <v>2238.49</v>
      </c>
      <c r="R958" t="n">
        <v>128.45</v>
      </c>
      <c r="S958" t="n">
        <v>80.06999999999999</v>
      </c>
      <c r="T958" t="n">
        <v>21945.05</v>
      </c>
      <c r="U958" t="n">
        <v>0.62</v>
      </c>
      <c r="V958" t="n">
        <v>0.86</v>
      </c>
      <c r="W958" t="n">
        <v>6.72</v>
      </c>
      <c r="X958" t="n">
        <v>1.35</v>
      </c>
      <c r="Y958" t="n">
        <v>1</v>
      </c>
      <c r="Z958" t="n">
        <v>10</v>
      </c>
    </row>
    <row r="959">
      <c r="A959" t="n">
        <v>19</v>
      </c>
      <c r="B959" t="n">
        <v>95</v>
      </c>
      <c r="C959" t="inlineStr">
        <is>
          <t xml:space="preserve">CONCLUIDO	</t>
        </is>
      </c>
      <c r="D959" t="n">
        <v>2.9323</v>
      </c>
      <c r="E959" t="n">
        <v>34.1</v>
      </c>
      <c r="F959" t="n">
        <v>29.92</v>
      </c>
      <c r="G959" t="n">
        <v>39.03</v>
      </c>
      <c r="H959" t="n">
        <v>0.53</v>
      </c>
      <c r="I959" t="n">
        <v>46</v>
      </c>
      <c r="J959" t="n">
        <v>192.94</v>
      </c>
      <c r="K959" t="n">
        <v>53.44</v>
      </c>
      <c r="L959" t="n">
        <v>5.75</v>
      </c>
      <c r="M959" t="n">
        <v>44</v>
      </c>
      <c r="N959" t="n">
        <v>38.75</v>
      </c>
      <c r="O959" t="n">
        <v>24029.48</v>
      </c>
      <c r="P959" t="n">
        <v>357.36</v>
      </c>
      <c r="Q959" t="n">
        <v>2238.41</v>
      </c>
      <c r="R959" t="n">
        <v>126.88</v>
      </c>
      <c r="S959" t="n">
        <v>80.06999999999999</v>
      </c>
      <c r="T959" t="n">
        <v>21174.04</v>
      </c>
      <c r="U959" t="n">
        <v>0.63</v>
      </c>
      <c r="V959" t="n">
        <v>0.86</v>
      </c>
      <c r="W959" t="n">
        <v>6.71</v>
      </c>
      <c r="X959" t="n">
        <v>1.3</v>
      </c>
      <c r="Y959" t="n">
        <v>1</v>
      </c>
      <c r="Z959" t="n">
        <v>10</v>
      </c>
    </row>
    <row r="960">
      <c r="A960" t="n">
        <v>20</v>
      </c>
      <c r="B960" t="n">
        <v>95</v>
      </c>
      <c r="C960" t="inlineStr">
        <is>
          <t xml:space="preserve">CONCLUIDO	</t>
        </is>
      </c>
      <c r="D960" t="n">
        <v>2.9438</v>
      </c>
      <c r="E960" t="n">
        <v>33.97</v>
      </c>
      <c r="F960" t="n">
        <v>29.86</v>
      </c>
      <c r="G960" t="n">
        <v>40.72</v>
      </c>
      <c r="H960" t="n">
        <v>0.55</v>
      </c>
      <c r="I960" t="n">
        <v>44</v>
      </c>
      <c r="J960" t="n">
        <v>193.32</v>
      </c>
      <c r="K960" t="n">
        <v>53.44</v>
      </c>
      <c r="L960" t="n">
        <v>6</v>
      </c>
      <c r="M960" t="n">
        <v>42</v>
      </c>
      <c r="N960" t="n">
        <v>38.89</v>
      </c>
      <c r="O960" t="n">
        <v>24076.95</v>
      </c>
      <c r="P960" t="n">
        <v>353.56</v>
      </c>
      <c r="Q960" t="n">
        <v>2238.4</v>
      </c>
      <c r="R960" t="n">
        <v>125.17</v>
      </c>
      <c r="S960" t="n">
        <v>80.06999999999999</v>
      </c>
      <c r="T960" t="n">
        <v>20329.43</v>
      </c>
      <c r="U960" t="n">
        <v>0.64</v>
      </c>
      <c r="V960" t="n">
        <v>0.86</v>
      </c>
      <c r="W960" t="n">
        <v>6.7</v>
      </c>
      <c r="X960" t="n">
        <v>1.24</v>
      </c>
      <c r="Y960" t="n">
        <v>1</v>
      </c>
      <c r="Z960" t="n">
        <v>10</v>
      </c>
    </row>
    <row r="961">
      <c r="A961" t="n">
        <v>21</v>
      </c>
      <c r="B961" t="n">
        <v>95</v>
      </c>
      <c r="C961" t="inlineStr">
        <is>
          <t xml:space="preserve">CONCLUIDO	</t>
        </is>
      </c>
      <c r="D961" t="n">
        <v>2.9627</v>
      </c>
      <c r="E961" t="n">
        <v>33.75</v>
      </c>
      <c r="F961" t="n">
        <v>29.76</v>
      </c>
      <c r="G961" t="n">
        <v>43.55</v>
      </c>
      <c r="H961" t="n">
        <v>0.57</v>
      </c>
      <c r="I961" t="n">
        <v>41</v>
      </c>
      <c r="J961" t="n">
        <v>193.71</v>
      </c>
      <c r="K961" t="n">
        <v>53.44</v>
      </c>
      <c r="L961" t="n">
        <v>6.25</v>
      </c>
      <c r="M961" t="n">
        <v>39</v>
      </c>
      <c r="N961" t="n">
        <v>39.02</v>
      </c>
      <c r="O961" t="n">
        <v>24124.47</v>
      </c>
      <c r="P961" t="n">
        <v>348.92</v>
      </c>
      <c r="Q961" t="n">
        <v>2238.39</v>
      </c>
      <c r="R961" t="n">
        <v>121.67</v>
      </c>
      <c r="S961" t="n">
        <v>80.06999999999999</v>
      </c>
      <c r="T961" t="n">
        <v>18591.78</v>
      </c>
      <c r="U961" t="n">
        <v>0.66</v>
      </c>
      <c r="V961" t="n">
        <v>0.86</v>
      </c>
      <c r="W961" t="n">
        <v>6.7</v>
      </c>
      <c r="X961" t="n">
        <v>1.13</v>
      </c>
      <c r="Y961" t="n">
        <v>1</v>
      </c>
      <c r="Z961" t="n">
        <v>10</v>
      </c>
    </row>
    <row r="962">
      <c r="A962" t="n">
        <v>22</v>
      </c>
      <c r="B962" t="n">
        <v>95</v>
      </c>
      <c r="C962" t="inlineStr">
        <is>
          <t xml:space="preserve">CONCLUIDO	</t>
        </is>
      </c>
      <c r="D962" t="n">
        <v>2.9751</v>
      </c>
      <c r="E962" t="n">
        <v>33.61</v>
      </c>
      <c r="F962" t="n">
        <v>29.69</v>
      </c>
      <c r="G962" t="n">
        <v>45.68</v>
      </c>
      <c r="H962" t="n">
        <v>0.59</v>
      </c>
      <c r="I962" t="n">
        <v>39</v>
      </c>
      <c r="J962" t="n">
        <v>194.09</v>
      </c>
      <c r="K962" t="n">
        <v>53.44</v>
      </c>
      <c r="L962" t="n">
        <v>6.5</v>
      </c>
      <c r="M962" t="n">
        <v>37</v>
      </c>
      <c r="N962" t="n">
        <v>39.16</v>
      </c>
      <c r="O962" t="n">
        <v>24172.03</v>
      </c>
      <c r="P962" t="n">
        <v>345.08</v>
      </c>
      <c r="Q962" t="n">
        <v>2238.46</v>
      </c>
      <c r="R962" t="n">
        <v>119.57</v>
      </c>
      <c r="S962" t="n">
        <v>80.06999999999999</v>
      </c>
      <c r="T962" t="n">
        <v>17549.73</v>
      </c>
      <c r="U962" t="n">
        <v>0.67</v>
      </c>
      <c r="V962" t="n">
        <v>0.86</v>
      </c>
      <c r="W962" t="n">
        <v>6.69</v>
      </c>
      <c r="X962" t="n">
        <v>1.06</v>
      </c>
      <c r="Y962" t="n">
        <v>1</v>
      </c>
      <c r="Z962" t="n">
        <v>10</v>
      </c>
    </row>
    <row r="963">
      <c r="A963" t="n">
        <v>23</v>
      </c>
      <c r="B963" t="n">
        <v>95</v>
      </c>
      <c r="C963" t="inlineStr">
        <is>
          <t xml:space="preserve">CONCLUIDO	</t>
        </is>
      </c>
      <c r="D963" t="n">
        <v>2.9777</v>
      </c>
      <c r="E963" t="n">
        <v>33.58</v>
      </c>
      <c r="F963" t="n">
        <v>29.7</v>
      </c>
      <c r="G963" t="n">
        <v>46.89</v>
      </c>
      <c r="H963" t="n">
        <v>0.62</v>
      </c>
      <c r="I963" t="n">
        <v>38</v>
      </c>
      <c r="J963" t="n">
        <v>194.48</v>
      </c>
      <c r="K963" t="n">
        <v>53.44</v>
      </c>
      <c r="L963" t="n">
        <v>6.75</v>
      </c>
      <c r="M963" t="n">
        <v>36</v>
      </c>
      <c r="N963" t="n">
        <v>39.29</v>
      </c>
      <c r="O963" t="n">
        <v>24219.63</v>
      </c>
      <c r="P963" t="n">
        <v>340.88</v>
      </c>
      <c r="Q963" t="n">
        <v>2238.35</v>
      </c>
      <c r="R963" t="n">
        <v>119.38</v>
      </c>
      <c r="S963" t="n">
        <v>80.06999999999999</v>
      </c>
      <c r="T963" t="n">
        <v>17460.45</v>
      </c>
      <c r="U963" t="n">
        <v>0.67</v>
      </c>
      <c r="V963" t="n">
        <v>0.86</v>
      </c>
      <c r="W963" t="n">
        <v>6.71</v>
      </c>
      <c r="X963" t="n">
        <v>1.07</v>
      </c>
      <c r="Y963" t="n">
        <v>1</v>
      </c>
      <c r="Z963" t="n">
        <v>10</v>
      </c>
    </row>
    <row r="964">
      <c r="A964" t="n">
        <v>24</v>
      </c>
      <c r="B964" t="n">
        <v>95</v>
      </c>
      <c r="C964" t="inlineStr">
        <is>
          <t xml:space="preserve">CONCLUIDO	</t>
        </is>
      </c>
      <c r="D964" t="n">
        <v>2.9902</v>
      </c>
      <c r="E964" t="n">
        <v>33.44</v>
      </c>
      <c r="F964" t="n">
        <v>29.63</v>
      </c>
      <c r="G964" t="n">
        <v>49.39</v>
      </c>
      <c r="H964" t="n">
        <v>0.64</v>
      </c>
      <c r="I964" t="n">
        <v>36</v>
      </c>
      <c r="J964" t="n">
        <v>194.86</v>
      </c>
      <c r="K964" t="n">
        <v>53.44</v>
      </c>
      <c r="L964" t="n">
        <v>7</v>
      </c>
      <c r="M964" t="n">
        <v>34</v>
      </c>
      <c r="N964" t="n">
        <v>39.43</v>
      </c>
      <c r="O964" t="n">
        <v>24267.28</v>
      </c>
      <c r="P964" t="n">
        <v>338.93</v>
      </c>
      <c r="Q964" t="n">
        <v>2238.45</v>
      </c>
      <c r="R964" t="n">
        <v>117.51</v>
      </c>
      <c r="S964" t="n">
        <v>80.06999999999999</v>
      </c>
      <c r="T964" t="n">
        <v>16537.03</v>
      </c>
      <c r="U964" t="n">
        <v>0.68</v>
      </c>
      <c r="V964" t="n">
        <v>0.87</v>
      </c>
      <c r="W964" t="n">
        <v>6.7</v>
      </c>
      <c r="X964" t="n">
        <v>1.01</v>
      </c>
      <c r="Y964" t="n">
        <v>1</v>
      </c>
      <c r="Z964" t="n">
        <v>10</v>
      </c>
    </row>
    <row r="965">
      <c r="A965" t="n">
        <v>25</v>
      </c>
      <c r="B965" t="n">
        <v>95</v>
      </c>
      <c r="C965" t="inlineStr">
        <is>
          <t xml:space="preserve">CONCLUIDO	</t>
        </is>
      </c>
      <c r="D965" t="n">
        <v>2.9936</v>
      </c>
      <c r="E965" t="n">
        <v>33.4</v>
      </c>
      <c r="F965" t="n">
        <v>29.63</v>
      </c>
      <c r="G965" t="n">
        <v>50.8</v>
      </c>
      <c r="H965" t="n">
        <v>0.66</v>
      </c>
      <c r="I965" t="n">
        <v>35</v>
      </c>
      <c r="J965" t="n">
        <v>195.25</v>
      </c>
      <c r="K965" t="n">
        <v>53.44</v>
      </c>
      <c r="L965" t="n">
        <v>7.25</v>
      </c>
      <c r="M965" t="n">
        <v>33</v>
      </c>
      <c r="N965" t="n">
        <v>39.57</v>
      </c>
      <c r="O965" t="n">
        <v>24314.98</v>
      </c>
      <c r="P965" t="n">
        <v>336.02</v>
      </c>
      <c r="Q965" t="n">
        <v>2238.4</v>
      </c>
      <c r="R965" t="n">
        <v>117.46</v>
      </c>
      <c r="S965" t="n">
        <v>80.06999999999999</v>
      </c>
      <c r="T965" t="n">
        <v>16519.61</v>
      </c>
      <c r="U965" t="n">
        <v>0.68</v>
      </c>
      <c r="V965" t="n">
        <v>0.87</v>
      </c>
      <c r="W965" t="n">
        <v>6.7</v>
      </c>
      <c r="X965" t="n">
        <v>1.01</v>
      </c>
      <c r="Y965" t="n">
        <v>1</v>
      </c>
      <c r="Z965" t="n">
        <v>10</v>
      </c>
    </row>
    <row r="966">
      <c r="A966" t="n">
        <v>26</v>
      </c>
      <c r="B966" t="n">
        <v>95</v>
      </c>
      <c r="C966" t="inlineStr">
        <is>
          <t xml:space="preserve">CONCLUIDO	</t>
        </is>
      </c>
      <c r="D966" t="n">
        <v>3.0104</v>
      </c>
      <c r="E966" t="n">
        <v>33.22</v>
      </c>
      <c r="F966" t="n">
        <v>29.52</v>
      </c>
      <c r="G966" t="n">
        <v>53.68</v>
      </c>
      <c r="H966" t="n">
        <v>0.68</v>
      </c>
      <c r="I966" t="n">
        <v>33</v>
      </c>
      <c r="J966" t="n">
        <v>195.64</v>
      </c>
      <c r="K966" t="n">
        <v>53.44</v>
      </c>
      <c r="L966" t="n">
        <v>7.5</v>
      </c>
      <c r="M966" t="n">
        <v>31</v>
      </c>
      <c r="N966" t="n">
        <v>39.7</v>
      </c>
      <c r="O966" t="n">
        <v>24362.73</v>
      </c>
      <c r="P966" t="n">
        <v>332.36</v>
      </c>
      <c r="Q966" t="n">
        <v>2238.36</v>
      </c>
      <c r="R966" t="n">
        <v>113.9</v>
      </c>
      <c r="S966" t="n">
        <v>80.06999999999999</v>
      </c>
      <c r="T966" t="n">
        <v>14744.86</v>
      </c>
      <c r="U966" t="n">
        <v>0.7</v>
      </c>
      <c r="V966" t="n">
        <v>0.87</v>
      </c>
      <c r="W966" t="n">
        <v>6.69</v>
      </c>
      <c r="X966" t="n">
        <v>0.89</v>
      </c>
      <c r="Y966" t="n">
        <v>1</v>
      </c>
      <c r="Z966" t="n">
        <v>10</v>
      </c>
    </row>
    <row r="967">
      <c r="A967" t="n">
        <v>27</v>
      </c>
      <c r="B967" t="n">
        <v>95</v>
      </c>
      <c r="C967" t="inlineStr">
        <is>
          <t xml:space="preserve">CONCLUIDO	</t>
        </is>
      </c>
      <c r="D967" t="n">
        <v>3.0161</v>
      </c>
      <c r="E967" t="n">
        <v>33.16</v>
      </c>
      <c r="F967" t="n">
        <v>29.5</v>
      </c>
      <c r="G967" t="n">
        <v>55.3</v>
      </c>
      <c r="H967" t="n">
        <v>0.7</v>
      </c>
      <c r="I967" t="n">
        <v>32</v>
      </c>
      <c r="J967" t="n">
        <v>196.03</v>
      </c>
      <c r="K967" t="n">
        <v>53.44</v>
      </c>
      <c r="L967" t="n">
        <v>7.75</v>
      </c>
      <c r="M967" t="n">
        <v>30</v>
      </c>
      <c r="N967" t="n">
        <v>39.84</v>
      </c>
      <c r="O967" t="n">
        <v>24410.52</v>
      </c>
      <c r="P967" t="n">
        <v>328.95</v>
      </c>
      <c r="Q967" t="n">
        <v>2238.46</v>
      </c>
      <c r="R967" t="n">
        <v>112.96</v>
      </c>
      <c r="S967" t="n">
        <v>80.06999999999999</v>
      </c>
      <c r="T967" t="n">
        <v>14280.83</v>
      </c>
      <c r="U967" t="n">
        <v>0.71</v>
      </c>
      <c r="V967" t="n">
        <v>0.87</v>
      </c>
      <c r="W967" t="n">
        <v>6.69</v>
      </c>
      <c r="X967" t="n">
        <v>0.87</v>
      </c>
      <c r="Y967" t="n">
        <v>1</v>
      </c>
      <c r="Z967" t="n">
        <v>10</v>
      </c>
    </row>
    <row r="968">
      <c r="A968" t="n">
        <v>28</v>
      </c>
      <c r="B968" t="n">
        <v>95</v>
      </c>
      <c r="C968" t="inlineStr">
        <is>
          <t xml:space="preserve">CONCLUIDO	</t>
        </is>
      </c>
      <c r="D968" t="n">
        <v>3.0277</v>
      </c>
      <c r="E968" t="n">
        <v>33.03</v>
      </c>
      <c r="F968" t="n">
        <v>29.44</v>
      </c>
      <c r="G968" t="n">
        <v>58.89</v>
      </c>
      <c r="H968" t="n">
        <v>0.72</v>
      </c>
      <c r="I968" t="n">
        <v>30</v>
      </c>
      <c r="J968" t="n">
        <v>196.41</v>
      </c>
      <c r="K968" t="n">
        <v>53.44</v>
      </c>
      <c r="L968" t="n">
        <v>8</v>
      </c>
      <c r="M968" t="n">
        <v>28</v>
      </c>
      <c r="N968" t="n">
        <v>39.98</v>
      </c>
      <c r="O968" t="n">
        <v>24458.36</v>
      </c>
      <c r="P968" t="n">
        <v>324.02</v>
      </c>
      <c r="Q968" t="n">
        <v>2238.4</v>
      </c>
      <c r="R968" t="n">
        <v>111.3</v>
      </c>
      <c r="S968" t="n">
        <v>80.06999999999999</v>
      </c>
      <c r="T968" t="n">
        <v>13460.44</v>
      </c>
      <c r="U968" t="n">
        <v>0.72</v>
      </c>
      <c r="V968" t="n">
        <v>0.87</v>
      </c>
      <c r="W968" t="n">
        <v>6.68</v>
      </c>
      <c r="X968" t="n">
        <v>0.82</v>
      </c>
      <c r="Y968" t="n">
        <v>1</v>
      </c>
      <c r="Z968" t="n">
        <v>10</v>
      </c>
    </row>
    <row r="969">
      <c r="A969" t="n">
        <v>29</v>
      </c>
      <c r="B969" t="n">
        <v>95</v>
      </c>
      <c r="C969" t="inlineStr">
        <is>
          <t xml:space="preserve">CONCLUIDO	</t>
        </is>
      </c>
      <c r="D969" t="n">
        <v>3.0326</v>
      </c>
      <c r="E969" t="n">
        <v>32.98</v>
      </c>
      <c r="F969" t="n">
        <v>29.43</v>
      </c>
      <c r="G969" t="n">
        <v>60.88</v>
      </c>
      <c r="H969" t="n">
        <v>0.74</v>
      </c>
      <c r="I969" t="n">
        <v>29</v>
      </c>
      <c r="J969" t="n">
        <v>196.8</v>
      </c>
      <c r="K969" t="n">
        <v>53.44</v>
      </c>
      <c r="L969" t="n">
        <v>8.25</v>
      </c>
      <c r="M969" t="n">
        <v>26</v>
      </c>
      <c r="N969" t="n">
        <v>40.12</v>
      </c>
      <c r="O969" t="n">
        <v>24506.24</v>
      </c>
      <c r="P969" t="n">
        <v>321.09</v>
      </c>
      <c r="Q969" t="n">
        <v>2238.33</v>
      </c>
      <c r="R969" t="n">
        <v>110.59</v>
      </c>
      <c r="S969" t="n">
        <v>80.06999999999999</v>
      </c>
      <c r="T969" t="n">
        <v>13112.53</v>
      </c>
      <c r="U969" t="n">
        <v>0.72</v>
      </c>
      <c r="V969" t="n">
        <v>0.87</v>
      </c>
      <c r="W969" t="n">
        <v>6.69</v>
      </c>
      <c r="X969" t="n">
        <v>0.8</v>
      </c>
      <c r="Y969" t="n">
        <v>1</v>
      </c>
      <c r="Z969" t="n">
        <v>10</v>
      </c>
    </row>
    <row r="970">
      <c r="A970" t="n">
        <v>30</v>
      </c>
      <c r="B970" t="n">
        <v>95</v>
      </c>
      <c r="C970" t="inlineStr">
        <is>
          <t xml:space="preserve">CONCLUIDO	</t>
        </is>
      </c>
      <c r="D970" t="n">
        <v>3.0386</v>
      </c>
      <c r="E970" t="n">
        <v>32.91</v>
      </c>
      <c r="F970" t="n">
        <v>29.4</v>
      </c>
      <c r="G970" t="n">
        <v>63</v>
      </c>
      <c r="H970" t="n">
        <v>0.77</v>
      </c>
      <c r="I970" t="n">
        <v>28</v>
      </c>
      <c r="J970" t="n">
        <v>197.19</v>
      </c>
      <c r="K970" t="n">
        <v>53.44</v>
      </c>
      <c r="L970" t="n">
        <v>8.5</v>
      </c>
      <c r="M970" t="n">
        <v>26</v>
      </c>
      <c r="N970" t="n">
        <v>40.26</v>
      </c>
      <c r="O970" t="n">
        <v>24554.18</v>
      </c>
      <c r="P970" t="n">
        <v>317.75</v>
      </c>
      <c r="Q970" t="n">
        <v>2238.37</v>
      </c>
      <c r="R970" t="n">
        <v>109.84</v>
      </c>
      <c r="S970" t="n">
        <v>80.06999999999999</v>
      </c>
      <c r="T970" t="n">
        <v>12739.74</v>
      </c>
      <c r="U970" t="n">
        <v>0.73</v>
      </c>
      <c r="V970" t="n">
        <v>0.87</v>
      </c>
      <c r="W970" t="n">
        <v>6.68</v>
      </c>
      <c r="X970" t="n">
        <v>0.77</v>
      </c>
      <c r="Y970" t="n">
        <v>1</v>
      </c>
      <c r="Z970" t="n">
        <v>10</v>
      </c>
    </row>
    <row r="971">
      <c r="A971" t="n">
        <v>31</v>
      </c>
      <c r="B971" t="n">
        <v>95</v>
      </c>
      <c r="C971" t="inlineStr">
        <is>
          <t xml:space="preserve">CONCLUIDO	</t>
        </is>
      </c>
      <c r="D971" t="n">
        <v>3.0442</v>
      </c>
      <c r="E971" t="n">
        <v>32.85</v>
      </c>
      <c r="F971" t="n">
        <v>29.38</v>
      </c>
      <c r="G971" t="n">
        <v>65.28</v>
      </c>
      <c r="H971" t="n">
        <v>0.79</v>
      </c>
      <c r="I971" t="n">
        <v>27</v>
      </c>
      <c r="J971" t="n">
        <v>197.58</v>
      </c>
      <c r="K971" t="n">
        <v>53.44</v>
      </c>
      <c r="L971" t="n">
        <v>8.75</v>
      </c>
      <c r="M971" t="n">
        <v>21</v>
      </c>
      <c r="N971" t="n">
        <v>40.39</v>
      </c>
      <c r="O971" t="n">
        <v>24602.15</v>
      </c>
      <c r="P971" t="n">
        <v>314.4</v>
      </c>
      <c r="Q971" t="n">
        <v>2238.33</v>
      </c>
      <c r="R971" t="n">
        <v>108.75</v>
      </c>
      <c r="S971" t="n">
        <v>80.06999999999999</v>
      </c>
      <c r="T971" t="n">
        <v>12199.72</v>
      </c>
      <c r="U971" t="n">
        <v>0.74</v>
      </c>
      <c r="V971" t="n">
        <v>0.87</v>
      </c>
      <c r="W971" t="n">
        <v>6.69</v>
      </c>
      <c r="X971" t="n">
        <v>0.75</v>
      </c>
      <c r="Y971" t="n">
        <v>1</v>
      </c>
      <c r="Z971" t="n">
        <v>10</v>
      </c>
    </row>
    <row r="972">
      <c r="A972" t="n">
        <v>32</v>
      </c>
      <c r="B972" t="n">
        <v>95</v>
      </c>
      <c r="C972" t="inlineStr">
        <is>
          <t xml:space="preserve">CONCLUIDO	</t>
        </is>
      </c>
      <c r="D972" t="n">
        <v>3.0516</v>
      </c>
      <c r="E972" t="n">
        <v>32.77</v>
      </c>
      <c r="F972" t="n">
        <v>29.33</v>
      </c>
      <c r="G972" t="n">
        <v>67.69</v>
      </c>
      <c r="H972" t="n">
        <v>0.8100000000000001</v>
      </c>
      <c r="I972" t="n">
        <v>26</v>
      </c>
      <c r="J972" t="n">
        <v>197.97</v>
      </c>
      <c r="K972" t="n">
        <v>53.44</v>
      </c>
      <c r="L972" t="n">
        <v>9</v>
      </c>
      <c r="M972" t="n">
        <v>16</v>
      </c>
      <c r="N972" t="n">
        <v>40.53</v>
      </c>
      <c r="O972" t="n">
        <v>24650.18</v>
      </c>
      <c r="P972" t="n">
        <v>310.91</v>
      </c>
      <c r="Q972" t="n">
        <v>2238.38</v>
      </c>
      <c r="R972" t="n">
        <v>107.23</v>
      </c>
      <c r="S972" t="n">
        <v>80.06999999999999</v>
      </c>
      <c r="T972" t="n">
        <v>11445.27</v>
      </c>
      <c r="U972" t="n">
        <v>0.75</v>
      </c>
      <c r="V972" t="n">
        <v>0.87</v>
      </c>
      <c r="W972" t="n">
        <v>6.69</v>
      </c>
      <c r="X972" t="n">
        <v>0.71</v>
      </c>
      <c r="Y972" t="n">
        <v>1</v>
      </c>
      <c r="Z972" t="n">
        <v>10</v>
      </c>
    </row>
    <row r="973">
      <c r="A973" t="n">
        <v>33</v>
      </c>
      <c r="B973" t="n">
        <v>95</v>
      </c>
      <c r="C973" t="inlineStr">
        <is>
          <t xml:space="preserve">CONCLUIDO	</t>
        </is>
      </c>
      <c r="D973" t="n">
        <v>3.0492</v>
      </c>
      <c r="E973" t="n">
        <v>32.8</v>
      </c>
      <c r="F973" t="n">
        <v>29.36</v>
      </c>
      <c r="G973" t="n">
        <v>67.75</v>
      </c>
      <c r="H973" t="n">
        <v>0.83</v>
      </c>
      <c r="I973" t="n">
        <v>26</v>
      </c>
      <c r="J973" t="n">
        <v>198.36</v>
      </c>
      <c r="K973" t="n">
        <v>53.44</v>
      </c>
      <c r="L973" t="n">
        <v>9.25</v>
      </c>
      <c r="M973" t="n">
        <v>13</v>
      </c>
      <c r="N973" t="n">
        <v>40.67</v>
      </c>
      <c r="O973" t="n">
        <v>24698.26</v>
      </c>
      <c r="P973" t="n">
        <v>311.56</v>
      </c>
      <c r="Q973" t="n">
        <v>2238.49</v>
      </c>
      <c r="R973" t="n">
        <v>108.1</v>
      </c>
      <c r="S973" t="n">
        <v>80.06999999999999</v>
      </c>
      <c r="T973" t="n">
        <v>11879.91</v>
      </c>
      <c r="U973" t="n">
        <v>0.74</v>
      </c>
      <c r="V973" t="n">
        <v>0.87</v>
      </c>
      <c r="W973" t="n">
        <v>6.69</v>
      </c>
      <c r="X973" t="n">
        <v>0.73</v>
      </c>
      <c r="Y973" t="n">
        <v>1</v>
      </c>
      <c r="Z973" t="n">
        <v>10</v>
      </c>
    </row>
    <row r="974">
      <c r="A974" t="n">
        <v>34</v>
      </c>
      <c r="B974" t="n">
        <v>95</v>
      </c>
      <c r="C974" t="inlineStr">
        <is>
          <t xml:space="preserve">CONCLUIDO	</t>
        </is>
      </c>
      <c r="D974" t="n">
        <v>3.049</v>
      </c>
      <c r="E974" t="n">
        <v>32.8</v>
      </c>
      <c r="F974" t="n">
        <v>29.36</v>
      </c>
      <c r="G974" t="n">
        <v>67.76000000000001</v>
      </c>
      <c r="H974" t="n">
        <v>0.85</v>
      </c>
      <c r="I974" t="n">
        <v>26</v>
      </c>
      <c r="J974" t="n">
        <v>198.75</v>
      </c>
      <c r="K974" t="n">
        <v>53.44</v>
      </c>
      <c r="L974" t="n">
        <v>9.5</v>
      </c>
      <c r="M974" t="n">
        <v>6</v>
      </c>
      <c r="N974" t="n">
        <v>40.81</v>
      </c>
      <c r="O974" t="n">
        <v>24746.38</v>
      </c>
      <c r="P974" t="n">
        <v>309.23</v>
      </c>
      <c r="Q974" t="n">
        <v>2238.43</v>
      </c>
      <c r="R974" t="n">
        <v>107.85</v>
      </c>
      <c r="S974" t="n">
        <v>80.06999999999999</v>
      </c>
      <c r="T974" t="n">
        <v>11759</v>
      </c>
      <c r="U974" t="n">
        <v>0.74</v>
      </c>
      <c r="V974" t="n">
        <v>0.87</v>
      </c>
      <c r="W974" t="n">
        <v>6.7</v>
      </c>
      <c r="X974" t="n">
        <v>0.73</v>
      </c>
      <c r="Y974" t="n">
        <v>1</v>
      </c>
      <c r="Z974" t="n">
        <v>10</v>
      </c>
    </row>
    <row r="975">
      <c r="A975" t="n">
        <v>35</v>
      </c>
      <c r="B975" t="n">
        <v>95</v>
      </c>
      <c r="C975" t="inlineStr">
        <is>
          <t xml:space="preserve">CONCLUIDO	</t>
        </is>
      </c>
      <c r="D975" t="n">
        <v>3.054</v>
      </c>
      <c r="E975" t="n">
        <v>32.74</v>
      </c>
      <c r="F975" t="n">
        <v>29.34</v>
      </c>
      <c r="G975" t="n">
        <v>70.43000000000001</v>
      </c>
      <c r="H975" t="n">
        <v>0.87</v>
      </c>
      <c r="I975" t="n">
        <v>25</v>
      </c>
      <c r="J975" t="n">
        <v>199.14</v>
      </c>
      <c r="K975" t="n">
        <v>53.44</v>
      </c>
      <c r="L975" t="n">
        <v>9.75</v>
      </c>
      <c r="M975" t="n">
        <v>3</v>
      </c>
      <c r="N975" t="n">
        <v>40.95</v>
      </c>
      <c r="O975" t="n">
        <v>24794.55</v>
      </c>
      <c r="P975" t="n">
        <v>308.07</v>
      </c>
      <c r="Q975" t="n">
        <v>2238.51</v>
      </c>
      <c r="R975" t="n">
        <v>107.2</v>
      </c>
      <c r="S975" t="n">
        <v>80.06999999999999</v>
      </c>
      <c r="T975" t="n">
        <v>11437.35</v>
      </c>
      <c r="U975" t="n">
        <v>0.75</v>
      </c>
      <c r="V975" t="n">
        <v>0.87</v>
      </c>
      <c r="W975" t="n">
        <v>6.71</v>
      </c>
      <c r="X975" t="n">
        <v>0.72</v>
      </c>
      <c r="Y975" t="n">
        <v>1</v>
      </c>
      <c r="Z975" t="n">
        <v>10</v>
      </c>
    </row>
    <row r="976">
      <c r="A976" t="n">
        <v>36</v>
      </c>
      <c r="B976" t="n">
        <v>95</v>
      </c>
      <c r="C976" t="inlineStr">
        <is>
          <t xml:space="preserve">CONCLUIDO	</t>
        </is>
      </c>
      <c r="D976" t="n">
        <v>3.0549</v>
      </c>
      <c r="E976" t="n">
        <v>32.73</v>
      </c>
      <c r="F976" t="n">
        <v>29.34</v>
      </c>
      <c r="G976" t="n">
        <v>70.40000000000001</v>
      </c>
      <c r="H976" t="n">
        <v>0.89</v>
      </c>
      <c r="I976" t="n">
        <v>25</v>
      </c>
      <c r="J976" t="n">
        <v>199.53</v>
      </c>
      <c r="K976" t="n">
        <v>53.44</v>
      </c>
      <c r="L976" t="n">
        <v>10</v>
      </c>
      <c r="M976" t="n">
        <v>3</v>
      </c>
      <c r="N976" t="n">
        <v>41.1</v>
      </c>
      <c r="O976" t="n">
        <v>24842.77</v>
      </c>
      <c r="P976" t="n">
        <v>308.05</v>
      </c>
      <c r="Q976" t="n">
        <v>2238.55</v>
      </c>
      <c r="R976" t="n">
        <v>107.06</v>
      </c>
      <c r="S976" t="n">
        <v>80.06999999999999</v>
      </c>
      <c r="T976" t="n">
        <v>11367.67</v>
      </c>
      <c r="U976" t="n">
        <v>0.75</v>
      </c>
      <c r="V976" t="n">
        <v>0.87</v>
      </c>
      <c r="W976" t="n">
        <v>6.7</v>
      </c>
      <c r="X976" t="n">
        <v>0.71</v>
      </c>
      <c r="Y976" t="n">
        <v>1</v>
      </c>
      <c r="Z976" t="n">
        <v>10</v>
      </c>
    </row>
    <row r="977">
      <c r="A977" t="n">
        <v>37</v>
      </c>
      <c r="B977" t="n">
        <v>95</v>
      </c>
      <c r="C977" t="inlineStr">
        <is>
          <t xml:space="preserve">CONCLUIDO	</t>
        </is>
      </c>
      <c r="D977" t="n">
        <v>3.0533</v>
      </c>
      <c r="E977" t="n">
        <v>32.75</v>
      </c>
      <c r="F977" t="n">
        <v>29.35</v>
      </c>
      <c r="G977" t="n">
        <v>70.44</v>
      </c>
      <c r="H977" t="n">
        <v>0.91</v>
      </c>
      <c r="I977" t="n">
        <v>25</v>
      </c>
      <c r="J977" t="n">
        <v>199.92</v>
      </c>
      <c r="K977" t="n">
        <v>53.44</v>
      </c>
      <c r="L977" t="n">
        <v>10.25</v>
      </c>
      <c r="M977" t="n">
        <v>0</v>
      </c>
      <c r="N977" t="n">
        <v>41.24</v>
      </c>
      <c r="O977" t="n">
        <v>24891.03</v>
      </c>
      <c r="P977" t="n">
        <v>308.41</v>
      </c>
      <c r="Q977" t="n">
        <v>2238.36</v>
      </c>
      <c r="R977" t="n">
        <v>107.4</v>
      </c>
      <c r="S977" t="n">
        <v>80.06999999999999</v>
      </c>
      <c r="T977" t="n">
        <v>11535.69</v>
      </c>
      <c r="U977" t="n">
        <v>0.75</v>
      </c>
      <c r="V977" t="n">
        <v>0.87</v>
      </c>
      <c r="W977" t="n">
        <v>6.71</v>
      </c>
      <c r="X977" t="n">
        <v>0.73</v>
      </c>
      <c r="Y977" t="n">
        <v>1</v>
      </c>
      <c r="Z977" t="n">
        <v>10</v>
      </c>
    </row>
    <row r="978">
      <c r="A978" t="n">
        <v>0</v>
      </c>
      <c r="B978" t="n">
        <v>55</v>
      </c>
      <c r="C978" t="inlineStr">
        <is>
          <t xml:space="preserve">CONCLUIDO	</t>
        </is>
      </c>
      <c r="D978" t="n">
        <v>2.2613</v>
      </c>
      <c r="E978" t="n">
        <v>44.22</v>
      </c>
      <c r="F978" t="n">
        <v>36.07</v>
      </c>
      <c r="G978" t="n">
        <v>8.52</v>
      </c>
      <c r="H978" t="n">
        <v>0.15</v>
      </c>
      <c r="I978" t="n">
        <v>254</v>
      </c>
      <c r="J978" t="n">
        <v>116.05</v>
      </c>
      <c r="K978" t="n">
        <v>43.4</v>
      </c>
      <c r="L978" t="n">
        <v>1</v>
      </c>
      <c r="M978" t="n">
        <v>252</v>
      </c>
      <c r="N978" t="n">
        <v>16.65</v>
      </c>
      <c r="O978" t="n">
        <v>14546.17</v>
      </c>
      <c r="P978" t="n">
        <v>350.64</v>
      </c>
      <c r="Q978" t="n">
        <v>2238.87</v>
      </c>
      <c r="R978" t="n">
        <v>327.31</v>
      </c>
      <c r="S978" t="n">
        <v>80.06999999999999</v>
      </c>
      <c r="T978" t="n">
        <v>120348.45</v>
      </c>
      <c r="U978" t="n">
        <v>0.24</v>
      </c>
      <c r="V978" t="n">
        <v>0.71</v>
      </c>
      <c r="W978" t="n">
        <v>7.05</v>
      </c>
      <c r="X978" t="n">
        <v>7.44</v>
      </c>
      <c r="Y978" t="n">
        <v>1</v>
      </c>
      <c r="Z978" t="n">
        <v>10</v>
      </c>
    </row>
    <row r="979">
      <c r="A979" t="n">
        <v>1</v>
      </c>
      <c r="B979" t="n">
        <v>55</v>
      </c>
      <c r="C979" t="inlineStr">
        <is>
          <t xml:space="preserve">CONCLUIDO	</t>
        </is>
      </c>
      <c r="D979" t="n">
        <v>2.4535</v>
      </c>
      <c r="E979" t="n">
        <v>40.76</v>
      </c>
      <c r="F979" t="n">
        <v>34.14</v>
      </c>
      <c r="G979" t="n">
        <v>10.78</v>
      </c>
      <c r="H979" t="n">
        <v>0.19</v>
      </c>
      <c r="I979" t="n">
        <v>190</v>
      </c>
      <c r="J979" t="n">
        <v>116.37</v>
      </c>
      <c r="K979" t="n">
        <v>43.4</v>
      </c>
      <c r="L979" t="n">
        <v>1.25</v>
      </c>
      <c r="M979" t="n">
        <v>188</v>
      </c>
      <c r="N979" t="n">
        <v>16.72</v>
      </c>
      <c r="O979" t="n">
        <v>14585.96</v>
      </c>
      <c r="P979" t="n">
        <v>327.59</v>
      </c>
      <c r="Q979" t="n">
        <v>2239.04</v>
      </c>
      <c r="R979" t="n">
        <v>264.07</v>
      </c>
      <c r="S979" t="n">
        <v>80.06999999999999</v>
      </c>
      <c r="T979" t="n">
        <v>89048.78999999999</v>
      </c>
      <c r="U979" t="n">
        <v>0.3</v>
      </c>
      <c r="V979" t="n">
        <v>0.75</v>
      </c>
      <c r="W979" t="n">
        <v>6.95</v>
      </c>
      <c r="X979" t="n">
        <v>5.5</v>
      </c>
      <c r="Y979" t="n">
        <v>1</v>
      </c>
      <c r="Z979" t="n">
        <v>10</v>
      </c>
    </row>
    <row r="980">
      <c r="A980" t="n">
        <v>2</v>
      </c>
      <c r="B980" t="n">
        <v>55</v>
      </c>
      <c r="C980" t="inlineStr">
        <is>
          <t xml:space="preserve">CONCLUIDO	</t>
        </is>
      </c>
      <c r="D980" t="n">
        <v>2.5846</v>
      </c>
      <c r="E980" t="n">
        <v>38.69</v>
      </c>
      <c r="F980" t="n">
        <v>33</v>
      </c>
      <c r="G980" t="n">
        <v>13.11</v>
      </c>
      <c r="H980" t="n">
        <v>0.23</v>
      </c>
      <c r="I980" t="n">
        <v>151</v>
      </c>
      <c r="J980" t="n">
        <v>116.69</v>
      </c>
      <c r="K980" t="n">
        <v>43.4</v>
      </c>
      <c r="L980" t="n">
        <v>1.5</v>
      </c>
      <c r="M980" t="n">
        <v>149</v>
      </c>
      <c r="N980" t="n">
        <v>16.79</v>
      </c>
      <c r="O980" t="n">
        <v>14625.77</v>
      </c>
      <c r="P980" t="n">
        <v>312.61</v>
      </c>
      <c r="Q980" t="n">
        <v>2238.89</v>
      </c>
      <c r="R980" t="n">
        <v>226.49</v>
      </c>
      <c r="S980" t="n">
        <v>80.06999999999999</v>
      </c>
      <c r="T980" t="n">
        <v>70449.97</v>
      </c>
      <c r="U980" t="n">
        <v>0.35</v>
      </c>
      <c r="V980" t="n">
        <v>0.78</v>
      </c>
      <c r="W980" t="n">
        <v>6.9</v>
      </c>
      <c r="X980" t="n">
        <v>4.37</v>
      </c>
      <c r="Y980" t="n">
        <v>1</v>
      </c>
      <c r="Z980" t="n">
        <v>10</v>
      </c>
    </row>
    <row r="981">
      <c r="A981" t="n">
        <v>3</v>
      </c>
      <c r="B981" t="n">
        <v>55</v>
      </c>
      <c r="C981" t="inlineStr">
        <is>
          <t xml:space="preserve">CONCLUIDO	</t>
        </is>
      </c>
      <c r="D981" t="n">
        <v>2.6814</v>
      </c>
      <c r="E981" t="n">
        <v>37.29</v>
      </c>
      <c r="F981" t="n">
        <v>32.22</v>
      </c>
      <c r="G981" t="n">
        <v>15.47</v>
      </c>
      <c r="H981" t="n">
        <v>0.26</v>
      </c>
      <c r="I981" t="n">
        <v>125</v>
      </c>
      <c r="J981" t="n">
        <v>117.01</v>
      </c>
      <c r="K981" t="n">
        <v>43.4</v>
      </c>
      <c r="L981" t="n">
        <v>1.75</v>
      </c>
      <c r="M981" t="n">
        <v>123</v>
      </c>
      <c r="N981" t="n">
        <v>16.86</v>
      </c>
      <c r="O981" t="n">
        <v>14665.62</v>
      </c>
      <c r="P981" t="n">
        <v>300.73</v>
      </c>
      <c r="Q981" t="n">
        <v>2238.68</v>
      </c>
      <c r="R981" t="n">
        <v>201.25</v>
      </c>
      <c r="S981" t="n">
        <v>80.06999999999999</v>
      </c>
      <c r="T981" t="n">
        <v>57964.23</v>
      </c>
      <c r="U981" t="n">
        <v>0.4</v>
      </c>
      <c r="V981" t="n">
        <v>0.8</v>
      </c>
      <c r="W981" t="n">
        <v>6.85</v>
      </c>
      <c r="X981" t="n">
        <v>3.59</v>
      </c>
      <c r="Y981" t="n">
        <v>1</v>
      </c>
      <c r="Z981" t="n">
        <v>10</v>
      </c>
    </row>
    <row r="982">
      <c r="A982" t="n">
        <v>4</v>
      </c>
      <c r="B982" t="n">
        <v>55</v>
      </c>
      <c r="C982" t="inlineStr">
        <is>
          <t xml:space="preserve">CONCLUIDO	</t>
        </is>
      </c>
      <c r="D982" t="n">
        <v>2.7542</v>
      </c>
      <c r="E982" t="n">
        <v>36.31</v>
      </c>
      <c r="F982" t="n">
        <v>31.69</v>
      </c>
      <c r="G982" t="n">
        <v>17.94</v>
      </c>
      <c r="H982" t="n">
        <v>0.3</v>
      </c>
      <c r="I982" t="n">
        <v>106</v>
      </c>
      <c r="J982" t="n">
        <v>117.34</v>
      </c>
      <c r="K982" t="n">
        <v>43.4</v>
      </c>
      <c r="L982" t="n">
        <v>2</v>
      </c>
      <c r="M982" t="n">
        <v>104</v>
      </c>
      <c r="N982" t="n">
        <v>16.94</v>
      </c>
      <c r="O982" t="n">
        <v>14705.49</v>
      </c>
      <c r="P982" t="n">
        <v>291.28</v>
      </c>
      <c r="Q982" t="n">
        <v>2238.8</v>
      </c>
      <c r="R982" t="n">
        <v>183.86</v>
      </c>
      <c r="S982" t="n">
        <v>80.06999999999999</v>
      </c>
      <c r="T982" t="n">
        <v>49363.37</v>
      </c>
      <c r="U982" t="n">
        <v>0.44</v>
      </c>
      <c r="V982" t="n">
        <v>0.8100000000000001</v>
      </c>
      <c r="W982" t="n">
        <v>6.83</v>
      </c>
      <c r="X982" t="n">
        <v>3.06</v>
      </c>
      <c r="Y982" t="n">
        <v>1</v>
      </c>
      <c r="Z982" t="n">
        <v>10</v>
      </c>
    </row>
    <row r="983">
      <c r="A983" t="n">
        <v>5</v>
      </c>
      <c r="B983" t="n">
        <v>55</v>
      </c>
      <c r="C983" t="inlineStr">
        <is>
          <t xml:space="preserve">CONCLUIDO	</t>
        </is>
      </c>
      <c r="D983" t="n">
        <v>2.8191</v>
      </c>
      <c r="E983" t="n">
        <v>35.47</v>
      </c>
      <c r="F983" t="n">
        <v>31.21</v>
      </c>
      <c r="G983" t="n">
        <v>20.58</v>
      </c>
      <c r="H983" t="n">
        <v>0.34</v>
      </c>
      <c r="I983" t="n">
        <v>91</v>
      </c>
      <c r="J983" t="n">
        <v>117.66</v>
      </c>
      <c r="K983" t="n">
        <v>43.4</v>
      </c>
      <c r="L983" t="n">
        <v>2.25</v>
      </c>
      <c r="M983" t="n">
        <v>89</v>
      </c>
      <c r="N983" t="n">
        <v>17.01</v>
      </c>
      <c r="O983" t="n">
        <v>14745.39</v>
      </c>
      <c r="P983" t="n">
        <v>282.38</v>
      </c>
      <c r="Q983" t="n">
        <v>2238.53</v>
      </c>
      <c r="R983" t="n">
        <v>168.55</v>
      </c>
      <c r="S983" t="n">
        <v>80.06999999999999</v>
      </c>
      <c r="T983" t="n">
        <v>41784.23</v>
      </c>
      <c r="U983" t="n">
        <v>0.48</v>
      </c>
      <c r="V983" t="n">
        <v>0.82</v>
      </c>
      <c r="W983" t="n">
        <v>6.79</v>
      </c>
      <c r="X983" t="n">
        <v>2.59</v>
      </c>
      <c r="Y983" t="n">
        <v>1</v>
      </c>
      <c r="Z983" t="n">
        <v>10</v>
      </c>
    </row>
    <row r="984">
      <c r="A984" t="n">
        <v>6</v>
      </c>
      <c r="B984" t="n">
        <v>55</v>
      </c>
      <c r="C984" t="inlineStr">
        <is>
          <t xml:space="preserve">CONCLUIDO	</t>
        </is>
      </c>
      <c r="D984" t="n">
        <v>2.866</v>
      </c>
      <c r="E984" t="n">
        <v>34.89</v>
      </c>
      <c r="F984" t="n">
        <v>30.9</v>
      </c>
      <c r="G984" t="n">
        <v>23.17</v>
      </c>
      <c r="H984" t="n">
        <v>0.37</v>
      </c>
      <c r="I984" t="n">
        <v>80</v>
      </c>
      <c r="J984" t="n">
        <v>117.98</v>
      </c>
      <c r="K984" t="n">
        <v>43.4</v>
      </c>
      <c r="L984" t="n">
        <v>2.5</v>
      </c>
      <c r="M984" t="n">
        <v>78</v>
      </c>
      <c r="N984" t="n">
        <v>17.08</v>
      </c>
      <c r="O984" t="n">
        <v>14785.31</v>
      </c>
      <c r="P984" t="n">
        <v>275.42</v>
      </c>
      <c r="Q984" t="n">
        <v>2238.42</v>
      </c>
      <c r="R984" t="n">
        <v>158.52</v>
      </c>
      <c r="S984" t="n">
        <v>80.06999999999999</v>
      </c>
      <c r="T984" t="n">
        <v>36819.92</v>
      </c>
      <c r="U984" t="n">
        <v>0.51</v>
      </c>
      <c r="V984" t="n">
        <v>0.83</v>
      </c>
      <c r="W984" t="n">
        <v>6.77</v>
      </c>
      <c r="X984" t="n">
        <v>2.27</v>
      </c>
      <c r="Y984" t="n">
        <v>1</v>
      </c>
      <c r="Z984" t="n">
        <v>10</v>
      </c>
    </row>
    <row r="985">
      <c r="A985" t="n">
        <v>7</v>
      </c>
      <c r="B985" t="n">
        <v>55</v>
      </c>
      <c r="C985" t="inlineStr">
        <is>
          <t xml:space="preserve">CONCLUIDO	</t>
        </is>
      </c>
      <c r="D985" t="n">
        <v>2.9046</v>
      </c>
      <c r="E985" t="n">
        <v>34.43</v>
      </c>
      <c r="F985" t="n">
        <v>30.65</v>
      </c>
      <c r="G985" t="n">
        <v>25.9</v>
      </c>
      <c r="H985" t="n">
        <v>0.41</v>
      </c>
      <c r="I985" t="n">
        <v>71</v>
      </c>
      <c r="J985" t="n">
        <v>118.31</v>
      </c>
      <c r="K985" t="n">
        <v>43.4</v>
      </c>
      <c r="L985" t="n">
        <v>2.75</v>
      </c>
      <c r="M985" t="n">
        <v>69</v>
      </c>
      <c r="N985" t="n">
        <v>17.16</v>
      </c>
      <c r="O985" t="n">
        <v>14825.26</v>
      </c>
      <c r="P985" t="n">
        <v>268.23</v>
      </c>
      <c r="Q985" t="n">
        <v>2238.57</v>
      </c>
      <c r="R985" t="n">
        <v>150.01</v>
      </c>
      <c r="S985" t="n">
        <v>80.06999999999999</v>
      </c>
      <c r="T985" t="n">
        <v>32612.23</v>
      </c>
      <c r="U985" t="n">
        <v>0.53</v>
      </c>
      <c r="V985" t="n">
        <v>0.84</v>
      </c>
      <c r="W985" t="n">
        <v>6.77</v>
      </c>
      <c r="X985" t="n">
        <v>2.02</v>
      </c>
      <c r="Y985" t="n">
        <v>1</v>
      </c>
      <c r="Z985" t="n">
        <v>10</v>
      </c>
    </row>
    <row r="986">
      <c r="A986" t="n">
        <v>8</v>
      </c>
      <c r="B986" t="n">
        <v>55</v>
      </c>
      <c r="C986" t="inlineStr">
        <is>
          <t xml:space="preserve">CONCLUIDO	</t>
        </is>
      </c>
      <c r="D986" t="n">
        <v>2.9368</v>
      </c>
      <c r="E986" t="n">
        <v>34.05</v>
      </c>
      <c r="F986" t="n">
        <v>30.44</v>
      </c>
      <c r="G986" t="n">
        <v>28.54</v>
      </c>
      <c r="H986" t="n">
        <v>0.45</v>
      </c>
      <c r="I986" t="n">
        <v>64</v>
      </c>
      <c r="J986" t="n">
        <v>118.63</v>
      </c>
      <c r="K986" t="n">
        <v>43.4</v>
      </c>
      <c r="L986" t="n">
        <v>3</v>
      </c>
      <c r="M986" t="n">
        <v>62</v>
      </c>
      <c r="N986" t="n">
        <v>17.23</v>
      </c>
      <c r="O986" t="n">
        <v>14865.24</v>
      </c>
      <c r="P986" t="n">
        <v>261.11</v>
      </c>
      <c r="Q986" t="n">
        <v>2238.6</v>
      </c>
      <c r="R986" t="n">
        <v>143.9</v>
      </c>
      <c r="S986" t="n">
        <v>80.06999999999999</v>
      </c>
      <c r="T986" t="n">
        <v>29593.51</v>
      </c>
      <c r="U986" t="n">
        <v>0.5600000000000001</v>
      </c>
      <c r="V986" t="n">
        <v>0.84</v>
      </c>
      <c r="W986" t="n">
        <v>6.74</v>
      </c>
      <c r="X986" t="n">
        <v>1.81</v>
      </c>
      <c r="Y986" t="n">
        <v>1</v>
      </c>
      <c r="Z986" t="n">
        <v>10</v>
      </c>
    </row>
    <row r="987">
      <c r="A987" t="n">
        <v>9</v>
      </c>
      <c r="B987" t="n">
        <v>55</v>
      </c>
      <c r="C987" t="inlineStr">
        <is>
          <t xml:space="preserve">CONCLUIDO	</t>
        </is>
      </c>
      <c r="D987" t="n">
        <v>2.97</v>
      </c>
      <c r="E987" t="n">
        <v>33.67</v>
      </c>
      <c r="F987" t="n">
        <v>30.22</v>
      </c>
      <c r="G987" t="n">
        <v>31.81</v>
      </c>
      <c r="H987" t="n">
        <v>0.48</v>
      </c>
      <c r="I987" t="n">
        <v>57</v>
      </c>
      <c r="J987" t="n">
        <v>118.96</v>
      </c>
      <c r="K987" t="n">
        <v>43.4</v>
      </c>
      <c r="L987" t="n">
        <v>3.25</v>
      </c>
      <c r="M987" t="n">
        <v>55</v>
      </c>
      <c r="N987" t="n">
        <v>17.31</v>
      </c>
      <c r="O987" t="n">
        <v>14905.25</v>
      </c>
      <c r="P987" t="n">
        <v>254.04</v>
      </c>
      <c r="Q987" t="n">
        <v>2238.49</v>
      </c>
      <c r="R987" t="n">
        <v>136.78</v>
      </c>
      <c r="S987" t="n">
        <v>80.06999999999999</v>
      </c>
      <c r="T987" t="n">
        <v>26064.73</v>
      </c>
      <c r="U987" t="n">
        <v>0.59</v>
      </c>
      <c r="V987" t="n">
        <v>0.85</v>
      </c>
      <c r="W987" t="n">
        <v>6.73</v>
      </c>
      <c r="X987" t="n">
        <v>1.6</v>
      </c>
      <c r="Y987" t="n">
        <v>1</v>
      </c>
      <c r="Z987" t="n">
        <v>10</v>
      </c>
    </row>
    <row r="988">
      <c r="A988" t="n">
        <v>10</v>
      </c>
      <c r="B988" t="n">
        <v>55</v>
      </c>
      <c r="C988" t="inlineStr">
        <is>
          <t xml:space="preserve">CONCLUIDO	</t>
        </is>
      </c>
      <c r="D988" t="n">
        <v>2.9931</v>
      </c>
      <c r="E988" t="n">
        <v>33.41</v>
      </c>
      <c r="F988" t="n">
        <v>30.08</v>
      </c>
      <c r="G988" t="n">
        <v>34.71</v>
      </c>
      <c r="H988" t="n">
        <v>0.52</v>
      </c>
      <c r="I988" t="n">
        <v>52</v>
      </c>
      <c r="J988" t="n">
        <v>119.28</v>
      </c>
      <c r="K988" t="n">
        <v>43.4</v>
      </c>
      <c r="L988" t="n">
        <v>3.5</v>
      </c>
      <c r="M988" t="n">
        <v>50</v>
      </c>
      <c r="N988" t="n">
        <v>17.38</v>
      </c>
      <c r="O988" t="n">
        <v>14945.29</v>
      </c>
      <c r="P988" t="n">
        <v>248.28</v>
      </c>
      <c r="Q988" t="n">
        <v>2238.45</v>
      </c>
      <c r="R988" t="n">
        <v>131.89</v>
      </c>
      <c r="S988" t="n">
        <v>80.06999999999999</v>
      </c>
      <c r="T988" t="n">
        <v>23647.94</v>
      </c>
      <c r="U988" t="n">
        <v>0.61</v>
      </c>
      <c r="V988" t="n">
        <v>0.85</v>
      </c>
      <c r="W988" t="n">
        <v>6.73</v>
      </c>
      <c r="X988" t="n">
        <v>1.46</v>
      </c>
      <c r="Y988" t="n">
        <v>1</v>
      </c>
      <c r="Z988" t="n">
        <v>10</v>
      </c>
    </row>
    <row r="989">
      <c r="A989" t="n">
        <v>11</v>
      </c>
      <c r="B989" t="n">
        <v>55</v>
      </c>
      <c r="C989" t="inlineStr">
        <is>
          <t xml:space="preserve">CONCLUIDO	</t>
        </is>
      </c>
      <c r="D989" t="n">
        <v>3.0126</v>
      </c>
      <c r="E989" t="n">
        <v>33.19</v>
      </c>
      <c r="F989" t="n">
        <v>29.96</v>
      </c>
      <c r="G989" t="n">
        <v>37.45</v>
      </c>
      <c r="H989" t="n">
        <v>0.55</v>
      </c>
      <c r="I989" t="n">
        <v>48</v>
      </c>
      <c r="J989" t="n">
        <v>119.61</v>
      </c>
      <c r="K989" t="n">
        <v>43.4</v>
      </c>
      <c r="L989" t="n">
        <v>3.75</v>
      </c>
      <c r="M989" t="n">
        <v>41</v>
      </c>
      <c r="N989" t="n">
        <v>17.46</v>
      </c>
      <c r="O989" t="n">
        <v>14985.35</v>
      </c>
      <c r="P989" t="n">
        <v>241.83</v>
      </c>
      <c r="Q989" t="n">
        <v>2238.45</v>
      </c>
      <c r="R989" t="n">
        <v>127.79</v>
      </c>
      <c r="S989" t="n">
        <v>80.06999999999999</v>
      </c>
      <c r="T989" t="n">
        <v>21614.64</v>
      </c>
      <c r="U989" t="n">
        <v>0.63</v>
      </c>
      <c r="V989" t="n">
        <v>0.86</v>
      </c>
      <c r="W989" t="n">
        <v>6.73</v>
      </c>
      <c r="X989" t="n">
        <v>1.33</v>
      </c>
      <c r="Y989" t="n">
        <v>1</v>
      </c>
      <c r="Z989" t="n">
        <v>10</v>
      </c>
    </row>
    <row r="990">
      <c r="A990" t="n">
        <v>12</v>
      </c>
      <c r="B990" t="n">
        <v>55</v>
      </c>
      <c r="C990" t="inlineStr">
        <is>
          <t xml:space="preserve">CONCLUIDO	</t>
        </is>
      </c>
      <c r="D990" t="n">
        <v>3.0295</v>
      </c>
      <c r="E990" t="n">
        <v>33.01</v>
      </c>
      <c r="F990" t="n">
        <v>29.87</v>
      </c>
      <c r="G990" t="n">
        <v>40.74</v>
      </c>
      <c r="H990" t="n">
        <v>0.59</v>
      </c>
      <c r="I990" t="n">
        <v>44</v>
      </c>
      <c r="J990" t="n">
        <v>119.93</v>
      </c>
      <c r="K990" t="n">
        <v>43.4</v>
      </c>
      <c r="L990" t="n">
        <v>4</v>
      </c>
      <c r="M990" t="n">
        <v>24</v>
      </c>
      <c r="N990" t="n">
        <v>17.53</v>
      </c>
      <c r="O990" t="n">
        <v>15025.44</v>
      </c>
      <c r="P990" t="n">
        <v>236.61</v>
      </c>
      <c r="Q990" t="n">
        <v>2238.63</v>
      </c>
      <c r="R990" t="n">
        <v>124.56</v>
      </c>
      <c r="S990" t="n">
        <v>80.06999999999999</v>
      </c>
      <c r="T990" t="n">
        <v>20021.23</v>
      </c>
      <c r="U990" t="n">
        <v>0.64</v>
      </c>
      <c r="V990" t="n">
        <v>0.86</v>
      </c>
      <c r="W990" t="n">
        <v>6.73</v>
      </c>
      <c r="X990" t="n">
        <v>1.25</v>
      </c>
      <c r="Y990" t="n">
        <v>1</v>
      </c>
      <c r="Z990" t="n">
        <v>10</v>
      </c>
    </row>
    <row r="991">
      <c r="A991" t="n">
        <v>13</v>
      </c>
      <c r="B991" t="n">
        <v>55</v>
      </c>
      <c r="C991" t="inlineStr">
        <is>
          <t xml:space="preserve">CONCLUIDO	</t>
        </is>
      </c>
      <c r="D991" t="n">
        <v>3.032</v>
      </c>
      <c r="E991" t="n">
        <v>32.98</v>
      </c>
      <c r="F991" t="n">
        <v>29.87</v>
      </c>
      <c r="G991" t="n">
        <v>41.68</v>
      </c>
      <c r="H991" t="n">
        <v>0.62</v>
      </c>
      <c r="I991" t="n">
        <v>43</v>
      </c>
      <c r="J991" t="n">
        <v>120.26</v>
      </c>
      <c r="K991" t="n">
        <v>43.4</v>
      </c>
      <c r="L991" t="n">
        <v>4.25</v>
      </c>
      <c r="M991" t="n">
        <v>9</v>
      </c>
      <c r="N991" t="n">
        <v>17.61</v>
      </c>
      <c r="O991" t="n">
        <v>15065.56</v>
      </c>
      <c r="P991" t="n">
        <v>235.83</v>
      </c>
      <c r="Q991" t="n">
        <v>2238.47</v>
      </c>
      <c r="R991" t="n">
        <v>123.85</v>
      </c>
      <c r="S991" t="n">
        <v>80.06999999999999</v>
      </c>
      <c r="T991" t="n">
        <v>19669.72</v>
      </c>
      <c r="U991" t="n">
        <v>0.65</v>
      </c>
      <c r="V991" t="n">
        <v>0.86</v>
      </c>
      <c r="W991" t="n">
        <v>6.75</v>
      </c>
      <c r="X991" t="n">
        <v>1.24</v>
      </c>
      <c r="Y991" t="n">
        <v>1</v>
      </c>
      <c r="Z991" t="n">
        <v>10</v>
      </c>
    </row>
    <row r="992">
      <c r="A992" t="n">
        <v>14</v>
      </c>
      <c r="B992" t="n">
        <v>55</v>
      </c>
      <c r="C992" t="inlineStr">
        <is>
          <t xml:space="preserve">CONCLUIDO	</t>
        </is>
      </c>
      <c r="D992" t="n">
        <v>3.0354</v>
      </c>
      <c r="E992" t="n">
        <v>32.94</v>
      </c>
      <c r="F992" t="n">
        <v>29.86</v>
      </c>
      <c r="G992" t="n">
        <v>42.65</v>
      </c>
      <c r="H992" t="n">
        <v>0.66</v>
      </c>
      <c r="I992" t="n">
        <v>42</v>
      </c>
      <c r="J992" t="n">
        <v>120.58</v>
      </c>
      <c r="K992" t="n">
        <v>43.4</v>
      </c>
      <c r="L992" t="n">
        <v>4.5</v>
      </c>
      <c r="M992" t="n">
        <v>4</v>
      </c>
      <c r="N992" t="n">
        <v>17.68</v>
      </c>
      <c r="O992" t="n">
        <v>15105.7</v>
      </c>
      <c r="P992" t="n">
        <v>234.56</v>
      </c>
      <c r="Q992" t="n">
        <v>2238.53</v>
      </c>
      <c r="R992" t="n">
        <v>122.85</v>
      </c>
      <c r="S992" t="n">
        <v>80.06999999999999</v>
      </c>
      <c r="T992" t="n">
        <v>19179.04</v>
      </c>
      <c r="U992" t="n">
        <v>0.65</v>
      </c>
      <c r="V992" t="n">
        <v>0.86</v>
      </c>
      <c r="W992" t="n">
        <v>6.76</v>
      </c>
      <c r="X992" t="n">
        <v>1.23</v>
      </c>
      <c r="Y992" t="n">
        <v>1</v>
      </c>
      <c r="Z992" t="n">
        <v>10</v>
      </c>
    </row>
    <row r="993">
      <c r="A993" t="n">
        <v>15</v>
      </c>
      <c r="B993" t="n">
        <v>55</v>
      </c>
      <c r="C993" t="inlineStr">
        <is>
          <t xml:space="preserve">CONCLUIDO	</t>
        </is>
      </c>
      <c r="D993" t="n">
        <v>3.0337</v>
      </c>
      <c r="E993" t="n">
        <v>32.96</v>
      </c>
      <c r="F993" t="n">
        <v>29.88</v>
      </c>
      <c r="G993" t="n">
        <v>42.68</v>
      </c>
      <c r="H993" t="n">
        <v>0.6899999999999999</v>
      </c>
      <c r="I993" t="n">
        <v>42</v>
      </c>
      <c r="J993" t="n">
        <v>120.91</v>
      </c>
      <c r="K993" t="n">
        <v>43.4</v>
      </c>
      <c r="L993" t="n">
        <v>4.75</v>
      </c>
      <c r="M993" t="n">
        <v>1</v>
      </c>
      <c r="N993" t="n">
        <v>17.76</v>
      </c>
      <c r="O993" t="n">
        <v>15145.88</v>
      </c>
      <c r="P993" t="n">
        <v>235.67</v>
      </c>
      <c r="Q993" t="n">
        <v>2238.67</v>
      </c>
      <c r="R993" t="n">
        <v>123.23</v>
      </c>
      <c r="S993" t="n">
        <v>80.06999999999999</v>
      </c>
      <c r="T993" t="n">
        <v>19367.73</v>
      </c>
      <c r="U993" t="n">
        <v>0.65</v>
      </c>
      <c r="V993" t="n">
        <v>0.86</v>
      </c>
      <c r="W993" t="n">
        <v>6.77</v>
      </c>
      <c r="X993" t="n">
        <v>1.25</v>
      </c>
      <c r="Y993" t="n">
        <v>1</v>
      </c>
      <c r="Z993" t="n">
        <v>10</v>
      </c>
    </row>
    <row r="994">
      <c r="A994" t="n">
        <v>16</v>
      </c>
      <c r="B994" t="n">
        <v>55</v>
      </c>
      <c r="C994" t="inlineStr">
        <is>
          <t xml:space="preserve">CONCLUIDO	</t>
        </is>
      </c>
      <c r="D994" t="n">
        <v>3.0335</v>
      </c>
      <c r="E994" t="n">
        <v>32.97</v>
      </c>
      <c r="F994" t="n">
        <v>29.88</v>
      </c>
      <c r="G994" t="n">
        <v>42.68</v>
      </c>
      <c r="H994" t="n">
        <v>0.73</v>
      </c>
      <c r="I994" t="n">
        <v>42</v>
      </c>
      <c r="J994" t="n">
        <v>121.23</v>
      </c>
      <c r="K994" t="n">
        <v>43.4</v>
      </c>
      <c r="L994" t="n">
        <v>5</v>
      </c>
      <c r="M994" t="n">
        <v>1</v>
      </c>
      <c r="N994" t="n">
        <v>17.83</v>
      </c>
      <c r="O994" t="n">
        <v>15186.08</v>
      </c>
      <c r="P994" t="n">
        <v>236.3</v>
      </c>
      <c r="Q994" t="n">
        <v>2238.67</v>
      </c>
      <c r="R994" t="n">
        <v>123.27</v>
      </c>
      <c r="S994" t="n">
        <v>80.06999999999999</v>
      </c>
      <c r="T994" t="n">
        <v>19387.87</v>
      </c>
      <c r="U994" t="n">
        <v>0.65</v>
      </c>
      <c r="V994" t="n">
        <v>0.86</v>
      </c>
      <c r="W994" t="n">
        <v>6.77</v>
      </c>
      <c r="X994" t="n">
        <v>1.25</v>
      </c>
      <c r="Y994" t="n">
        <v>1</v>
      </c>
      <c r="Z994" t="n">
        <v>10</v>
      </c>
    </row>
    <row r="995">
      <c r="A995" t="n">
        <v>17</v>
      </c>
      <c r="B995" t="n">
        <v>55</v>
      </c>
      <c r="C995" t="inlineStr">
        <is>
          <t xml:space="preserve">CONCLUIDO	</t>
        </is>
      </c>
      <c r="D995" t="n">
        <v>3.0333</v>
      </c>
      <c r="E995" t="n">
        <v>32.97</v>
      </c>
      <c r="F995" t="n">
        <v>29.88</v>
      </c>
      <c r="G995" t="n">
        <v>42.69</v>
      </c>
      <c r="H995" t="n">
        <v>0.76</v>
      </c>
      <c r="I995" t="n">
        <v>42</v>
      </c>
      <c r="J995" t="n">
        <v>121.56</v>
      </c>
      <c r="K995" t="n">
        <v>43.4</v>
      </c>
      <c r="L995" t="n">
        <v>5.25</v>
      </c>
      <c r="M995" t="n">
        <v>0</v>
      </c>
      <c r="N995" t="n">
        <v>17.91</v>
      </c>
      <c r="O995" t="n">
        <v>15226.31</v>
      </c>
      <c r="P995" t="n">
        <v>236.9</v>
      </c>
      <c r="Q995" t="n">
        <v>2238.67</v>
      </c>
      <c r="R995" t="n">
        <v>123.27</v>
      </c>
      <c r="S995" t="n">
        <v>80.06999999999999</v>
      </c>
      <c r="T995" t="n">
        <v>19389.42</v>
      </c>
      <c r="U995" t="n">
        <v>0.65</v>
      </c>
      <c r="V995" t="n">
        <v>0.86</v>
      </c>
      <c r="W995" t="n">
        <v>6.77</v>
      </c>
      <c r="X995" t="n">
        <v>1.25</v>
      </c>
      <c r="Y995" t="n">
        <v>1</v>
      </c>
      <c r="Z99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INDEX(resultados!$A$2:$ZZ$995, 1, MATCH($B$1, resultados!$A$1:$ZZ$1, 0))</f>
        <v/>
      </c>
      <c r="B7">
        <f>INDEX(resultados!$A$2:$ZZ$995, 1, MATCH($B$2, resultados!$A$1:$ZZ$1, 0))</f>
        <v/>
      </c>
      <c r="C7">
        <f>INDEX(resultados!$A$2:$ZZ$995, 1, MATCH($B$3, resultados!$A$1:$ZZ$1, 0))</f>
        <v/>
      </c>
    </row>
    <row r="8">
      <c r="A8">
        <f>INDEX(resultados!$A$2:$ZZ$995, 2, MATCH($B$1, resultados!$A$1:$ZZ$1, 0))</f>
        <v/>
      </c>
      <c r="B8">
        <f>INDEX(resultados!$A$2:$ZZ$995, 2, MATCH($B$2, resultados!$A$1:$ZZ$1, 0))</f>
        <v/>
      </c>
      <c r="C8">
        <f>INDEX(resultados!$A$2:$ZZ$995, 2, MATCH($B$3, resultados!$A$1:$ZZ$1, 0))</f>
        <v/>
      </c>
    </row>
    <row r="9">
      <c r="A9">
        <f>INDEX(resultados!$A$2:$ZZ$995, 3, MATCH($B$1, resultados!$A$1:$ZZ$1, 0))</f>
        <v/>
      </c>
      <c r="B9">
        <f>INDEX(resultados!$A$2:$ZZ$995, 3, MATCH($B$2, resultados!$A$1:$ZZ$1, 0))</f>
        <v/>
      </c>
      <c r="C9">
        <f>INDEX(resultados!$A$2:$ZZ$995, 3, MATCH($B$3, resultados!$A$1:$ZZ$1, 0))</f>
        <v/>
      </c>
    </row>
    <row r="10">
      <c r="A10">
        <f>INDEX(resultados!$A$2:$ZZ$995, 4, MATCH($B$1, resultados!$A$1:$ZZ$1, 0))</f>
        <v/>
      </c>
      <c r="B10">
        <f>INDEX(resultados!$A$2:$ZZ$995, 4, MATCH($B$2, resultados!$A$1:$ZZ$1, 0))</f>
        <v/>
      </c>
      <c r="C10">
        <f>INDEX(resultados!$A$2:$ZZ$995, 4, MATCH($B$3, resultados!$A$1:$ZZ$1, 0))</f>
        <v/>
      </c>
    </row>
    <row r="11">
      <c r="A11">
        <f>INDEX(resultados!$A$2:$ZZ$995, 5, MATCH($B$1, resultados!$A$1:$ZZ$1, 0))</f>
        <v/>
      </c>
      <c r="B11">
        <f>INDEX(resultados!$A$2:$ZZ$995, 5, MATCH($B$2, resultados!$A$1:$ZZ$1, 0))</f>
        <v/>
      </c>
      <c r="C11">
        <f>INDEX(resultados!$A$2:$ZZ$995, 5, MATCH($B$3, resultados!$A$1:$ZZ$1, 0))</f>
        <v/>
      </c>
    </row>
    <row r="12">
      <c r="A12">
        <f>INDEX(resultados!$A$2:$ZZ$995, 6, MATCH($B$1, resultados!$A$1:$ZZ$1, 0))</f>
        <v/>
      </c>
      <c r="B12">
        <f>INDEX(resultados!$A$2:$ZZ$995, 6, MATCH($B$2, resultados!$A$1:$ZZ$1, 0))</f>
        <v/>
      </c>
      <c r="C12">
        <f>INDEX(resultados!$A$2:$ZZ$995, 6, MATCH($B$3, resultados!$A$1:$ZZ$1, 0))</f>
        <v/>
      </c>
    </row>
    <row r="13">
      <c r="A13">
        <f>INDEX(resultados!$A$2:$ZZ$995, 7, MATCH($B$1, resultados!$A$1:$ZZ$1, 0))</f>
        <v/>
      </c>
      <c r="B13">
        <f>INDEX(resultados!$A$2:$ZZ$995, 7, MATCH($B$2, resultados!$A$1:$ZZ$1, 0))</f>
        <v/>
      </c>
      <c r="C13">
        <f>INDEX(resultados!$A$2:$ZZ$995, 7, MATCH($B$3, resultados!$A$1:$ZZ$1, 0))</f>
        <v/>
      </c>
    </row>
    <row r="14">
      <c r="A14">
        <f>INDEX(resultados!$A$2:$ZZ$995, 8, MATCH($B$1, resultados!$A$1:$ZZ$1, 0))</f>
        <v/>
      </c>
      <c r="B14">
        <f>INDEX(resultados!$A$2:$ZZ$995, 8, MATCH($B$2, resultados!$A$1:$ZZ$1, 0))</f>
        <v/>
      </c>
      <c r="C14">
        <f>INDEX(resultados!$A$2:$ZZ$995, 8, MATCH($B$3, resultados!$A$1:$ZZ$1, 0))</f>
        <v/>
      </c>
    </row>
    <row r="15">
      <c r="A15">
        <f>INDEX(resultados!$A$2:$ZZ$995, 9, MATCH($B$1, resultados!$A$1:$ZZ$1, 0))</f>
        <v/>
      </c>
      <c r="B15">
        <f>INDEX(resultados!$A$2:$ZZ$995, 9, MATCH($B$2, resultados!$A$1:$ZZ$1, 0))</f>
        <v/>
      </c>
      <c r="C15">
        <f>INDEX(resultados!$A$2:$ZZ$995, 9, MATCH($B$3, resultados!$A$1:$ZZ$1, 0))</f>
        <v/>
      </c>
    </row>
    <row r="16">
      <c r="A16">
        <f>INDEX(resultados!$A$2:$ZZ$995, 10, MATCH($B$1, resultados!$A$1:$ZZ$1, 0))</f>
        <v/>
      </c>
      <c r="B16">
        <f>INDEX(resultados!$A$2:$ZZ$995, 10, MATCH($B$2, resultados!$A$1:$ZZ$1, 0))</f>
        <v/>
      </c>
      <c r="C16">
        <f>INDEX(resultados!$A$2:$ZZ$995, 10, MATCH($B$3, resultados!$A$1:$ZZ$1, 0))</f>
        <v/>
      </c>
    </row>
    <row r="17">
      <c r="A17">
        <f>INDEX(resultados!$A$2:$ZZ$995, 11, MATCH($B$1, resultados!$A$1:$ZZ$1, 0))</f>
        <v/>
      </c>
      <c r="B17">
        <f>INDEX(resultados!$A$2:$ZZ$995, 11, MATCH($B$2, resultados!$A$1:$ZZ$1, 0))</f>
        <v/>
      </c>
      <c r="C17">
        <f>INDEX(resultados!$A$2:$ZZ$995, 11, MATCH($B$3, resultados!$A$1:$ZZ$1, 0))</f>
        <v/>
      </c>
    </row>
    <row r="18">
      <c r="A18">
        <f>INDEX(resultados!$A$2:$ZZ$995, 12, MATCH($B$1, resultados!$A$1:$ZZ$1, 0))</f>
        <v/>
      </c>
      <c r="B18">
        <f>INDEX(resultados!$A$2:$ZZ$995, 12, MATCH($B$2, resultados!$A$1:$ZZ$1, 0))</f>
        <v/>
      </c>
      <c r="C18">
        <f>INDEX(resultados!$A$2:$ZZ$995, 12, MATCH($B$3, resultados!$A$1:$ZZ$1, 0))</f>
        <v/>
      </c>
    </row>
    <row r="19">
      <c r="A19">
        <f>INDEX(resultados!$A$2:$ZZ$995, 13, MATCH($B$1, resultados!$A$1:$ZZ$1, 0))</f>
        <v/>
      </c>
      <c r="B19">
        <f>INDEX(resultados!$A$2:$ZZ$995, 13, MATCH($B$2, resultados!$A$1:$ZZ$1, 0))</f>
        <v/>
      </c>
      <c r="C19">
        <f>INDEX(resultados!$A$2:$ZZ$995, 13, MATCH($B$3, resultados!$A$1:$ZZ$1, 0))</f>
        <v/>
      </c>
    </row>
    <row r="20">
      <c r="A20">
        <f>INDEX(resultados!$A$2:$ZZ$995, 14, MATCH($B$1, resultados!$A$1:$ZZ$1, 0))</f>
        <v/>
      </c>
      <c r="B20">
        <f>INDEX(resultados!$A$2:$ZZ$995, 14, MATCH($B$2, resultados!$A$1:$ZZ$1, 0))</f>
        <v/>
      </c>
      <c r="C20">
        <f>INDEX(resultados!$A$2:$ZZ$995, 14, MATCH($B$3, resultados!$A$1:$ZZ$1, 0))</f>
        <v/>
      </c>
    </row>
    <row r="21">
      <c r="A21">
        <f>INDEX(resultados!$A$2:$ZZ$995, 15, MATCH($B$1, resultados!$A$1:$ZZ$1, 0))</f>
        <v/>
      </c>
      <c r="B21">
        <f>INDEX(resultados!$A$2:$ZZ$995, 15, MATCH($B$2, resultados!$A$1:$ZZ$1, 0))</f>
        <v/>
      </c>
      <c r="C21">
        <f>INDEX(resultados!$A$2:$ZZ$995, 15, MATCH($B$3, resultados!$A$1:$ZZ$1, 0))</f>
        <v/>
      </c>
    </row>
    <row r="22">
      <c r="A22">
        <f>INDEX(resultados!$A$2:$ZZ$995, 16, MATCH($B$1, resultados!$A$1:$ZZ$1, 0))</f>
        <v/>
      </c>
      <c r="B22">
        <f>INDEX(resultados!$A$2:$ZZ$995, 16, MATCH($B$2, resultados!$A$1:$ZZ$1, 0))</f>
        <v/>
      </c>
      <c r="C22">
        <f>INDEX(resultados!$A$2:$ZZ$995, 16, MATCH($B$3, resultados!$A$1:$ZZ$1, 0))</f>
        <v/>
      </c>
    </row>
    <row r="23">
      <c r="A23">
        <f>INDEX(resultados!$A$2:$ZZ$995, 17, MATCH($B$1, resultados!$A$1:$ZZ$1, 0))</f>
        <v/>
      </c>
      <c r="B23">
        <f>INDEX(resultados!$A$2:$ZZ$995, 17, MATCH($B$2, resultados!$A$1:$ZZ$1, 0))</f>
        <v/>
      </c>
      <c r="C23">
        <f>INDEX(resultados!$A$2:$ZZ$995, 17, MATCH($B$3, resultados!$A$1:$ZZ$1, 0))</f>
        <v/>
      </c>
    </row>
    <row r="24">
      <c r="A24">
        <f>INDEX(resultados!$A$2:$ZZ$995, 18, MATCH($B$1, resultados!$A$1:$ZZ$1, 0))</f>
        <v/>
      </c>
      <c r="B24">
        <f>INDEX(resultados!$A$2:$ZZ$995, 18, MATCH($B$2, resultados!$A$1:$ZZ$1, 0))</f>
        <v/>
      </c>
      <c r="C24">
        <f>INDEX(resultados!$A$2:$ZZ$995, 18, MATCH($B$3, resultados!$A$1:$ZZ$1, 0))</f>
        <v/>
      </c>
    </row>
    <row r="25">
      <c r="A25">
        <f>INDEX(resultados!$A$2:$ZZ$995, 19, MATCH($B$1, resultados!$A$1:$ZZ$1, 0))</f>
        <v/>
      </c>
      <c r="B25">
        <f>INDEX(resultados!$A$2:$ZZ$995, 19, MATCH($B$2, resultados!$A$1:$ZZ$1, 0))</f>
        <v/>
      </c>
      <c r="C25">
        <f>INDEX(resultados!$A$2:$ZZ$995, 19, MATCH($B$3, resultados!$A$1:$ZZ$1, 0))</f>
        <v/>
      </c>
    </row>
    <row r="26">
      <c r="A26">
        <f>INDEX(resultados!$A$2:$ZZ$995, 20, MATCH($B$1, resultados!$A$1:$ZZ$1, 0))</f>
        <v/>
      </c>
      <c r="B26">
        <f>INDEX(resultados!$A$2:$ZZ$995, 20, MATCH($B$2, resultados!$A$1:$ZZ$1, 0))</f>
        <v/>
      </c>
      <c r="C26">
        <f>INDEX(resultados!$A$2:$ZZ$995, 20, MATCH($B$3, resultados!$A$1:$ZZ$1, 0))</f>
        <v/>
      </c>
    </row>
    <row r="27">
      <c r="A27">
        <f>INDEX(resultados!$A$2:$ZZ$995, 21, MATCH($B$1, resultados!$A$1:$ZZ$1, 0))</f>
        <v/>
      </c>
      <c r="B27">
        <f>INDEX(resultados!$A$2:$ZZ$995, 21, MATCH($B$2, resultados!$A$1:$ZZ$1, 0))</f>
        <v/>
      </c>
      <c r="C27">
        <f>INDEX(resultados!$A$2:$ZZ$995, 21, MATCH($B$3, resultados!$A$1:$ZZ$1, 0))</f>
        <v/>
      </c>
    </row>
    <row r="28">
      <c r="A28">
        <f>INDEX(resultados!$A$2:$ZZ$995, 22, MATCH($B$1, resultados!$A$1:$ZZ$1, 0))</f>
        <v/>
      </c>
      <c r="B28">
        <f>INDEX(resultados!$A$2:$ZZ$995, 22, MATCH($B$2, resultados!$A$1:$ZZ$1, 0))</f>
        <v/>
      </c>
      <c r="C28">
        <f>INDEX(resultados!$A$2:$ZZ$995, 22, MATCH($B$3, resultados!$A$1:$ZZ$1, 0))</f>
        <v/>
      </c>
    </row>
    <row r="29">
      <c r="A29">
        <f>INDEX(resultados!$A$2:$ZZ$995, 23, MATCH($B$1, resultados!$A$1:$ZZ$1, 0))</f>
        <v/>
      </c>
      <c r="B29">
        <f>INDEX(resultados!$A$2:$ZZ$995, 23, MATCH($B$2, resultados!$A$1:$ZZ$1, 0))</f>
        <v/>
      </c>
      <c r="C29">
        <f>INDEX(resultados!$A$2:$ZZ$995, 23, MATCH($B$3, resultados!$A$1:$ZZ$1, 0))</f>
        <v/>
      </c>
    </row>
    <row r="30">
      <c r="A30">
        <f>INDEX(resultados!$A$2:$ZZ$995, 24, MATCH($B$1, resultados!$A$1:$ZZ$1, 0))</f>
        <v/>
      </c>
      <c r="B30">
        <f>INDEX(resultados!$A$2:$ZZ$995, 24, MATCH($B$2, resultados!$A$1:$ZZ$1, 0))</f>
        <v/>
      </c>
      <c r="C30">
        <f>INDEX(resultados!$A$2:$ZZ$995, 24, MATCH($B$3, resultados!$A$1:$ZZ$1, 0))</f>
        <v/>
      </c>
    </row>
    <row r="31">
      <c r="A31">
        <f>INDEX(resultados!$A$2:$ZZ$995, 25, MATCH($B$1, resultados!$A$1:$ZZ$1, 0))</f>
        <v/>
      </c>
      <c r="B31">
        <f>INDEX(resultados!$A$2:$ZZ$995, 25, MATCH($B$2, resultados!$A$1:$ZZ$1, 0))</f>
        <v/>
      </c>
      <c r="C31">
        <f>INDEX(resultados!$A$2:$ZZ$995, 25, MATCH($B$3, resultados!$A$1:$ZZ$1, 0))</f>
        <v/>
      </c>
    </row>
    <row r="32">
      <c r="A32">
        <f>INDEX(resultados!$A$2:$ZZ$995, 26, MATCH($B$1, resultados!$A$1:$ZZ$1, 0))</f>
        <v/>
      </c>
      <c r="B32">
        <f>INDEX(resultados!$A$2:$ZZ$995, 26, MATCH($B$2, resultados!$A$1:$ZZ$1, 0))</f>
        <v/>
      </c>
      <c r="C32">
        <f>INDEX(resultados!$A$2:$ZZ$995, 26, MATCH($B$3, resultados!$A$1:$ZZ$1, 0))</f>
        <v/>
      </c>
    </row>
    <row r="33">
      <c r="A33">
        <f>INDEX(resultados!$A$2:$ZZ$995, 27, MATCH($B$1, resultados!$A$1:$ZZ$1, 0))</f>
        <v/>
      </c>
      <c r="B33">
        <f>INDEX(resultados!$A$2:$ZZ$995, 27, MATCH($B$2, resultados!$A$1:$ZZ$1, 0))</f>
        <v/>
      </c>
      <c r="C33">
        <f>INDEX(resultados!$A$2:$ZZ$995, 27, MATCH($B$3, resultados!$A$1:$ZZ$1, 0))</f>
        <v/>
      </c>
    </row>
    <row r="34">
      <c r="A34">
        <f>INDEX(resultados!$A$2:$ZZ$995, 28, MATCH($B$1, resultados!$A$1:$ZZ$1, 0))</f>
        <v/>
      </c>
      <c r="B34">
        <f>INDEX(resultados!$A$2:$ZZ$995, 28, MATCH($B$2, resultados!$A$1:$ZZ$1, 0))</f>
        <v/>
      </c>
      <c r="C34">
        <f>INDEX(resultados!$A$2:$ZZ$995, 28, MATCH($B$3, resultados!$A$1:$ZZ$1, 0))</f>
        <v/>
      </c>
    </row>
    <row r="35">
      <c r="A35">
        <f>INDEX(resultados!$A$2:$ZZ$995, 29, MATCH($B$1, resultados!$A$1:$ZZ$1, 0))</f>
        <v/>
      </c>
      <c r="B35">
        <f>INDEX(resultados!$A$2:$ZZ$995, 29, MATCH($B$2, resultados!$A$1:$ZZ$1, 0))</f>
        <v/>
      </c>
      <c r="C35">
        <f>INDEX(resultados!$A$2:$ZZ$995, 29, MATCH($B$3, resultados!$A$1:$ZZ$1, 0))</f>
        <v/>
      </c>
    </row>
    <row r="36">
      <c r="A36">
        <f>INDEX(resultados!$A$2:$ZZ$995, 30, MATCH($B$1, resultados!$A$1:$ZZ$1, 0))</f>
        <v/>
      </c>
      <c r="B36">
        <f>INDEX(resultados!$A$2:$ZZ$995, 30, MATCH($B$2, resultados!$A$1:$ZZ$1, 0))</f>
        <v/>
      </c>
      <c r="C36">
        <f>INDEX(resultados!$A$2:$ZZ$995, 30, MATCH($B$3, resultados!$A$1:$ZZ$1, 0))</f>
        <v/>
      </c>
    </row>
    <row r="37">
      <c r="A37">
        <f>INDEX(resultados!$A$2:$ZZ$995, 31, MATCH($B$1, resultados!$A$1:$ZZ$1, 0))</f>
        <v/>
      </c>
      <c r="B37">
        <f>INDEX(resultados!$A$2:$ZZ$995, 31, MATCH($B$2, resultados!$A$1:$ZZ$1, 0))</f>
        <v/>
      </c>
      <c r="C37">
        <f>INDEX(resultados!$A$2:$ZZ$995, 31, MATCH($B$3, resultados!$A$1:$ZZ$1, 0))</f>
        <v/>
      </c>
    </row>
    <row r="38">
      <c r="A38">
        <f>INDEX(resultados!$A$2:$ZZ$995, 32, MATCH($B$1, resultados!$A$1:$ZZ$1, 0))</f>
        <v/>
      </c>
      <c r="B38">
        <f>INDEX(resultados!$A$2:$ZZ$995, 32, MATCH($B$2, resultados!$A$1:$ZZ$1, 0))</f>
        <v/>
      </c>
      <c r="C38">
        <f>INDEX(resultados!$A$2:$ZZ$995, 32, MATCH($B$3, resultados!$A$1:$ZZ$1, 0))</f>
        <v/>
      </c>
    </row>
    <row r="39">
      <c r="A39">
        <f>INDEX(resultados!$A$2:$ZZ$995, 33, MATCH($B$1, resultados!$A$1:$ZZ$1, 0))</f>
        <v/>
      </c>
      <c r="B39">
        <f>INDEX(resultados!$A$2:$ZZ$995, 33, MATCH($B$2, resultados!$A$1:$ZZ$1, 0))</f>
        <v/>
      </c>
      <c r="C39">
        <f>INDEX(resultados!$A$2:$ZZ$995, 33, MATCH($B$3, resultados!$A$1:$ZZ$1, 0))</f>
        <v/>
      </c>
    </row>
    <row r="40">
      <c r="A40">
        <f>INDEX(resultados!$A$2:$ZZ$995, 34, MATCH($B$1, resultados!$A$1:$ZZ$1, 0))</f>
        <v/>
      </c>
      <c r="B40">
        <f>INDEX(resultados!$A$2:$ZZ$995, 34, MATCH($B$2, resultados!$A$1:$ZZ$1, 0))</f>
        <v/>
      </c>
      <c r="C40">
        <f>INDEX(resultados!$A$2:$ZZ$995, 34, MATCH($B$3, resultados!$A$1:$ZZ$1, 0))</f>
        <v/>
      </c>
    </row>
    <row r="41">
      <c r="A41">
        <f>INDEX(resultados!$A$2:$ZZ$995, 35, MATCH($B$1, resultados!$A$1:$ZZ$1, 0))</f>
        <v/>
      </c>
      <c r="B41">
        <f>INDEX(resultados!$A$2:$ZZ$995, 35, MATCH($B$2, resultados!$A$1:$ZZ$1, 0))</f>
        <v/>
      </c>
      <c r="C41">
        <f>INDEX(resultados!$A$2:$ZZ$995, 35, MATCH($B$3, resultados!$A$1:$ZZ$1, 0))</f>
        <v/>
      </c>
    </row>
    <row r="42">
      <c r="A42">
        <f>INDEX(resultados!$A$2:$ZZ$995, 36, MATCH($B$1, resultados!$A$1:$ZZ$1, 0))</f>
        <v/>
      </c>
      <c r="B42">
        <f>INDEX(resultados!$A$2:$ZZ$995, 36, MATCH($B$2, resultados!$A$1:$ZZ$1, 0))</f>
        <v/>
      </c>
      <c r="C42">
        <f>INDEX(resultados!$A$2:$ZZ$995, 36, MATCH($B$3, resultados!$A$1:$ZZ$1, 0))</f>
        <v/>
      </c>
    </row>
    <row r="43">
      <c r="A43">
        <f>INDEX(resultados!$A$2:$ZZ$995, 37, MATCH($B$1, resultados!$A$1:$ZZ$1, 0))</f>
        <v/>
      </c>
      <c r="B43">
        <f>INDEX(resultados!$A$2:$ZZ$995, 37, MATCH($B$2, resultados!$A$1:$ZZ$1, 0))</f>
        <v/>
      </c>
      <c r="C43">
        <f>INDEX(resultados!$A$2:$ZZ$995, 37, MATCH($B$3, resultados!$A$1:$ZZ$1, 0))</f>
        <v/>
      </c>
    </row>
    <row r="44">
      <c r="A44">
        <f>INDEX(resultados!$A$2:$ZZ$995, 38, MATCH($B$1, resultados!$A$1:$ZZ$1, 0))</f>
        <v/>
      </c>
      <c r="B44">
        <f>INDEX(resultados!$A$2:$ZZ$995, 38, MATCH($B$2, resultados!$A$1:$ZZ$1, 0))</f>
        <v/>
      </c>
      <c r="C44">
        <f>INDEX(resultados!$A$2:$ZZ$995, 38, MATCH($B$3, resultados!$A$1:$ZZ$1, 0))</f>
        <v/>
      </c>
    </row>
    <row r="45">
      <c r="A45">
        <f>INDEX(resultados!$A$2:$ZZ$995, 39, MATCH($B$1, resultados!$A$1:$ZZ$1, 0))</f>
        <v/>
      </c>
      <c r="B45">
        <f>INDEX(resultados!$A$2:$ZZ$995, 39, MATCH($B$2, resultados!$A$1:$ZZ$1, 0))</f>
        <v/>
      </c>
      <c r="C45">
        <f>INDEX(resultados!$A$2:$ZZ$995, 39, MATCH($B$3, resultados!$A$1:$ZZ$1, 0))</f>
        <v/>
      </c>
    </row>
    <row r="46">
      <c r="A46">
        <f>INDEX(resultados!$A$2:$ZZ$995, 40, MATCH($B$1, resultados!$A$1:$ZZ$1, 0))</f>
        <v/>
      </c>
      <c r="B46">
        <f>INDEX(resultados!$A$2:$ZZ$995, 40, MATCH($B$2, resultados!$A$1:$ZZ$1, 0))</f>
        <v/>
      </c>
      <c r="C46">
        <f>INDEX(resultados!$A$2:$ZZ$995, 40, MATCH($B$3, resultados!$A$1:$ZZ$1, 0))</f>
        <v/>
      </c>
    </row>
    <row r="47">
      <c r="A47">
        <f>INDEX(resultados!$A$2:$ZZ$995, 41, MATCH($B$1, resultados!$A$1:$ZZ$1, 0))</f>
        <v/>
      </c>
      <c r="B47">
        <f>INDEX(resultados!$A$2:$ZZ$995, 41, MATCH($B$2, resultados!$A$1:$ZZ$1, 0))</f>
        <v/>
      </c>
      <c r="C47">
        <f>INDEX(resultados!$A$2:$ZZ$995, 41, MATCH($B$3, resultados!$A$1:$ZZ$1, 0))</f>
        <v/>
      </c>
    </row>
    <row r="48">
      <c r="A48">
        <f>INDEX(resultados!$A$2:$ZZ$995, 42, MATCH($B$1, resultados!$A$1:$ZZ$1, 0))</f>
        <v/>
      </c>
      <c r="B48">
        <f>INDEX(resultados!$A$2:$ZZ$995, 42, MATCH($B$2, resultados!$A$1:$ZZ$1, 0))</f>
        <v/>
      </c>
      <c r="C48">
        <f>INDEX(resultados!$A$2:$ZZ$995, 42, MATCH($B$3, resultados!$A$1:$ZZ$1, 0))</f>
        <v/>
      </c>
    </row>
    <row r="49">
      <c r="A49">
        <f>INDEX(resultados!$A$2:$ZZ$995, 43, MATCH($B$1, resultados!$A$1:$ZZ$1, 0))</f>
        <v/>
      </c>
      <c r="B49">
        <f>INDEX(resultados!$A$2:$ZZ$995, 43, MATCH($B$2, resultados!$A$1:$ZZ$1, 0))</f>
        <v/>
      </c>
      <c r="C49">
        <f>INDEX(resultados!$A$2:$ZZ$995, 43, MATCH($B$3, resultados!$A$1:$ZZ$1, 0))</f>
        <v/>
      </c>
    </row>
    <row r="50">
      <c r="A50">
        <f>INDEX(resultados!$A$2:$ZZ$995, 44, MATCH($B$1, resultados!$A$1:$ZZ$1, 0))</f>
        <v/>
      </c>
      <c r="B50">
        <f>INDEX(resultados!$A$2:$ZZ$995, 44, MATCH($B$2, resultados!$A$1:$ZZ$1, 0))</f>
        <v/>
      </c>
      <c r="C50">
        <f>INDEX(resultados!$A$2:$ZZ$995, 44, MATCH($B$3, resultados!$A$1:$ZZ$1, 0))</f>
        <v/>
      </c>
    </row>
    <row r="51">
      <c r="A51">
        <f>INDEX(resultados!$A$2:$ZZ$995, 45, MATCH($B$1, resultados!$A$1:$ZZ$1, 0))</f>
        <v/>
      </c>
      <c r="B51">
        <f>INDEX(resultados!$A$2:$ZZ$995, 45, MATCH($B$2, resultados!$A$1:$ZZ$1, 0))</f>
        <v/>
      </c>
      <c r="C51">
        <f>INDEX(resultados!$A$2:$ZZ$995, 45, MATCH($B$3, resultados!$A$1:$ZZ$1, 0))</f>
        <v/>
      </c>
    </row>
    <row r="52">
      <c r="A52">
        <f>INDEX(resultados!$A$2:$ZZ$995, 46, MATCH($B$1, resultados!$A$1:$ZZ$1, 0))</f>
        <v/>
      </c>
      <c r="B52">
        <f>INDEX(resultados!$A$2:$ZZ$995, 46, MATCH($B$2, resultados!$A$1:$ZZ$1, 0))</f>
        <v/>
      </c>
      <c r="C52">
        <f>INDEX(resultados!$A$2:$ZZ$995, 46, MATCH($B$3, resultados!$A$1:$ZZ$1, 0))</f>
        <v/>
      </c>
    </row>
    <row r="53">
      <c r="A53">
        <f>INDEX(resultados!$A$2:$ZZ$995, 47, MATCH($B$1, resultados!$A$1:$ZZ$1, 0))</f>
        <v/>
      </c>
      <c r="B53">
        <f>INDEX(resultados!$A$2:$ZZ$995, 47, MATCH($B$2, resultados!$A$1:$ZZ$1, 0))</f>
        <v/>
      </c>
      <c r="C53">
        <f>INDEX(resultados!$A$2:$ZZ$995, 47, MATCH($B$3, resultados!$A$1:$ZZ$1, 0))</f>
        <v/>
      </c>
    </row>
    <row r="54">
      <c r="A54">
        <f>INDEX(resultados!$A$2:$ZZ$995, 48, MATCH($B$1, resultados!$A$1:$ZZ$1, 0))</f>
        <v/>
      </c>
      <c r="B54">
        <f>INDEX(resultados!$A$2:$ZZ$995, 48, MATCH($B$2, resultados!$A$1:$ZZ$1, 0))</f>
        <v/>
      </c>
      <c r="C54">
        <f>INDEX(resultados!$A$2:$ZZ$995, 48, MATCH($B$3, resultados!$A$1:$ZZ$1, 0))</f>
        <v/>
      </c>
    </row>
    <row r="55">
      <c r="A55">
        <f>INDEX(resultados!$A$2:$ZZ$995, 49, MATCH($B$1, resultados!$A$1:$ZZ$1, 0))</f>
        <v/>
      </c>
      <c r="B55">
        <f>INDEX(resultados!$A$2:$ZZ$995, 49, MATCH($B$2, resultados!$A$1:$ZZ$1, 0))</f>
        <v/>
      </c>
      <c r="C55">
        <f>INDEX(resultados!$A$2:$ZZ$995, 49, MATCH($B$3, resultados!$A$1:$ZZ$1, 0))</f>
        <v/>
      </c>
    </row>
    <row r="56">
      <c r="A56">
        <f>INDEX(resultados!$A$2:$ZZ$995, 50, MATCH($B$1, resultados!$A$1:$ZZ$1, 0))</f>
        <v/>
      </c>
      <c r="B56">
        <f>INDEX(resultados!$A$2:$ZZ$995, 50, MATCH($B$2, resultados!$A$1:$ZZ$1, 0))</f>
        <v/>
      </c>
      <c r="C56">
        <f>INDEX(resultados!$A$2:$ZZ$995, 50, MATCH($B$3, resultados!$A$1:$ZZ$1, 0))</f>
        <v/>
      </c>
    </row>
    <row r="57">
      <c r="A57">
        <f>INDEX(resultados!$A$2:$ZZ$995, 51, MATCH($B$1, resultados!$A$1:$ZZ$1, 0))</f>
        <v/>
      </c>
      <c r="B57">
        <f>INDEX(resultados!$A$2:$ZZ$995, 51, MATCH($B$2, resultados!$A$1:$ZZ$1, 0))</f>
        <v/>
      </c>
      <c r="C57">
        <f>INDEX(resultados!$A$2:$ZZ$995, 51, MATCH($B$3, resultados!$A$1:$ZZ$1, 0))</f>
        <v/>
      </c>
    </row>
    <row r="58">
      <c r="A58">
        <f>INDEX(resultados!$A$2:$ZZ$995, 52, MATCH($B$1, resultados!$A$1:$ZZ$1, 0))</f>
        <v/>
      </c>
      <c r="B58">
        <f>INDEX(resultados!$A$2:$ZZ$995, 52, MATCH($B$2, resultados!$A$1:$ZZ$1, 0))</f>
        <v/>
      </c>
      <c r="C58">
        <f>INDEX(resultados!$A$2:$ZZ$995, 52, MATCH($B$3, resultados!$A$1:$ZZ$1, 0))</f>
        <v/>
      </c>
    </row>
    <row r="59">
      <c r="A59">
        <f>INDEX(resultados!$A$2:$ZZ$995, 53, MATCH($B$1, resultados!$A$1:$ZZ$1, 0))</f>
        <v/>
      </c>
      <c r="B59">
        <f>INDEX(resultados!$A$2:$ZZ$995, 53, MATCH($B$2, resultados!$A$1:$ZZ$1, 0))</f>
        <v/>
      </c>
      <c r="C59">
        <f>INDEX(resultados!$A$2:$ZZ$995, 53, MATCH($B$3, resultados!$A$1:$ZZ$1, 0))</f>
        <v/>
      </c>
    </row>
    <row r="60">
      <c r="A60">
        <f>INDEX(resultados!$A$2:$ZZ$995, 54, MATCH($B$1, resultados!$A$1:$ZZ$1, 0))</f>
        <v/>
      </c>
      <c r="B60">
        <f>INDEX(resultados!$A$2:$ZZ$995, 54, MATCH($B$2, resultados!$A$1:$ZZ$1, 0))</f>
        <v/>
      </c>
      <c r="C60">
        <f>INDEX(resultados!$A$2:$ZZ$995, 54, MATCH($B$3, resultados!$A$1:$ZZ$1, 0))</f>
        <v/>
      </c>
    </row>
    <row r="61">
      <c r="A61">
        <f>INDEX(resultados!$A$2:$ZZ$995, 55, MATCH($B$1, resultados!$A$1:$ZZ$1, 0))</f>
        <v/>
      </c>
      <c r="B61">
        <f>INDEX(resultados!$A$2:$ZZ$995, 55, MATCH($B$2, resultados!$A$1:$ZZ$1, 0))</f>
        <v/>
      </c>
      <c r="C61">
        <f>INDEX(resultados!$A$2:$ZZ$995, 55, MATCH($B$3, resultados!$A$1:$ZZ$1, 0))</f>
        <v/>
      </c>
    </row>
    <row r="62">
      <c r="A62">
        <f>INDEX(resultados!$A$2:$ZZ$995, 56, MATCH($B$1, resultados!$A$1:$ZZ$1, 0))</f>
        <v/>
      </c>
      <c r="B62">
        <f>INDEX(resultados!$A$2:$ZZ$995, 56, MATCH($B$2, resultados!$A$1:$ZZ$1, 0))</f>
        <v/>
      </c>
      <c r="C62">
        <f>INDEX(resultados!$A$2:$ZZ$995, 56, MATCH($B$3, resultados!$A$1:$ZZ$1, 0))</f>
        <v/>
      </c>
    </row>
    <row r="63">
      <c r="A63">
        <f>INDEX(resultados!$A$2:$ZZ$995, 57, MATCH($B$1, resultados!$A$1:$ZZ$1, 0))</f>
        <v/>
      </c>
      <c r="B63">
        <f>INDEX(resultados!$A$2:$ZZ$995, 57, MATCH($B$2, resultados!$A$1:$ZZ$1, 0))</f>
        <v/>
      </c>
      <c r="C63">
        <f>INDEX(resultados!$A$2:$ZZ$995, 57, MATCH($B$3, resultados!$A$1:$ZZ$1, 0))</f>
        <v/>
      </c>
    </row>
    <row r="64">
      <c r="A64">
        <f>INDEX(resultados!$A$2:$ZZ$995, 58, MATCH($B$1, resultados!$A$1:$ZZ$1, 0))</f>
        <v/>
      </c>
      <c r="B64">
        <f>INDEX(resultados!$A$2:$ZZ$995, 58, MATCH($B$2, resultados!$A$1:$ZZ$1, 0))</f>
        <v/>
      </c>
      <c r="C64">
        <f>INDEX(resultados!$A$2:$ZZ$995, 58, MATCH($B$3, resultados!$A$1:$ZZ$1, 0))</f>
        <v/>
      </c>
    </row>
    <row r="65">
      <c r="A65">
        <f>INDEX(resultados!$A$2:$ZZ$995, 59, MATCH($B$1, resultados!$A$1:$ZZ$1, 0))</f>
        <v/>
      </c>
      <c r="B65">
        <f>INDEX(resultados!$A$2:$ZZ$995, 59, MATCH($B$2, resultados!$A$1:$ZZ$1, 0))</f>
        <v/>
      </c>
      <c r="C65">
        <f>INDEX(resultados!$A$2:$ZZ$995, 59, MATCH($B$3, resultados!$A$1:$ZZ$1, 0))</f>
        <v/>
      </c>
    </row>
    <row r="66">
      <c r="A66">
        <f>INDEX(resultados!$A$2:$ZZ$995, 60, MATCH($B$1, resultados!$A$1:$ZZ$1, 0))</f>
        <v/>
      </c>
      <c r="B66">
        <f>INDEX(resultados!$A$2:$ZZ$995, 60, MATCH($B$2, resultados!$A$1:$ZZ$1, 0))</f>
        <v/>
      </c>
      <c r="C66">
        <f>INDEX(resultados!$A$2:$ZZ$995, 60, MATCH($B$3, resultados!$A$1:$ZZ$1, 0))</f>
        <v/>
      </c>
    </row>
    <row r="67">
      <c r="A67">
        <f>INDEX(resultados!$A$2:$ZZ$995, 61, MATCH($B$1, resultados!$A$1:$ZZ$1, 0))</f>
        <v/>
      </c>
      <c r="B67">
        <f>INDEX(resultados!$A$2:$ZZ$995, 61, MATCH($B$2, resultados!$A$1:$ZZ$1, 0))</f>
        <v/>
      </c>
      <c r="C67">
        <f>INDEX(resultados!$A$2:$ZZ$995, 61, MATCH($B$3, resultados!$A$1:$ZZ$1, 0))</f>
        <v/>
      </c>
    </row>
    <row r="68">
      <c r="A68">
        <f>INDEX(resultados!$A$2:$ZZ$995, 62, MATCH($B$1, resultados!$A$1:$ZZ$1, 0))</f>
        <v/>
      </c>
      <c r="B68">
        <f>INDEX(resultados!$A$2:$ZZ$995, 62, MATCH($B$2, resultados!$A$1:$ZZ$1, 0))</f>
        <v/>
      </c>
      <c r="C68">
        <f>INDEX(resultados!$A$2:$ZZ$995, 62, MATCH($B$3, resultados!$A$1:$ZZ$1, 0))</f>
        <v/>
      </c>
    </row>
    <row r="69">
      <c r="A69">
        <f>INDEX(resultados!$A$2:$ZZ$995, 63, MATCH($B$1, resultados!$A$1:$ZZ$1, 0))</f>
        <v/>
      </c>
      <c r="B69">
        <f>INDEX(resultados!$A$2:$ZZ$995, 63, MATCH($B$2, resultados!$A$1:$ZZ$1, 0))</f>
        <v/>
      </c>
      <c r="C69">
        <f>INDEX(resultados!$A$2:$ZZ$995, 63, MATCH($B$3, resultados!$A$1:$ZZ$1, 0))</f>
        <v/>
      </c>
    </row>
    <row r="70">
      <c r="A70">
        <f>INDEX(resultados!$A$2:$ZZ$995, 64, MATCH($B$1, resultados!$A$1:$ZZ$1, 0))</f>
        <v/>
      </c>
      <c r="B70">
        <f>INDEX(resultados!$A$2:$ZZ$995, 64, MATCH($B$2, resultados!$A$1:$ZZ$1, 0))</f>
        <v/>
      </c>
      <c r="C70">
        <f>INDEX(resultados!$A$2:$ZZ$995, 64, MATCH($B$3, resultados!$A$1:$ZZ$1, 0))</f>
        <v/>
      </c>
    </row>
    <row r="71">
      <c r="A71">
        <f>INDEX(resultados!$A$2:$ZZ$995, 65, MATCH($B$1, resultados!$A$1:$ZZ$1, 0))</f>
        <v/>
      </c>
      <c r="B71">
        <f>INDEX(resultados!$A$2:$ZZ$995, 65, MATCH($B$2, resultados!$A$1:$ZZ$1, 0))</f>
        <v/>
      </c>
      <c r="C71">
        <f>INDEX(resultados!$A$2:$ZZ$995, 65, MATCH($B$3, resultados!$A$1:$ZZ$1, 0))</f>
        <v/>
      </c>
    </row>
    <row r="72">
      <c r="A72">
        <f>INDEX(resultados!$A$2:$ZZ$995, 66, MATCH($B$1, resultados!$A$1:$ZZ$1, 0))</f>
        <v/>
      </c>
      <c r="B72">
        <f>INDEX(resultados!$A$2:$ZZ$995, 66, MATCH($B$2, resultados!$A$1:$ZZ$1, 0))</f>
        <v/>
      </c>
      <c r="C72">
        <f>INDEX(resultados!$A$2:$ZZ$995, 66, MATCH($B$3, resultados!$A$1:$ZZ$1, 0))</f>
        <v/>
      </c>
    </row>
    <row r="73">
      <c r="A73">
        <f>INDEX(resultados!$A$2:$ZZ$995, 67, MATCH($B$1, resultados!$A$1:$ZZ$1, 0))</f>
        <v/>
      </c>
      <c r="B73">
        <f>INDEX(resultados!$A$2:$ZZ$995, 67, MATCH($B$2, resultados!$A$1:$ZZ$1, 0))</f>
        <v/>
      </c>
      <c r="C73">
        <f>INDEX(resultados!$A$2:$ZZ$995, 67, MATCH($B$3, resultados!$A$1:$ZZ$1, 0))</f>
        <v/>
      </c>
    </row>
    <row r="74">
      <c r="A74">
        <f>INDEX(resultados!$A$2:$ZZ$995, 68, MATCH($B$1, resultados!$A$1:$ZZ$1, 0))</f>
        <v/>
      </c>
      <c r="B74">
        <f>INDEX(resultados!$A$2:$ZZ$995, 68, MATCH($B$2, resultados!$A$1:$ZZ$1, 0))</f>
        <v/>
      </c>
      <c r="C74">
        <f>INDEX(resultados!$A$2:$ZZ$995, 68, MATCH($B$3, resultados!$A$1:$ZZ$1, 0))</f>
        <v/>
      </c>
    </row>
    <row r="75">
      <c r="A75">
        <f>INDEX(resultados!$A$2:$ZZ$995, 69, MATCH($B$1, resultados!$A$1:$ZZ$1, 0))</f>
        <v/>
      </c>
      <c r="B75">
        <f>INDEX(resultados!$A$2:$ZZ$995, 69, MATCH($B$2, resultados!$A$1:$ZZ$1, 0))</f>
        <v/>
      </c>
      <c r="C75">
        <f>INDEX(resultados!$A$2:$ZZ$995, 69, MATCH($B$3, resultados!$A$1:$ZZ$1, 0))</f>
        <v/>
      </c>
    </row>
    <row r="76">
      <c r="A76">
        <f>INDEX(resultados!$A$2:$ZZ$995, 70, MATCH($B$1, resultados!$A$1:$ZZ$1, 0))</f>
        <v/>
      </c>
      <c r="B76">
        <f>INDEX(resultados!$A$2:$ZZ$995, 70, MATCH($B$2, resultados!$A$1:$ZZ$1, 0))</f>
        <v/>
      </c>
      <c r="C76">
        <f>INDEX(resultados!$A$2:$ZZ$995, 70, MATCH($B$3, resultados!$A$1:$ZZ$1, 0))</f>
        <v/>
      </c>
    </row>
    <row r="77">
      <c r="A77">
        <f>INDEX(resultados!$A$2:$ZZ$995, 71, MATCH($B$1, resultados!$A$1:$ZZ$1, 0))</f>
        <v/>
      </c>
      <c r="B77">
        <f>INDEX(resultados!$A$2:$ZZ$995, 71, MATCH($B$2, resultados!$A$1:$ZZ$1, 0))</f>
        <v/>
      </c>
      <c r="C77">
        <f>INDEX(resultados!$A$2:$ZZ$995, 71, MATCH($B$3, resultados!$A$1:$ZZ$1, 0))</f>
        <v/>
      </c>
    </row>
    <row r="78">
      <c r="A78">
        <f>INDEX(resultados!$A$2:$ZZ$995, 72, MATCH($B$1, resultados!$A$1:$ZZ$1, 0))</f>
        <v/>
      </c>
      <c r="B78">
        <f>INDEX(resultados!$A$2:$ZZ$995, 72, MATCH($B$2, resultados!$A$1:$ZZ$1, 0))</f>
        <v/>
      </c>
      <c r="C78">
        <f>INDEX(resultados!$A$2:$ZZ$995, 72, MATCH($B$3, resultados!$A$1:$ZZ$1, 0))</f>
        <v/>
      </c>
    </row>
    <row r="79">
      <c r="A79">
        <f>INDEX(resultados!$A$2:$ZZ$995, 73, MATCH($B$1, resultados!$A$1:$ZZ$1, 0))</f>
        <v/>
      </c>
      <c r="B79">
        <f>INDEX(resultados!$A$2:$ZZ$995, 73, MATCH($B$2, resultados!$A$1:$ZZ$1, 0))</f>
        <v/>
      </c>
      <c r="C79">
        <f>INDEX(resultados!$A$2:$ZZ$995, 73, MATCH($B$3, resultados!$A$1:$ZZ$1, 0))</f>
        <v/>
      </c>
    </row>
    <row r="80">
      <c r="A80">
        <f>INDEX(resultados!$A$2:$ZZ$995, 74, MATCH($B$1, resultados!$A$1:$ZZ$1, 0))</f>
        <v/>
      </c>
      <c r="B80">
        <f>INDEX(resultados!$A$2:$ZZ$995, 74, MATCH($B$2, resultados!$A$1:$ZZ$1, 0))</f>
        <v/>
      </c>
      <c r="C80">
        <f>INDEX(resultados!$A$2:$ZZ$995, 74, MATCH($B$3, resultados!$A$1:$ZZ$1, 0))</f>
        <v/>
      </c>
    </row>
    <row r="81">
      <c r="A81">
        <f>INDEX(resultados!$A$2:$ZZ$995, 75, MATCH($B$1, resultados!$A$1:$ZZ$1, 0))</f>
        <v/>
      </c>
      <c r="B81">
        <f>INDEX(resultados!$A$2:$ZZ$995, 75, MATCH($B$2, resultados!$A$1:$ZZ$1, 0))</f>
        <v/>
      </c>
      <c r="C81">
        <f>INDEX(resultados!$A$2:$ZZ$995, 75, MATCH($B$3, resultados!$A$1:$ZZ$1, 0))</f>
        <v/>
      </c>
    </row>
    <row r="82">
      <c r="A82">
        <f>INDEX(resultados!$A$2:$ZZ$995, 76, MATCH($B$1, resultados!$A$1:$ZZ$1, 0))</f>
        <v/>
      </c>
      <c r="B82">
        <f>INDEX(resultados!$A$2:$ZZ$995, 76, MATCH($B$2, resultados!$A$1:$ZZ$1, 0))</f>
        <v/>
      </c>
      <c r="C82">
        <f>INDEX(resultados!$A$2:$ZZ$995, 76, MATCH($B$3, resultados!$A$1:$ZZ$1, 0))</f>
        <v/>
      </c>
    </row>
    <row r="83">
      <c r="A83">
        <f>INDEX(resultados!$A$2:$ZZ$995, 77, MATCH($B$1, resultados!$A$1:$ZZ$1, 0))</f>
        <v/>
      </c>
      <c r="B83">
        <f>INDEX(resultados!$A$2:$ZZ$995, 77, MATCH($B$2, resultados!$A$1:$ZZ$1, 0))</f>
        <v/>
      </c>
      <c r="C83">
        <f>INDEX(resultados!$A$2:$ZZ$995, 77, MATCH($B$3, resultados!$A$1:$ZZ$1, 0))</f>
        <v/>
      </c>
    </row>
    <row r="84">
      <c r="A84">
        <f>INDEX(resultados!$A$2:$ZZ$995, 78, MATCH($B$1, resultados!$A$1:$ZZ$1, 0))</f>
        <v/>
      </c>
      <c r="B84">
        <f>INDEX(resultados!$A$2:$ZZ$995, 78, MATCH($B$2, resultados!$A$1:$ZZ$1, 0))</f>
        <v/>
      </c>
      <c r="C84">
        <f>INDEX(resultados!$A$2:$ZZ$995, 78, MATCH($B$3, resultados!$A$1:$ZZ$1, 0))</f>
        <v/>
      </c>
    </row>
    <row r="85">
      <c r="A85">
        <f>INDEX(resultados!$A$2:$ZZ$995, 79, MATCH($B$1, resultados!$A$1:$ZZ$1, 0))</f>
        <v/>
      </c>
      <c r="B85">
        <f>INDEX(resultados!$A$2:$ZZ$995, 79, MATCH($B$2, resultados!$A$1:$ZZ$1, 0))</f>
        <v/>
      </c>
      <c r="C85">
        <f>INDEX(resultados!$A$2:$ZZ$995, 79, MATCH($B$3, resultados!$A$1:$ZZ$1, 0))</f>
        <v/>
      </c>
    </row>
    <row r="86">
      <c r="A86">
        <f>INDEX(resultados!$A$2:$ZZ$995, 80, MATCH($B$1, resultados!$A$1:$ZZ$1, 0))</f>
        <v/>
      </c>
      <c r="B86">
        <f>INDEX(resultados!$A$2:$ZZ$995, 80, MATCH($B$2, resultados!$A$1:$ZZ$1, 0))</f>
        <v/>
      </c>
      <c r="C86">
        <f>INDEX(resultados!$A$2:$ZZ$995, 80, MATCH($B$3, resultados!$A$1:$ZZ$1, 0))</f>
        <v/>
      </c>
    </row>
    <row r="87">
      <c r="A87">
        <f>INDEX(resultados!$A$2:$ZZ$995, 81, MATCH($B$1, resultados!$A$1:$ZZ$1, 0))</f>
        <v/>
      </c>
      <c r="B87">
        <f>INDEX(resultados!$A$2:$ZZ$995, 81, MATCH($B$2, resultados!$A$1:$ZZ$1, 0))</f>
        <v/>
      </c>
      <c r="C87">
        <f>INDEX(resultados!$A$2:$ZZ$995, 81, MATCH($B$3, resultados!$A$1:$ZZ$1, 0))</f>
        <v/>
      </c>
    </row>
    <row r="88">
      <c r="A88">
        <f>INDEX(resultados!$A$2:$ZZ$995, 82, MATCH($B$1, resultados!$A$1:$ZZ$1, 0))</f>
        <v/>
      </c>
      <c r="B88">
        <f>INDEX(resultados!$A$2:$ZZ$995, 82, MATCH($B$2, resultados!$A$1:$ZZ$1, 0))</f>
        <v/>
      </c>
      <c r="C88">
        <f>INDEX(resultados!$A$2:$ZZ$995, 82, MATCH($B$3, resultados!$A$1:$ZZ$1, 0))</f>
        <v/>
      </c>
    </row>
    <row r="89">
      <c r="A89">
        <f>INDEX(resultados!$A$2:$ZZ$995, 83, MATCH($B$1, resultados!$A$1:$ZZ$1, 0))</f>
        <v/>
      </c>
      <c r="B89">
        <f>INDEX(resultados!$A$2:$ZZ$995, 83, MATCH($B$2, resultados!$A$1:$ZZ$1, 0))</f>
        <v/>
      </c>
      <c r="C89">
        <f>INDEX(resultados!$A$2:$ZZ$995, 83, MATCH($B$3, resultados!$A$1:$ZZ$1, 0))</f>
        <v/>
      </c>
    </row>
    <row r="90">
      <c r="A90">
        <f>INDEX(resultados!$A$2:$ZZ$995, 84, MATCH($B$1, resultados!$A$1:$ZZ$1, 0))</f>
        <v/>
      </c>
      <c r="B90">
        <f>INDEX(resultados!$A$2:$ZZ$995, 84, MATCH($B$2, resultados!$A$1:$ZZ$1, 0))</f>
        <v/>
      </c>
      <c r="C90">
        <f>INDEX(resultados!$A$2:$ZZ$995, 84, MATCH($B$3, resultados!$A$1:$ZZ$1, 0))</f>
        <v/>
      </c>
    </row>
    <row r="91">
      <c r="A91">
        <f>INDEX(resultados!$A$2:$ZZ$995, 85, MATCH($B$1, resultados!$A$1:$ZZ$1, 0))</f>
        <v/>
      </c>
      <c r="B91">
        <f>INDEX(resultados!$A$2:$ZZ$995, 85, MATCH($B$2, resultados!$A$1:$ZZ$1, 0))</f>
        <v/>
      </c>
      <c r="C91">
        <f>INDEX(resultados!$A$2:$ZZ$995, 85, MATCH($B$3, resultados!$A$1:$ZZ$1, 0))</f>
        <v/>
      </c>
    </row>
    <row r="92">
      <c r="A92">
        <f>INDEX(resultados!$A$2:$ZZ$995, 86, MATCH($B$1, resultados!$A$1:$ZZ$1, 0))</f>
        <v/>
      </c>
      <c r="B92">
        <f>INDEX(resultados!$A$2:$ZZ$995, 86, MATCH($B$2, resultados!$A$1:$ZZ$1, 0))</f>
        <v/>
      </c>
      <c r="C92">
        <f>INDEX(resultados!$A$2:$ZZ$995, 86, MATCH($B$3, resultados!$A$1:$ZZ$1, 0))</f>
        <v/>
      </c>
    </row>
    <row r="93">
      <c r="A93">
        <f>INDEX(resultados!$A$2:$ZZ$995, 87, MATCH($B$1, resultados!$A$1:$ZZ$1, 0))</f>
        <v/>
      </c>
      <c r="B93">
        <f>INDEX(resultados!$A$2:$ZZ$995, 87, MATCH($B$2, resultados!$A$1:$ZZ$1, 0))</f>
        <v/>
      </c>
      <c r="C93">
        <f>INDEX(resultados!$A$2:$ZZ$995, 87, MATCH($B$3, resultados!$A$1:$ZZ$1, 0))</f>
        <v/>
      </c>
    </row>
    <row r="94">
      <c r="A94">
        <f>INDEX(resultados!$A$2:$ZZ$995, 88, MATCH($B$1, resultados!$A$1:$ZZ$1, 0))</f>
        <v/>
      </c>
      <c r="B94">
        <f>INDEX(resultados!$A$2:$ZZ$995, 88, MATCH($B$2, resultados!$A$1:$ZZ$1, 0))</f>
        <v/>
      </c>
      <c r="C94">
        <f>INDEX(resultados!$A$2:$ZZ$995, 88, MATCH($B$3, resultados!$A$1:$ZZ$1, 0))</f>
        <v/>
      </c>
    </row>
    <row r="95">
      <c r="A95">
        <f>INDEX(resultados!$A$2:$ZZ$995, 89, MATCH($B$1, resultados!$A$1:$ZZ$1, 0))</f>
        <v/>
      </c>
      <c r="B95">
        <f>INDEX(resultados!$A$2:$ZZ$995, 89, MATCH($B$2, resultados!$A$1:$ZZ$1, 0))</f>
        <v/>
      </c>
      <c r="C95">
        <f>INDEX(resultados!$A$2:$ZZ$995, 89, MATCH($B$3, resultados!$A$1:$ZZ$1, 0))</f>
        <v/>
      </c>
    </row>
    <row r="96">
      <c r="A96">
        <f>INDEX(resultados!$A$2:$ZZ$995, 90, MATCH($B$1, resultados!$A$1:$ZZ$1, 0))</f>
        <v/>
      </c>
      <c r="B96">
        <f>INDEX(resultados!$A$2:$ZZ$995, 90, MATCH($B$2, resultados!$A$1:$ZZ$1, 0))</f>
        <v/>
      </c>
      <c r="C96">
        <f>INDEX(resultados!$A$2:$ZZ$995, 90, MATCH($B$3, resultados!$A$1:$ZZ$1, 0))</f>
        <v/>
      </c>
    </row>
    <row r="97">
      <c r="A97">
        <f>INDEX(resultados!$A$2:$ZZ$995, 91, MATCH($B$1, resultados!$A$1:$ZZ$1, 0))</f>
        <v/>
      </c>
      <c r="B97">
        <f>INDEX(resultados!$A$2:$ZZ$995, 91, MATCH($B$2, resultados!$A$1:$ZZ$1, 0))</f>
        <v/>
      </c>
      <c r="C97">
        <f>INDEX(resultados!$A$2:$ZZ$995, 91, MATCH($B$3, resultados!$A$1:$ZZ$1, 0))</f>
        <v/>
      </c>
    </row>
    <row r="98">
      <c r="A98">
        <f>INDEX(resultados!$A$2:$ZZ$995, 92, MATCH($B$1, resultados!$A$1:$ZZ$1, 0))</f>
        <v/>
      </c>
      <c r="B98">
        <f>INDEX(resultados!$A$2:$ZZ$995, 92, MATCH($B$2, resultados!$A$1:$ZZ$1, 0))</f>
        <v/>
      </c>
      <c r="C98">
        <f>INDEX(resultados!$A$2:$ZZ$995, 92, MATCH($B$3, resultados!$A$1:$ZZ$1, 0))</f>
        <v/>
      </c>
    </row>
    <row r="99">
      <c r="A99">
        <f>INDEX(resultados!$A$2:$ZZ$995, 93, MATCH($B$1, resultados!$A$1:$ZZ$1, 0))</f>
        <v/>
      </c>
      <c r="B99">
        <f>INDEX(resultados!$A$2:$ZZ$995, 93, MATCH($B$2, resultados!$A$1:$ZZ$1, 0))</f>
        <v/>
      </c>
      <c r="C99">
        <f>INDEX(resultados!$A$2:$ZZ$995, 93, MATCH($B$3, resultados!$A$1:$ZZ$1, 0))</f>
        <v/>
      </c>
    </row>
    <row r="100">
      <c r="A100">
        <f>INDEX(resultados!$A$2:$ZZ$995, 94, MATCH($B$1, resultados!$A$1:$ZZ$1, 0))</f>
        <v/>
      </c>
      <c r="B100">
        <f>INDEX(resultados!$A$2:$ZZ$995, 94, MATCH($B$2, resultados!$A$1:$ZZ$1, 0))</f>
        <v/>
      </c>
      <c r="C100">
        <f>INDEX(resultados!$A$2:$ZZ$995, 94, MATCH($B$3, resultados!$A$1:$ZZ$1, 0))</f>
        <v/>
      </c>
    </row>
    <row r="101">
      <c r="A101">
        <f>INDEX(resultados!$A$2:$ZZ$995, 95, MATCH($B$1, resultados!$A$1:$ZZ$1, 0))</f>
        <v/>
      </c>
      <c r="B101">
        <f>INDEX(resultados!$A$2:$ZZ$995, 95, MATCH($B$2, resultados!$A$1:$ZZ$1, 0))</f>
        <v/>
      </c>
      <c r="C101">
        <f>INDEX(resultados!$A$2:$ZZ$995, 95, MATCH($B$3, resultados!$A$1:$ZZ$1, 0))</f>
        <v/>
      </c>
    </row>
    <row r="102">
      <c r="A102">
        <f>INDEX(resultados!$A$2:$ZZ$995, 96, MATCH($B$1, resultados!$A$1:$ZZ$1, 0))</f>
        <v/>
      </c>
      <c r="B102">
        <f>INDEX(resultados!$A$2:$ZZ$995, 96, MATCH($B$2, resultados!$A$1:$ZZ$1, 0))</f>
        <v/>
      </c>
      <c r="C102">
        <f>INDEX(resultados!$A$2:$ZZ$995, 96, MATCH($B$3, resultados!$A$1:$ZZ$1, 0))</f>
        <v/>
      </c>
    </row>
    <row r="103">
      <c r="A103">
        <f>INDEX(resultados!$A$2:$ZZ$995, 97, MATCH($B$1, resultados!$A$1:$ZZ$1, 0))</f>
        <v/>
      </c>
      <c r="B103">
        <f>INDEX(resultados!$A$2:$ZZ$995, 97, MATCH($B$2, resultados!$A$1:$ZZ$1, 0))</f>
        <v/>
      </c>
      <c r="C103">
        <f>INDEX(resultados!$A$2:$ZZ$995, 97, MATCH($B$3, resultados!$A$1:$ZZ$1, 0))</f>
        <v/>
      </c>
    </row>
    <row r="104">
      <c r="A104">
        <f>INDEX(resultados!$A$2:$ZZ$995, 98, MATCH($B$1, resultados!$A$1:$ZZ$1, 0))</f>
        <v/>
      </c>
      <c r="B104">
        <f>INDEX(resultados!$A$2:$ZZ$995, 98, MATCH($B$2, resultados!$A$1:$ZZ$1, 0))</f>
        <v/>
      </c>
      <c r="C104">
        <f>INDEX(resultados!$A$2:$ZZ$995, 98, MATCH($B$3, resultados!$A$1:$ZZ$1, 0))</f>
        <v/>
      </c>
    </row>
    <row r="105">
      <c r="A105">
        <f>INDEX(resultados!$A$2:$ZZ$995, 99, MATCH($B$1, resultados!$A$1:$ZZ$1, 0))</f>
        <v/>
      </c>
      <c r="B105">
        <f>INDEX(resultados!$A$2:$ZZ$995, 99, MATCH($B$2, resultados!$A$1:$ZZ$1, 0))</f>
        <v/>
      </c>
      <c r="C105">
        <f>INDEX(resultados!$A$2:$ZZ$995, 99, MATCH($B$3, resultados!$A$1:$ZZ$1, 0))</f>
        <v/>
      </c>
    </row>
    <row r="106">
      <c r="A106">
        <f>INDEX(resultados!$A$2:$ZZ$995, 100, MATCH($B$1, resultados!$A$1:$ZZ$1, 0))</f>
        <v/>
      </c>
      <c r="B106">
        <f>INDEX(resultados!$A$2:$ZZ$995, 100, MATCH($B$2, resultados!$A$1:$ZZ$1, 0))</f>
        <v/>
      </c>
      <c r="C106">
        <f>INDEX(resultados!$A$2:$ZZ$995, 100, MATCH($B$3, resultados!$A$1:$ZZ$1, 0))</f>
        <v/>
      </c>
    </row>
    <row r="107">
      <c r="A107">
        <f>INDEX(resultados!$A$2:$ZZ$995, 101, MATCH($B$1, resultados!$A$1:$ZZ$1, 0))</f>
        <v/>
      </c>
      <c r="B107">
        <f>INDEX(resultados!$A$2:$ZZ$995, 101, MATCH($B$2, resultados!$A$1:$ZZ$1, 0))</f>
        <v/>
      </c>
      <c r="C107">
        <f>INDEX(resultados!$A$2:$ZZ$995, 101, MATCH($B$3, resultados!$A$1:$ZZ$1, 0))</f>
        <v/>
      </c>
    </row>
    <row r="108">
      <c r="A108">
        <f>INDEX(resultados!$A$2:$ZZ$995, 102, MATCH($B$1, resultados!$A$1:$ZZ$1, 0))</f>
        <v/>
      </c>
      <c r="B108">
        <f>INDEX(resultados!$A$2:$ZZ$995, 102, MATCH($B$2, resultados!$A$1:$ZZ$1, 0))</f>
        <v/>
      </c>
      <c r="C108">
        <f>INDEX(resultados!$A$2:$ZZ$995, 102, MATCH($B$3, resultados!$A$1:$ZZ$1, 0))</f>
        <v/>
      </c>
    </row>
    <row r="109">
      <c r="A109">
        <f>INDEX(resultados!$A$2:$ZZ$995, 103, MATCH($B$1, resultados!$A$1:$ZZ$1, 0))</f>
        <v/>
      </c>
      <c r="B109">
        <f>INDEX(resultados!$A$2:$ZZ$995, 103, MATCH($B$2, resultados!$A$1:$ZZ$1, 0))</f>
        <v/>
      </c>
      <c r="C109">
        <f>INDEX(resultados!$A$2:$ZZ$995, 103, MATCH($B$3, resultados!$A$1:$ZZ$1, 0))</f>
        <v/>
      </c>
    </row>
    <row r="110">
      <c r="A110">
        <f>INDEX(resultados!$A$2:$ZZ$995, 104, MATCH($B$1, resultados!$A$1:$ZZ$1, 0))</f>
        <v/>
      </c>
      <c r="B110">
        <f>INDEX(resultados!$A$2:$ZZ$995, 104, MATCH($B$2, resultados!$A$1:$ZZ$1, 0))</f>
        <v/>
      </c>
      <c r="C110">
        <f>INDEX(resultados!$A$2:$ZZ$995, 104, MATCH($B$3, resultados!$A$1:$ZZ$1, 0))</f>
        <v/>
      </c>
    </row>
    <row r="111">
      <c r="A111">
        <f>INDEX(resultados!$A$2:$ZZ$995, 105, MATCH($B$1, resultados!$A$1:$ZZ$1, 0))</f>
        <v/>
      </c>
      <c r="B111">
        <f>INDEX(resultados!$A$2:$ZZ$995, 105, MATCH($B$2, resultados!$A$1:$ZZ$1, 0))</f>
        <v/>
      </c>
      <c r="C111">
        <f>INDEX(resultados!$A$2:$ZZ$995, 105, MATCH($B$3, resultados!$A$1:$ZZ$1, 0))</f>
        <v/>
      </c>
    </row>
    <row r="112">
      <c r="A112">
        <f>INDEX(resultados!$A$2:$ZZ$995, 106, MATCH($B$1, resultados!$A$1:$ZZ$1, 0))</f>
        <v/>
      </c>
      <c r="B112">
        <f>INDEX(resultados!$A$2:$ZZ$995, 106, MATCH($B$2, resultados!$A$1:$ZZ$1, 0))</f>
        <v/>
      </c>
      <c r="C112">
        <f>INDEX(resultados!$A$2:$ZZ$995, 106, MATCH($B$3, resultados!$A$1:$ZZ$1, 0))</f>
        <v/>
      </c>
    </row>
    <row r="113">
      <c r="A113">
        <f>INDEX(resultados!$A$2:$ZZ$995, 107, MATCH($B$1, resultados!$A$1:$ZZ$1, 0))</f>
        <v/>
      </c>
      <c r="B113">
        <f>INDEX(resultados!$A$2:$ZZ$995, 107, MATCH($B$2, resultados!$A$1:$ZZ$1, 0))</f>
        <v/>
      </c>
      <c r="C113">
        <f>INDEX(resultados!$A$2:$ZZ$995, 107, MATCH($B$3, resultados!$A$1:$ZZ$1, 0))</f>
        <v/>
      </c>
    </row>
    <row r="114">
      <c r="A114">
        <f>INDEX(resultados!$A$2:$ZZ$995, 108, MATCH($B$1, resultados!$A$1:$ZZ$1, 0))</f>
        <v/>
      </c>
      <c r="B114">
        <f>INDEX(resultados!$A$2:$ZZ$995, 108, MATCH($B$2, resultados!$A$1:$ZZ$1, 0))</f>
        <v/>
      </c>
      <c r="C114">
        <f>INDEX(resultados!$A$2:$ZZ$995, 108, MATCH($B$3, resultados!$A$1:$ZZ$1, 0))</f>
        <v/>
      </c>
    </row>
    <row r="115">
      <c r="A115">
        <f>INDEX(resultados!$A$2:$ZZ$995, 109, MATCH($B$1, resultados!$A$1:$ZZ$1, 0))</f>
        <v/>
      </c>
      <c r="B115">
        <f>INDEX(resultados!$A$2:$ZZ$995, 109, MATCH($B$2, resultados!$A$1:$ZZ$1, 0))</f>
        <v/>
      </c>
      <c r="C115">
        <f>INDEX(resultados!$A$2:$ZZ$995, 109, MATCH($B$3, resultados!$A$1:$ZZ$1, 0))</f>
        <v/>
      </c>
    </row>
    <row r="116">
      <c r="A116">
        <f>INDEX(resultados!$A$2:$ZZ$995, 110, MATCH($B$1, resultados!$A$1:$ZZ$1, 0))</f>
        <v/>
      </c>
      <c r="B116">
        <f>INDEX(resultados!$A$2:$ZZ$995, 110, MATCH($B$2, resultados!$A$1:$ZZ$1, 0))</f>
        <v/>
      </c>
      <c r="C116">
        <f>INDEX(resultados!$A$2:$ZZ$995, 110, MATCH($B$3, resultados!$A$1:$ZZ$1, 0))</f>
        <v/>
      </c>
    </row>
    <row r="117">
      <c r="A117">
        <f>INDEX(resultados!$A$2:$ZZ$995, 111, MATCH($B$1, resultados!$A$1:$ZZ$1, 0))</f>
        <v/>
      </c>
      <c r="B117">
        <f>INDEX(resultados!$A$2:$ZZ$995, 111, MATCH($B$2, resultados!$A$1:$ZZ$1, 0))</f>
        <v/>
      </c>
      <c r="C117">
        <f>INDEX(resultados!$A$2:$ZZ$995, 111, MATCH($B$3, resultados!$A$1:$ZZ$1, 0))</f>
        <v/>
      </c>
    </row>
    <row r="118">
      <c r="A118">
        <f>INDEX(resultados!$A$2:$ZZ$995, 112, MATCH($B$1, resultados!$A$1:$ZZ$1, 0))</f>
        <v/>
      </c>
      <c r="B118">
        <f>INDEX(resultados!$A$2:$ZZ$995, 112, MATCH($B$2, resultados!$A$1:$ZZ$1, 0))</f>
        <v/>
      </c>
      <c r="C118">
        <f>INDEX(resultados!$A$2:$ZZ$995, 112, MATCH($B$3, resultados!$A$1:$ZZ$1, 0))</f>
        <v/>
      </c>
    </row>
    <row r="119">
      <c r="A119">
        <f>INDEX(resultados!$A$2:$ZZ$995, 113, MATCH($B$1, resultados!$A$1:$ZZ$1, 0))</f>
        <v/>
      </c>
      <c r="B119">
        <f>INDEX(resultados!$A$2:$ZZ$995, 113, MATCH($B$2, resultados!$A$1:$ZZ$1, 0))</f>
        <v/>
      </c>
      <c r="C119">
        <f>INDEX(resultados!$A$2:$ZZ$995, 113, MATCH($B$3, resultados!$A$1:$ZZ$1, 0))</f>
        <v/>
      </c>
    </row>
    <row r="120">
      <c r="A120">
        <f>INDEX(resultados!$A$2:$ZZ$995, 114, MATCH($B$1, resultados!$A$1:$ZZ$1, 0))</f>
        <v/>
      </c>
      <c r="B120">
        <f>INDEX(resultados!$A$2:$ZZ$995, 114, MATCH($B$2, resultados!$A$1:$ZZ$1, 0))</f>
        <v/>
      </c>
      <c r="C120">
        <f>INDEX(resultados!$A$2:$ZZ$995, 114, MATCH($B$3, resultados!$A$1:$ZZ$1, 0))</f>
        <v/>
      </c>
    </row>
    <row r="121">
      <c r="A121">
        <f>INDEX(resultados!$A$2:$ZZ$995, 115, MATCH($B$1, resultados!$A$1:$ZZ$1, 0))</f>
        <v/>
      </c>
      <c r="B121">
        <f>INDEX(resultados!$A$2:$ZZ$995, 115, MATCH($B$2, resultados!$A$1:$ZZ$1, 0))</f>
        <v/>
      </c>
      <c r="C121">
        <f>INDEX(resultados!$A$2:$ZZ$995, 115, MATCH($B$3, resultados!$A$1:$ZZ$1, 0))</f>
        <v/>
      </c>
    </row>
    <row r="122">
      <c r="A122">
        <f>INDEX(resultados!$A$2:$ZZ$995, 116, MATCH($B$1, resultados!$A$1:$ZZ$1, 0))</f>
        <v/>
      </c>
      <c r="B122">
        <f>INDEX(resultados!$A$2:$ZZ$995, 116, MATCH($B$2, resultados!$A$1:$ZZ$1, 0))</f>
        <v/>
      </c>
      <c r="C122">
        <f>INDEX(resultados!$A$2:$ZZ$995, 116, MATCH($B$3, resultados!$A$1:$ZZ$1, 0))</f>
        <v/>
      </c>
    </row>
    <row r="123">
      <c r="A123">
        <f>INDEX(resultados!$A$2:$ZZ$995, 117, MATCH($B$1, resultados!$A$1:$ZZ$1, 0))</f>
        <v/>
      </c>
      <c r="B123">
        <f>INDEX(resultados!$A$2:$ZZ$995, 117, MATCH($B$2, resultados!$A$1:$ZZ$1, 0))</f>
        <v/>
      </c>
      <c r="C123">
        <f>INDEX(resultados!$A$2:$ZZ$995, 117, MATCH($B$3, resultados!$A$1:$ZZ$1, 0))</f>
        <v/>
      </c>
    </row>
    <row r="124">
      <c r="A124">
        <f>INDEX(resultados!$A$2:$ZZ$995, 118, MATCH($B$1, resultados!$A$1:$ZZ$1, 0))</f>
        <v/>
      </c>
      <c r="B124">
        <f>INDEX(resultados!$A$2:$ZZ$995, 118, MATCH($B$2, resultados!$A$1:$ZZ$1, 0))</f>
        <v/>
      </c>
      <c r="C124">
        <f>INDEX(resultados!$A$2:$ZZ$995, 118, MATCH($B$3, resultados!$A$1:$ZZ$1, 0))</f>
        <v/>
      </c>
    </row>
    <row r="125">
      <c r="A125">
        <f>INDEX(resultados!$A$2:$ZZ$995, 119, MATCH($B$1, resultados!$A$1:$ZZ$1, 0))</f>
        <v/>
      </c>
      <c r="B125">
        <f>INDEX(resultados!$A$2:$ZZ$995, 119, MATCH($B$2, resultados!$A$1:$ZZ$1, 0))</f>
        <v/>
      </c>
      <c r="C125">
        <f>INDEX(resultados!$A$2:$ZZ$995, 119, MATCH($B$3, resultados!$A$1:$ZZ$1, 0))</f>
        <v/>
      </c>
    </row>
    <row r="126">
      <c r="A126">
        <f>INDEX(resultados!$A$2:$ZZ$995, 120, MATCH($B$1, resultados!$A$1:$ZZ$1, 0))</f>
        <v/>
      </c>
      <c r="B126">
        <f>INDEX(resultados!$A$2:$ZZ$995, 120, MATCH($B$2, resultados!$A$1:$ZZ$1, 0))</f>
        <v/>
      </c>
      <c r="C126">
        <f>INDEX(resultados!$A$2:$ZZ$995, 120, MATCH($B$3, resultados!$A$1:$ZZ$1, 0))</f>
        <v/>
      </c>
    </row>
    <row r="127">
      <c r="A127">
        <f>INDEX(resultados!$A$2:$ZZ$995, 121, MATCH($B$1, resultados!$A$1:$ZZ$1, 0))</f>
        <v/>
      </c>
      <c r="B127">
        <f>INDEX(resultados!$A$2:$ZZ$995, 121, MATCH($B$2, resultados!$A$1:$ZZ$1, 0))</f>
        <v/>
      </c>
      <c r="C127">
        <f>INDEX(resultados!$A$2:$ZZ$995, 121, MATCH($B$3, resultados!$A$1:$ZZ$1, 0))</f>
        <v/>
      </c>
    </row>
    <row r="128">
      <c r="A128">
        <f>INDEX(resultados!$A$2:$ZZ$995, 122, MATCH($B$1, resultados!$A$1:$ZZ$1, 0))</f>
        <v/>
      </c>
      <c r="B128">
        <f>INDEX(resultados!$A$2:$ZZ$995, 122, MATCH($B$2, resultados!$A$1:$ZZ$1, 0))</f>
        <v/>
      </c>
      <c r="C128">
        <f>INDEX(resultados!$A$2:$ZZ$995, 122, MATCH($B$3, resultados!$A$1:$ZZ$1, 0))</f>
        <v/>
      </c>
    </row>
    <row r="129">
      <c r="A129">
        <f>INDEX(resultados!$A$2:$ZZ$995, 123, MATCH($B$1, resultados!$A$1:$ZZ$1, 0))</f>
        <v/>
      </c>
      <c r="B129">
        <f>INDEX(resultados!$A$2:$ZZ$995, 123, MATCH($B$2, resultados!$A$1:$ZZ$1, 0))</f>
        <v/>
      </c>
      <c r="C129">
        <f>INDEX(resultados!$A$2:$ZZ$995, 123, MATCH($B$3, resultados!$A$1:$ZZ$1, 0))</f>
        <v/>
      </c>
    </row>
    <row r="130">
      <c r="A130">
        <f>INDEX(resultados!$A$2:$ZZ$995, 124, MATCH($B$1, resultados!$A$1:$ZZ$1, 0))</f>
        <v/>
      </c>
      <c r="B130">
        <f>INDEX(resultados!$A$2:$ZZ$995, 124, MATCH($B$2, resultados!$A$1:$ZZ$1, 0))</f>
        <v/>
      </c>
      <c r="C130">
        <f>INDEX(resultados!$A$2:$ZZ$995, 124, MATCH($B$3, resultados!$A$1:$ZZ$1, 0))</f>
        <v/>
      </c>
    </row>
    <row r="131">
      <c r="A131">
        <f>INDEX(resultados!$A$2:$ZZ$995, 125, MATCH($B$1, resultados!$A$1:$ZZ$1, 0))</f>
        <v/>
      </c>
      <c r="B131">
        <f>INDEX(resultados!$A$2:$ZZ$995, 125, MATCH($B$2, resultados!$A$1:$ZZ$1, 0))</f>
        <v/>
      </c>
      <c r="C131">
        <f>INDEX(resultados!$A$2:$ZZ$995, 125, MATCH($B$3, resultados!$A$1:$ZZ$1, 0))</f>
        <v/>
      </c>
    </row>
    <row r="132">
      <c r="A132">
        <f>INDEX(resultados!$A$2:$ZZ$995, 126, MATCH($B$1, resultados!$A$1:$ZZ$1, 0))</f>
        <v/>
      </c>
      <c r="B132">
        <f>INDEX(resultados!$A$2:$ZZ$995, 126, MATCH($B$2, resultados!$A$1:$ZZ$1, 0))</f>
        <v/>
      </c>
      <c r="C132">
        <f>INDEX(resultados!$A$2:$ZZ$995, 126, MATCH($B$3, resultados!$A$1:$ZZ$1, 0))</f>
        <v/>
      </c>
    </row>
    <row r="133">
      <c r="A133">
        <f>INDEX(resultados!$A$2:$ZZ$995, 127, MATCH($B$1, resultados!$A$1:$ZZ$1, 0))</f>
        <v/>
      </c>
      <c r="B133">
        <f>INDEX(resultados!$A$2:$ZZ$995, 127, MATCH($B$2, resultados!$A$1:$ZZ$1, 0))</f>
        <v/>
      </c>
      <c r="C133">
        <f>INDEX(resultados!$A$2:$ZZ$995, 127, MATCH($B$3, resultados!$A$1:$ZZ$1, 0))</f>
        <v/>
      </c>
    </row>
    <row r="134">
      <c r="A134">
        <f>INDEX(resultados!$A$2:$ZZ$995, 128, MATCH($B$1, resultados!$A$1:$ZZ$1, 0))</f>
        <v/>
      </c>
      <c r="B134">
        <f>INDEX(resultados!$A$2:$ZZ$995, 128, MATCH($B$2, resultados!$A$1:$ZZ$1, 0))</f>
        <v/>
      </c>
      <c r="C134">
        <f>INDEX(resultados!$A$2:$ZZ$995, 128, MATCH($B$3, resultados!$A$1:$ZZ$1, 0))</f>
        <v/>
      </c>
    </row>
    <row r="135">
      <c r="A135">
        <f>INDEX(resultados!$A$2:$ZZ$995, 129, MATCH($B$1, resultados!$A$1:$ZZ$1, 0))</f>
        <v/>
      </c>
      <c r="B135">
        <f>INDEX(resultados!$A$2:$ZZ$995, 129, MATCH($B$2, resultados!$A$1:$ZZ$1, 0))</f>
        <v/>
      </c>
      <c r="C135">
        <f>INDEX(resultados!$A$2:$ZZ$995, 129, MATCH($B$3, resultados!$A$1:$ZZ$1, 0))</f>
        <v/>
      </c>
    </row>
    <row r="136">
      <c r="A136">
        <f>INDEX(resultados!$A$2:$ZZ$995, 130, MATCH($B$1, resultados!$A$1:$ZZ$1, 0))</f>
        <v/>
      </c>
      <c r="B136">
        <f>INDEX(resultados!$A$2:$ZZ$995, 130, MATCH($B$2, resultados!$A$1:$ZZ$1, 0))</f>
        <v/>
      </c>
      <c r="C136">
        <f>INDEX(resultados!$A$2:$ZZ$995, 130, MATCH($B$3, resultados!$A$1:$ZZ$1, 0))</f>
        <v/>
      </c>
    </row>
    <row r="137">
      <c r="A137">
        <f>INDEX(resultados!$A$2:$ZZ$995, 131, MATCH($B$1, resultados!$A$1:$ZZ$1, 0))</f>
        <v/>
      </c>
      <c r="B137">
        <f>INDEX(resultados!$A$2:$ZZ$995, 131, MATCH($B$2, resultados!$A$1:$ZZ$1, 0))</f>
        <v/>
      </c>
      <c r="C137">
        <f>INDEX(resultados!$A$2:$ZZ$995, 131, MATCH($B$3, resultados!$A$1:$ZZ$1, 0))</f>
        <v/>
      </c>
    </row>
    <row r="138">
      <c r="A138">
        <f>INDEX(resultados!$A$2:$ZZ$995, 132, MATCH($B$1, resultados!$A$1:$ZZ$1, 0))</f>
        <v/>
      </c>
      <c r="B138">
        <f>INDEX(resultados!$A$2:$ZZ$995, 132, MATCH($B$2, resultados!$A$1:$ZZ$1, 0))</f>
        <v/>
      </c>
      <c r="C138">
        <f>INDEX(resultados!$A$2:$ZZ$995, 132, MATCH($B$3, resultados!$A$1:$ZZ$1, 0))</f>
        <v/>
      </c>
    </row>
    <row r="139">
      <c r="A139">
        <f>INDEX(resultados!$A$2:$ZZ$995, 133, MATCH($B$1, resultados!$A$1:$ZZ$1, 0))</f>
        <v/>
      </c>
      <c r="B139">
        <f>INDEX(resultados!$A$2:$ZZ$995, 133, MATCH($B$2, resultados!$A$1:$ZZ$1, 0))</f>
        <v/>
      </c>
      <c r="C139">
        <f>INDEX(resultados!$A$2:$ZZ$995, 133, MATCH($B$3, resultados!$A$1:$ZZ$1, 0))</f>
        <v/>
      </c>
    </row>
    <row r="140">
      <c r="A140">
        <f>INDEX(resultados!$A$2:$ZZ$995, 134, MATCH($B$1, resultados!$A$1:$ZZ$1, 0))</f>
        <v/>
      </c>
      <c r="B140">
        <f>INDEX(resultados!$A$2:$ZZ$995, 134, MATCH($B$2, resultados!$A$1:$ZZ$1, 0))</f>
        <v/>
      </c>
      <c r="C140">
        <f>INDEX(resultados!$A$2:$ZZ$995, 134, MATCH($B$3, resultados!$A$1:$ZZ$1, 0))</f>
        <v/>
      </c>
    </row>
    <row r="141">
      <c r="A141">
        <f>INDEX(resultados!$A$2:$ZZ$995, 135, MATCH($B$1, resultados!$A$1:$ZZ$1, 0))</f>
        <v/>
      </c>
      <c r="B141">
        <f>INDEX(resultados!$A$2:$ZZ$995, 135, MATCH($B$2, resultados!$A$1:$ZZ$1, 0))</f>
        <v/>
      </c>
      <c r="C141">
        <f>INDEX(resultados!$A$2:$ZZ$995, 135, MATCH($B$3, resultados!$A$1:$ZZ$1, 0))</f>
        <v/>
      </c>
    </row>
    <row r="142">
      <c r="A142">
        <f>INDEX(resultados!$A$2:$ZZ$995, 136, MATCH($B$1, resultados!$A$1:$ZZ$1, 0))</f>
        <v/>
      </c>
      <c r="B142">
        <f>INDEX(resultados!$A$2:$ZZ$995, 136, MATCH($B$2, resultados!$A$1:$ZZ$1, 0))</f>
        <v/>
      </c>
      <c r="C142">
        <f>INDEX(resultados!$A$2:$ZZ$995, 136, MATCH($B$3, resultados!$A$1:$ZZ$1, 0))</f>
        <v/>
      </c>
    </row>
    <row r="143">
      <c r="A143">
        <f>INDEX(resultados!$A$2:$ZZ$995, 137, MATCH($B$1, resultados!$A$1:$ZZ$1, 0))</f>
        <v/>
      </c>
      <c r="B143">
        <f>INDEX(resultados!$A$2:$ZZ$995, 137, MATCH($B$2, resultados!$A$1:$ZZ$1, 0))</f>
        <v/>
      </c>
      <c r="C143">
        <f>INDEX(resultados!$A$2:$ZZ$995, 137, MATCH($B$3, resultados!$A$1:$ZZ$1, 0))</f>
        <v/>
      </c>
    </row>
    <row r="144">
      <c r="A144">
        <f>INDEX(resultados!$A$2:$ZZ$995, 138, MATCH($B$1, resultados!$A$1:$ZZ$1, 0))</f>
        <v/>
      </c>
      <c r="B144">
        <f>INDEX(resultados!$A$2:$ZZ$995, 138, MATCH($B$2, resultados!$A$1:$ZZ$1, 0))</f>
        <v/>
      </c>
      <c r="C144">
        <f>INDEX(resultados!$A$2:$ZZ$995, 138, MATCH($B$3, resultados!$A$1:$ZZ$1, 0))</f>
        <v/>
      </c>
    </row>
    <row r="145">
      <c r="A145">
        <f>INDEX(resultados!$A$2:$ZZ$995, 139, MATCH($B$1, resultados!$A$1:$ZZ$1, 0))</f>
        <v/>
      </c>
      <c r="B145">
        <f>INDEX(resultados!$A$2:$ZZ$995, 139, MATCH($B$2, resultados!$A$1:$ZZ$1, 0))</f>
        <v/>
      </c>
      <c r="C145">
        <f>INDEX(resultados!$A$2:$ZZ$995, 139, MATCH($B$3, resultados!$A$1:$ZZ$1, 0))</f>
        <v/>
      </c>
    </row>
    <row r="146">
      <c r="A146">
        <f>INDEX(resultados!$A$2:$ZZ$995, 140, MATCH($B$1, resultados!$A$1:$ZZ$1, 0))</f>
        <v/>
      </c>
      <c r="B146">
        <f>INDEX(resultados!$A$2:$ZZ$995, 140, MATCH($B$2, resultados!$A$1:$ZZ$1, 0))</f>
        <v/>
      </c>
      <c r="C146">
        <f>INDEX(resultados!$A$2:$ZZ$995, 140, MATCH($B$3, resultados!$A$1:$ZZ$1, 0))</f>
        <v/>
      </c>
    </row>
    <row r="147">
      <c r="A147">
        <f>INDEX(resultados!$A$2:$ZZ$995, 141, MATCH($B$1, resultados!$A$1:$ZZ$1, 0))</f>
        <v/>
      </c>
      <c r="B147">
        <f>INDEX(resultados!$A$2:$ZZ$995, 141, MATCH($B$2, resultados!$A$1:$ZZ$1, 0))</f>
        <v/>
      </c>
      <c r="C147">
        <f>INDEX(resultados!$A$2:$ZZ$995, 141, MATCH($B$3, resultados!$A$1:$ZZ$1, 0))</f>
        <v/>
      </c>
    </row>
    <row r="148">
      <c r="A148">
        <f>INDEX(resultados!$A$2:$ZZ$995, 142, MATCH($B$1, resultados!$A$1:$ZZ$1, 0))</f>
        <v/>
      </c>
      <c r="B148">
        <f>INDEX(resultados!$A$2:$ZZ$995, 142, MATCH($B$2, resultados!$A$1:$ZZ$1, 0))</f>
        <v/>
      </c>
      <c r="C148">
        <f>INDEX(resultados!$A$2:$ZZ$995, 142, MATCH($B$3, resultados!$A$1:$ZZ$1, 0))</f>
        <v/>
      </c>
    </row>
    <row r="149">
      <c r="A149">
        <f>INDEX(resultados!$A$2:$ZZ$995, 143, MATCH($B$1, resultados!$A$1:$ZZ$1, 0))</f>
        <v/>
      </c>
      <c r="B149">
        <f>INDEX(resultados!$A$2:$ZZ$995, 143, MATCH($B$2, resultados!$A$1:$ZZ$1, 0))</f>
        <v/>
      </c>
      <c r="C149">
        <f>INDEX(resultados!$A$2:$ZZ$995, 143, MATCH($B$3, resultados!$A$1:$ZZ$1, 0))</f>
        <v/>
      </c>
    </row>
    <row r="150">
      <c r="A150">
        <f>INDEX(resultados!$A$2:$ZZ$995, 144, MATCH($B$1, resultados!$A$1:$ZZ$1, 0))</f>
        <v/>
      </c>
      <c r="B150">
        <f>INDEX(resultados!$A$2:$ZZ$995, 144, MATCH($B$2, resultados!$A$1:$ZZ$1, 0))</f>
        <v/>
      </c>
      <c r="C150">
        <f>INDEX(resultados!$A$2:$ZZ$995, 144, MATCH($B$3, resultados!$A$1:$ZZ$1, 0))</f>
        <v/>
      </c>
    </row>
    <row r="151">
      <c r="A151">
        <f>INDEX(resultados!$A$2:$ZZ$995, 145, MATCH($B$1, resultados!$A$1:$ZZ$1, 0))</f>
        <v/>
      </c>
      <c r="B151">
        <f>INDEX(resultados!$A$2:$ZZ$995, 145, MATCH($B$2, resultados!$A$1:$ZZ$1, 0))</f>
        <v/>
      </c>
      <c r="C151">
        <f>INDEX(resultados!$A$2:$ZZ$995, 145, MATCH($B$3, resultados!$A$1:$ZZ$1, 0))</f>
        <v/>
      </c>
    </row>
    <row r="152">
      <c r="A152">
        <f>INDEX(resultados!$A$2:$ZZ$995, 146, MATCH($B$1, resultados!$A$1:$ZZ$1, 0))</f>
        <v/>
      </c>
      <c r="B152">
        <f>INDEX(resultados!$A$2:$ZZ$995, 146, MATCH($B$2, resultados!$A$1:$ZZ$1, 0))</f>
        <v/>
      </c>
      <c r="C152">
        <f>INDEX(resultados!$A$2:$ZZ$995, 146, MATCH($B$3, resultados!$A$1:$ZZ$1, 0))</f>
        <v/>
      </c>
    </row>
    <row r="153">
      <c r="A153">
        <f>INDEX(resultados!$A$2:$ZZ$995, 147, MATCH($B$1, resultados!$A$1:$ZZ$1, 0))</f>
        <v/>
      </c>
      <c r="B153">
        <f>INDEX(resultados!$A$2:$ZZ$995, 147, MATCH($B$2, resultados!$A$1:$ZZ$1, 0))</f>
        <v/>
      </c>
      <c r="C153">
        <f>INDEX(resultados!$A$2:$ZZ$995, 147, MATCH($B$3, resultados!$A$1:$ZZ$1, 0))</f>
        <v/>
      </c>
    </row>
    <row r="154">
      <c r="A154">
        <f>INDEX(resultados!$A$2:$ZZ$995, 148, MATCH($B$1, resultados!$A$1:$ZZ$1, 0))</f>
        <v/>
      </c>
      <c r="B154">
        <f>INDEX(resultados!$A$2:$ZZ$995, 148, MATCH($B$2, resultados!$A$1:$ZZ$1, 0))</f>
        <v/>
      </c>
      <c r="C154">
        <f>INDEX(resultados!$A$2:$ZZ$995, 148, MATCH($B$3, resultados!$A$1:$ZZ$1, 0))</f>
        <v/>
      </c>
    </row>
    <row r="155">
      <c r="A155">
        <f>INDEX(resultados!$A$2:$ZZ$995, 149, MATCH($B$1, resultados!$A$1:$ZZ$1, 0))</f>
        <v/>
      </c>
      <c r="B155">
        <f>INDEX(resultados!$A$2:$ZZ$995, 149, MATCH($B$2, resultados!$A$1:$ZZ$1, 0))</f>
        <v/>
      </c>
      <c r="C155">
        <f>INDEX(resultados!$A$2:$ZZ$995, 149, MATCH($B$3, resultados!$A$1:$ZZ$1, 0))</f>
        <v/>
      </c>
    </row>
    <row r="156">
      <c r="A156">
        <f>INDEX(resultados!$A$2:$ZZ$995, 150, MATCH($B$1, resultados!$A$1:$ZZ$1, 0))</f>
        <v/>
      </c>
      <c r="B156">
        <f>INDEX(resultados!$A$2:$ZZ$995, 150, MATCH($B$2, resultados!$A$1:$ZZ$1, 0))</f>
        <v/>
      </c>
      <c r="C156">
        <f>INDEX(resultados!$A$2:$ZZ$995, 150, MATCH($B$3, resultados!$A$1:$ZZ$1, 0))</f>
        <v/>
      </c>
    </row>
    <row r="157">
      <c r="A157">
        <f>INDEX(resultados!$A$2:$ZZ$995, 151, MATCH($B$1, resultados!$A$1:$ZZ$1, 0))</f>
        <v/>
      </c>
      <c r="B157">
        <f>INDEX(resultados!$A$2:$ZZ$995, 151, MATCH($B$2, resultados!$A$1:$ZZ$1, 0))</f>
        <v/>
      </c>
      <c r="C157">
        <f>INDEX(resultados!$A$2:$ZZ$995, 151, MATCH($B$3, resultados!$A$1:$ZZ$1, 0))</f>
        <v/>
      </c>
    </row>
    <row r="158">
      <c r="A158">
        <f>INDEX(resultados!$A$2:$ZZ$995, 152, MATCH($B$1, resultados!$A$1:$ZZ$1, 0))</f>
        <v/>
      </c>
      <c r="B158">
        <f>INDEX(resultados!$A$2:$ZZ$995, 152, MATCH($B$2, resultados!$A$1:$ZZ$1, 0))</f>
        <v/>
      </c>
      <c r="C158">
        <f>INDEX(resultados!$A$2:$ZZ$995, 152, MATCH($B$3, resultados!$A$1:$ZZ$1, 0))</f>
        <v/>
      </c>
    </row>
    <row r="159">
      <c r="A159">
        <f>INDEX(resultados!$A$2:$ZZ$995, 153, MATCH($B$1, resultados!$A$1:$ZZ$1, 0))</f>
        <v/>
      </c>
      <c r="B159">
        <f>INDEX(resultados!$A$2:$ZZ$995, 153, MATCH($B$2, resultados!$A$1:$ZZ$1, 0))</f>
        <v/>
      </c>
      <c r="C159">
        <f>INDEX(resultados!$A$2:$ZZ$995, 153, MATCH($B$3, resultados!$A$1:$ZZ$1, 0))</f>
        <v/>
      </c>
    </row>
    <row r="160">
      <c r="A160">
        <f>INDEX(resultados!$A$2:$ZZ$995, 154, MATCH($B$1, resultados!$A$1:$ZZ$1, 0))</f>
        <v/>
      </c>
      <c r="B160">
        <f>INDEX(resultados!$A$2:$ZZ$995, 154, MATCH($B$2, resultados!$A$1:$ZZ$1, 0))</f>
        <v/>
      </c>
      <c r="C160">
        <f>INDEX(resultados!$A$2:$ZZ$995, 154, MATCH($B$3, resultados!$A$1:$ZZ$1, 0))</f>
        <v/>
      </c>
    </row>
    <row r="161">
      <c r="A161">
        <f>INDEX(resultados!$A$2:$ZZ$995, 155, MATCH($B$1, resultados!$A$1:$ZZ$1, 0))</f>
        <v/>
      </c>
      <c r="B161">
        <f>INDEX(resultados!$A$2:$ZZ$995, 155, MATCH($B$2, resultados!$A$1:$ZZ$1, 0))</f>
        <v/>
      </c>
      <c r="C161">
        <f>INDEX(resultados!$A$2:$ZZ$995, 155, MATCH($B$3, resultados!$A$1:$ZZ$1, 0))</f>
        <v/>
      </c>
    </row>
    <row r="162">
      <c r="A162">
        <f>INDEX(resultados!$A$2:$ZZ$995, 156, MATCH($B$1, resultados!$A$1:$ZZ$1, 0))</f>
        <v/>
      </c>
      <c r="B162">
        <f>INDEX(resultados!$A$2:$ZZ$995, 156, MATCH($B$2, resultados!$A$1:$ZZ$1, 0))</f>
        <v/>
      </c>
      <c r="C162">
        <f>INDEX(resultados!$A$2:$ZZ$995, 156, MATCH($B$3, resultados!$A$1:$ZZ$1, 0))</f>
        <v/>
      </c>
    </row>
    <row r="163">
      <c r="A163">
        <f>INDEX(resultados!$A$2:$ZZ$995, 157, MATCH($B$1, resultados!$A$1:$ZZ$1, 0))</f>
        <v/>
      </c>
      <c r="B163">
        <f>INDEX(resultados!$A$2:$ZZ$995, 157, MATCH($B$2, resultados!$A$1:$ZZ$1, 0))</f>
        <v/>
      </c>
      <c r="C163">
        <f>INDEX(resultados!$A$2:$ZZ$995, 157, MATCH($B$3, resultados!$A$1:$ZZ$1, 0))</f>
        <v/>
      </c>
    </row>
    <row r="164">
      <c r="A164">
        <f>INDEX(resultados!$A$2:$ZZ$995, 158, MATCH($B$1, resultados!$A$1:$ZZ$1, 0))</f>
        <v/>
      </c>
      <c r="B164">
        <f>INDEX(resultados!$A$2:$ZZ$995, 158, MATCH($B$2, resultados!$A$1:$ZZ$1, 0))</f>
        <v/>
      </c>
      <c r="C164">
        <f>INDEX(resultados!$A$2:$ZZ$995, 158, MATCH($B$3, resultados!$A$1:$ZZ$1, 0))</f>
        <v/>
      </c>
    </row>
    <row r="165">
      <c r="A165">
        <f>INDEX(resultados!$A$2:$ZZ$995, 159, MATCH($B$1, resultados!$A$1:$ZZ$1, 0))</f>
        <v/>
      </c>
      <c r="B165">
        <f>INDEX(resultados!$A$2:$ZZ$995, 159, MATCH($B$2, resultados!$A$1:$ZZ$1, 0))</f>
        <v/>
      </c>
      <c r="C165">
        <f>INDEX(resultados!$A$2:$ZZ$995, 159, MATCH($B$3, resultados!$A$1:$ZZ$1, 0))</f>
        <v/>
      </c>
    </row>
    <row r="166">
      <c r="A166">
        <f>INDEX(resultados!$A$2:$ZZ$995, 160, MATCH($B$1, resultados!$A$1:$ZZ$1, 0))</f>
        <v/>
      </c>
      <c r="B166">
        <f>INDEX(resultados!$A$2:$ZZ$995, 160, MATCH($B$2, resultados!$A$1:$ZZ$1, 0))</f>
        <v/>
      </c>
      <c r="C166">
        <f>INDEX(resultados!$A$2:$ZZ$995, 160, MATCH($B$3, resultados!$A$1:$ZZ$1, 0))</f>
        <v/>
      </c>
    </row>
    <row r="167">
      <c r="A167">
        <f>INDEX(resultados!$A$2:$ZZ$995, 161, MATCH($B$1, resultados!$A$1:$ZZ$1, 0))</f>
        <v/>
      </c>
      <c r="B167">
        <f>INDEX(resultados!$A$2:$ZZ$995, 161, MATCH($B$2, resultados!$A$1:$ZZ$1, 0))</f>
        <v/>
      </c>
      <c r="C167">
        <f>INDEX(resultados!$A$2:$ZZ$995, 161, MATCH($B$3, resultados!$A$1:$ZZ$1, 0))</f>
        <v/>
      </c>
    </row>
    <row r="168">
      <c r="A168">
        <f>INDEX(resultados!$A$2:$ZZ$995, 162, MATCH($B$1, resultados!$A$1:$ZZ$1, 0))</f>
        <v/>
      </c>
      <c r="B168">
        <f>INDEX(resultados!$A$2:$ZZ$995, 162, MATCH($B$2, resultados!$A$1:$ZZ$1, 0))</f>
        <v/>
      </c>
      <c r="C168">
        <f>INDEX(resultados!$A$2:$ZZ$995, 162, MATCH($B$3, resultados!$A$1:$ZZ$1, 0))</f>
        <v/>
      </c>
    </row>
    <row r="169">
      <c r="A169">
        <f>INDEX(resultados!$A$2:$ZZ$995, 163, MATCH($B$1, resultados!$A$1:$ZZ$1, 0))</f>
        <v/>
      </c>
      <c r="B169">
        <f>INDEX(resultados!$A$2:$ZZ$995, 163, MATCH($B$2, resultados!$A$1:$ZZ$1, 0))</f>
        <v/>
      </c>
      <c r="C169">
        <f>INDEX(resultados!$A$2:$ZZ$995, 163, MATCH($B$3, resultados!$A$1:$ZZ$1, 0))</f>
        <v/>
      </c>
    </row>
    <row r="170">
      <c r="A170">
        <f>INDEX(resultados!$A$2:$ZZ$995, 164, MATCH($B$1, resultados!$A$1:$ZZ$1, 0))</f>
        <v/>
      </c>
      <c r="B170">
        <f>INDEX(resultados!$A$2:$ZZ$995, 164, MATCH($B$2, resultados!$A$1:$ZZ$1, 0))</f>
        <v/>
      </c>
      <c r="C170">
        <f>INDEX(resultados!$A$2:$ZZ$995, 164, MATCH($B$3, resultados!$A$1:$ZZ$1, 0))</f>
        <v/>
      </c>
    </row>
    <row r="171">
      <c r="A171">
        <f>INDEX(resultados!$A$2:$ZZ$995, 165, MATCH($B$1, resultados!$A$1:$ZZ$1, 0))</f>
        <v/>
      </c>
      <c r="B171">
        <f>INDEX(resultados!$A$2:$ZZ$995, 165, MATCH($B$2, resultados!$A$1:$ZZ$1, 0))</f>
        <v/>
      </c>
      <c r="C171">
        <f>INDEX(resultados!$A$2:$ZZ$995, 165, MATCH($B$3, resultados!$A$1:$ZZ$1, 0))</f>
        <v/>
      </c>
    </row>
    <row r="172">
      <c r="A172">
        <f>INDEX(resultados!$A$2:$ZZ$995, 166, MATCH($B$1, resultados!$A$1:$ZZ$1, 0))</f>
        <v/>
      </c>
      <c r="B172">
        <f>INDEX(resultados!$A$2:$ZZ$995, 166, MATCH($B$2, resultados!$A$1:$ZZ$1, 0))</f>
        <v/>
      </c>
      <c r="C172">
        <f>INDEX(resultados!$A$2:$ZZ$995, 166, MATCH($B$3, resultados!$A$1:$ZZ$1, 0))</f>
        <v/>
      </c>
    </row>
    <row r="173">
      <c r="A173">
        <f>INDEX(resultados!$A$2:$ZZ$995, 167, MATCH($B$1, resultados!$A$1:$ZZ$1, 0))</f>
        <v/>
      </c>
      <c r="B173">
        <f>INDEX(resultados!$A$2:$ZZ$995, 167, MATCH($B$2, resultados!$A$1:$ZZ$1, 0))</f>
        <v/>
      </c>
      <c r="C173">
        <f>INDEX(resultados!$A$2:$ZZ$995, 167, MATCH($B$3, resultados!$A$1:$ZZ$1, 0))</f>
        <v/>
      </c>
    </row>
    <row r="174">
      <c r="A174">
        <f>INDEX(resultados!$A$2:$ZZ$995, 168, MATCH($B$1, resultados!$A$1:$ZZ$1, 0))</f>
        <v/>
      </c>
      <c r="B174">
        <f>INDEX(resultados!$A$2:$ZZ$995, 168, MATCH($B$2, resultados!$A$1:$ZZ$1, 0))</f>
        <v/>
      </c>
      <c r="C174">
        <f>INDEX(resultados!$A$2:$ZZ$995, 168, MATCH($B$3, resultados!$A$1:$ZZ$1, 0))</f>
        <v/>
      </c>
    </row>
    <row r="175">
      <c r="A175">
        <f>INDEX(resultados!$A$2:$ZZ$995, 169, MATCH($B$1, resultados!$A$1:$ZZ$1, 0))</f>
        <v/>
      </c>
      <c r="B175">
        <f>INDEX(resultados!$A$2:$ZZ$995, 169, MATCH($B$2, resultados!$A$1:$ZZ$1, 0))</f>
        <v/>
      </c>
      <c r="C175">
        <f>INDEX(resultados!$A$2:$ZZ$995, 169, MATCH($B$3, resultados!$A$1:$ZZ$1, 0))</f>
        <v/>
      </c>
    </row>
    <row r="176">
      <c r="A176">
        <f>INDEX(resultados!$A$2:$ZZ$995, 170, MATCH($B$1, resultados!$A$1:$ZZ$1, 0))</f>
        <v/>
      </c>
      <c r="B176">
        <f>INDEX(resultados!$A$2:$ZZ$995, 170, MATCH($B$2, resultados!$A$1:$ZZ$1, 0))</f>
        <v/>
      </c>
      <c r="C176">
        <f>INDEX(resultados!$A$2:$ZZ$995, 170, MATCH($B$3, resultados!$A$1:$ZZ$1, 0))</f>
        <v/>
      </c>
    </row>
    <row r="177">
      <c r="A177">
        <f>INDEX(resultados!$A$2:$ZZ$995, 171, MATCH($B$1, resultados!$A$1:$ZZ$1, 0))</f>
        <v/>
      </c>
      <c r="B177">
        <f>INDEX(resultados!$A$2:$ZZ$995, 171, MATCH($B$2, resultados!$A$1:$ZZ$1, 0))</f>
        <v/>
      </c>
      <c r="C177">
        <f>INDEX(resultados!$A$2:$ZZ$995, 171, MATCH($B$3, resultados!$A$1:$ZZ$1, 0))</f>
        <v/>
      </c>
    </row>
    <row r="178">
      <c r="A178">
        <f>INDEX(resultados!$A$2:$ZZ$995, 172, MATCH($B$1, resultados!$A$1:$ZZ$1, 0))</f>
        <v/>
      </c>
      <c r="B178">
        <f>INDEX(resultados!$A$2:$ZZ$995, 172, MATCH($B$2, resultados!$A$1:$ZZ$1, 0))</f>
        <v/>
      </c>
      <c r="C178">
        <f>INDEX(resultados!$A$2:$ZZ$995, 172, MATCH($B$3, resultados!$A$1:$ZZ$1, 0))</f>
        <v/>
      </c>
    </row>
    <row r="179">
      <c r="A179">
        <f>INDEX(resultados!$A$2:$ZZ$995, 173, MATCH($B$1, resultados!$A$1:$ZZ$1, 0))</f>
        <v/>
      </c>
      <c r="B179">
        <f>INDEX(resultados!$A$2:$ZZ$995, 173, MATCH($B$2, resultados!$A$1:$ZZ$1, 0))</f>
        <v/>
      </c>
      <c r="C179">
        <f>INDEX(resultados!$A$2:$ZZ$995, 173, MATCH($B$3, resultados!$A$1:$ZZ$1, 0))</f>
        <v/>
      </c>
    </row>
    <row r="180">
      <c r="A180">
        <f>INDEX(resultados!$A$2:$ZZ$995, 174, MATCH($B$1, resultados!$A$1:$ZZ$1, 0))</f>
        <v/>
      </c>
      <c r="B180">
        <f>INDEX(resultados!$A$2:$ZZ$995, 174, MATCH($B$2, resultados!$A$1:$ZZ$1, 0))</f>
        <v/>
      </c>
      <c r="C180">
        <f>INDEX(resultados!$A$2:$ZZ$995, 174, MATCH($B$3, resultados!$A$1:$ZZ$1, 0))</f>
        <v/>
      </c>
    </row>
    <row r="181">
      <c r="A181">
        <f>INDEX(resultados!$A$2:$ZZ$995, 175, MATCH($B$1, resultados!$A$1:$ZZ$1, 0))</f>
        <v/>
      </c>
      <c r="B181">
        <f>INDEX(resultados!$A$2:$ZZ$995, 175, MATCH($B$2, resultados!$A$1:$ZZ$1, 0))</f>
        <v/>
      </c>
      <c r="C181">
        <f>INDEX(resultados!$A$2:$ZZ$995, 175, MATCH($B$3, resultados!$A$1:$ZZ$1, 0))</f>
        <v/>
      </c>
    </row>
    <row r="182">
      <c r="A182">
        <f>INDEX(resultados!$A$2:$ZZ$995, 176, MATCH($B$1, resultados!$A$1:$ZZ$1, 0))</f>
        <v/>
      </c>
      <c r="B182">
        <f>INDEX(resultados!$A$2:$ZZ$995, 176, MATCH($B$2, resultados!$A$1:$ZZ$1, 0))</f>
        <v/>
      </c>
      <c r="C182">
        <f>INDEX(resultados!$A$2:$ZZ$995, 176, MATCH($B$3, resultados!$A$1:$ZZ$1, 0))</f>
        <v/>
      </c>
    </row>
    <row r="183">
      <c r="A183">
        <f>INDEX(resultados!$A$2:$ZZ$995, 177, MATCH($B$1, resultados!$A$1:$ZZ$1, 0))</f>
        <v/>
      </c>
      <c r="B183">
        <f>INDEX(resultados!$A$2:$ZZ$995, 177, MATCH($B$2, resultados!$A$1:$ZZ$1, 0))</f>
        <v/>
      </c>
      <c r="C183">
        <f>INDEX(resultados!$A$2:$ZZ$995, 177, MATCH($B$3, resultados!$A$1:$ZZ$1, 0))</f>
        <v/>
      </c>
    </row>
    <row r="184">
      <c r="A184">
        <f>INDEX(resultados!$A$2:$ZZ$995, 178, MATCH($B$1, resultados!$A$1:$ZZ$1, 0))</f>
        <v/>
      </c>
      <c r="B184">
        <f>INDEX(resultados!$A$2:$ZZ$995, 178, MATCH($B$2, resultados!$A$1:$ZZ$1, 0))</f>
        <v/>
      </c>
      <c r="C184">
        <f>INDEX(resultados!$A$2:$ZZ$995, 178, MATCH($B$3, resultados!$A$1:$ZZ$1, 0))</f>
        <v/>
      </c>
    </row>
    <row r="185">
      <c r="A185">
        <f>INDEX(resultados!$A$2:$ZZ$995, 179, MATCH($B$1, resultados!$A$1:$ZZ$1, 0))</f>
        <v/>
      </c>
      <c r="B185">
        <f>INDEX(resultados!$A$2:$ZZ$995, 179, MATCH($B$2, resultados!$A$1:$ZZ$1, 0))</f>
        <v/>
      </c>
      <c r="C185">
        <f>INDEX(resultados!$A$2:$ZZ$995, 179, MATCH($B$3, resultados!$A$1:$ZZ$1, 0))</f>
        <v/>
      </c>
    </row>
    <row r="186">
      <c r="A186">
        <f>INDEX(resultados!$A$2:$ZZ$995, 180, MATCH($B$1, resultados!$A$1:$ZZ$1, 0))</f>
        <v/>
      </c>
      <c r="B186">
        <f>INDEX(resultados!$A$2:$ZZ$995, 180, MATCH($B$2, resultados!$A$1:$ZZ$1, 0))</f>
        <v/>
      </c>
      <c r="C186">
        <f>INDEX(resultados!$A$2:$ZZ$995, 180, MATCH($B$3, resultados!$A$1:$ZZ$1, 0))</f>
        <v/>
      </c>
    </row>
    <row r="187">
      <c r="A187">
        <f>INDEX(resultados!$A$2:$ZZ$995, 181, MATCH($B$1, resultados!$A$1:$ZZ$1, 0))</f>
        <v/>
      </c>
      <c r="B187">
        <f>INDEX(resultados!$A$2:$ZZ$995, 181, MATCH($B$2, resultados!$A$1:$ZZ$1, 0))</f>
        <v/>
      </c>
      <c r="C187">
        <f>INDEX(resultados!$A$2:$ZZ$995, 181, MATCH($B$3, resultados!$A$1:$ZZ$1, 0))</f>
        <v/>
      </c>
    </row>
    <row r="188">
      <c r="A188">
        <f>INDEX(resultados!$A$2:$ZZ$995, 182, MATCH($B$1, resultados!$A$1:$ZZ$1, 0))</f>
        <v/>
      </c>
      <c r="B188">
        <f>INDEX(resultados!$A$2:$ZZ$995, 182, MATCH($B$2, resultados!$A$1:$ZZ$1, 0))</f>
        <v/>
      </c>
      <c r="C188">
        <f>INDEX(resultados!$A$2:$ZZ$995, 182, MATCH($B$3, resultados!$A$1:$ZZ$1, 0))</f>
        <v/>
      </c>
    </row>
    <row r="189">
      <c r="A189">
        <f>INDEX(resultados!$A$2:$ZZ$995, 183, MATCH($B$1, resultados!$A$1:$ZZ$1, 0))</f>
        <v/>
      </c>
      <c r="B189">
        <f>INDEX(resultados!$A$2:$ZZ$995, 183, MATCH($B$2, resultados!$A$1:$ZZ$1, 0))</f>
        <v/>
      </c>
      <c r="C189">
        <f>INDEX(resultados!$A$2:$ZZ$995, 183, MATCH($B$3, resultados!$A$1:$ZZ$1, 0))</f>
        <v/>
      </c>
    </row>
    <row r="190">
      <c r="A190">
        <f>INDEX(resultados!$A$2:$ZZ$995, 184, MATCH($B$1, resultados!$A$1:$ZZ$1, 0))</f>
        <v/>
      </c>
      <c r="B190">
        <f>INDEX(resultados!$A$2:$ZZ$995, 184, MATCH($B$2, resultados!$A$1:$ZZ$1, 0))</f>
        <v/>
      </c>
      <c r="C190">
        <f>INDEX(resultados!$A$2:$ZZ$995, 184, MATCH($B$3, resultados!$A$1:$ZZ$1, 0))</f>
        <v/>
      </c>
    </row>
    <row r="191">
      <c r="A191">
        <f>INDEX(resultados!$A$2:$ZZ$995, 185, MATCH($B$1, resultados!$A$1:$ZZ$1, 0))</f>
        <v/>
      </c>
      <c r="B191">
        <f>INDEX(resultados!$A$2:$ZZ$995, 185, MATCH($B$2, resultados!$A$1:$ZZ$1, 0))</f>
        <v/>
      </c>
      <c r="C191">
        <f>INDEX(resultados!$A$2:$ZZ$995, 185, MATCH($B$3, resultados!$A$1:$ZZ$1, 0))</f>
        <v/>
      </c>
    </row>
    <row r="192">
      <c r="A192">
        <f>INDEX(resultados!$A$2:$ZZ$995, 186, MATCH($B$1, resultados!$A$1:$ZZ$1, 0))</f>
        <v/>
      </c>
      <c r="B192">
        <f>INDEX(resultados!$A$2:$ZZ$995, 186, MATCH($B$2, resultados!$A$1:$ZZ$1, 0))</f>
        <v/>
      </c>
      <c r="C192">
        <f>INDEX(resultados!$A$2:$ZZ$995, 186, MATCH($B$3, resultados!$A$1:$ZZ$1, 0))</f>
        <v/>
      </c>
    </row>
    <row r="193">
      <c r="A193">
        <f>INDEX(resultados!$A$2:$ZZ$995, 187, MATCH($B$1, resultados!$A$1:$ZZ$1, 0))</f>
        <v/>
      </c>
      <c r="B193">
        <f>INDEX(resultados!$A$2:$ZZ$995, 187, MATCH($B$2, resultados!$A$1:$ZZ$1, 0))</f>
        <v/>
      </c>
      <c r="C193">
        <f>INDEX(resultados!$A$2:$ZZ$995, 187, MATCH($B$3, resultados!$A$1:$ZZ$1, 0))</f>
        <v/>
      </c>
    </row>
    <row r="194">
      <c r="A194">
        <f>INDEX(resultados!$A$2:$ZZ$995, 188, MATCH($B$1, resultados!$A$1:$ZZ$1, 0))</f>
        <v/>
      </c>
      <c r="B194">
        <f>INDEX(resultados!$A$2:$ZZ$995, 188, MATCH($B$2, resultados!$A$1:$ZZ$1, 0))</f>
        <v/>
      </c>
      <c r="C194">
        <f>INDEX(resultados!$A$2:$ZZ$995, 188, MATCH($B$3, resultados!$A$1:$ZZ$1, 0))</f>
        <v/>
      </c>
    </row>
    <row r="195">
      <c r="A195">
        <f>INDEX(resultados!$A$2:$ZZ$995, 189, MATCH($B$1, resultados!$A$1:$ZZ$1, 0))</f>
        <v/>
      </c>
      <c r="B195">
        <f>INDEX(resultados!$A$2:$ZZ$995, 189, MATCH($B$2, resultados!$A$1:$ZZ$1, 0))</f>
        <v/>
      </c>
      <c r="C195">
        <f>INDEX(resultados!$A$2:$ZZ$995, 189, MATCH($B$3, resultados!$A$1:$ZZ$1, 0))</f>
        <v/>
      </c>
    </row>
    <row r="196">
      <c r="A196">
        <f>INDEX(resultados!$A$2:$ZZ$995, 190, MATCH($B$1, resultados!$A$1:$ZZ$1, 0))</f>
        <v/>
      </c>
      <c r="B196">
        <f>INDEX(resultados!$A$2:$ZZ$995, 190, MATCH($B$2, resultados!$A$1:$ZZ$1, 0))</f>
        <v/>
      </c>
      <c r="C196">
        <f>INDEX(resultados!$A$2:$ZZ$995, 190, MATCH($B$3, resultados!$A$1:$ZZ$1, 0))</f>
        <v/>
      </c>
    </row>
    <row r="197">
      <c r="A197">
        <f>INDEX(resultados!$A$2:$ZZ$995, 191, MATCH($B$1, resultados!$A$1:$ZZ$1, 0))</f>
        <v/>
      </c>
      <c r="B197">
        <f>INDEX(resultados!$A$2:$ZZ$995, 191, MATCH($B$2, resultados!$A$1:$ZZ$1, 0))</f>
        <v/>
      </c>
      <c r="C197">
        <f>INDEX(resultados!$A$2:$ZZ$995, 191, MATCH($B$3, resultados!$A$1:$ZZ$1, 0))</f>
        <v/>
      </c>
    </row>
    <row r="198">
      <c r="A198">
        <f>INDEX(resultados!$A$2:$ZZ$995, 192, MATCH($B$1, resultados!$A$1:$ZZ$1, 0))</f>
        <v/>
      </c>
      <c r="B198">
        <f>INDEX(resultados!$A$2:$ZZ$995, 192, MATCH($B$2, resultados!$A$1:$ZZ$1, 0))</f>
        <v/>
      </c>
      <c r="C198">
        <f>INDEX(resultados!$A$2:$ZZ$995, 192, MATCH($B$3, resultados!$A$1:$ZZ$1, 0))</f>
        <v/>
      </c>
    </row>
    <row r="199">
      <c r="A199">
        <f>INDEX(resultados!$A$2:$ZZ$995, 193, MATCH($B$1, resultados!$A$1:$ZZ$1, 0))</f>
        <v/>
      </c>
      <c r="B199">
        <f>INDEX(resultados!$A$2:$ZZ$995, 193, MATCH($B$2, resultados!$A$1:$ZZ$1, 0))</f>
        <v/>
      </c>
      <c r="C199">
        <f>INDEX(resultados!$A$2:$ZZ$995, 193, MATCH($B$3, resultados!$A$1:$ZZ$1, 0))</f>
        <v/>
      </c>
    </row>
    <row r="200">
      <c r="A200">
        <f>INDEX(resultados!$A$2:$ZZ$995, 194, MATCH($B$1, resultados!$A$1:$ZZ$1, 0))</f>
        <v/>
      </c>
      <c r="B200">
        <f>INDEX(resultados!$A$2:$ZZ$995, 194, MATCH($B$2, resultados!$A$1:$ZZ$1, 0))</f>
        <v/>
      </c>
      <c r="C200">
        <f>INDEX(resultados!$A$2:$ZZ$995, 194, MATCH($B$3, resultados!$A$1:$ZZ$1, 0))</f>
        <v/>
      </c>
    </row>
    <row r="201">
      <c r="A201">
        <f>INDEX(resultados!$A$2:$ZZ$995, 195, MATCH($B$1, resultados!$A$1:$ZZ$1, 0))</f>
        <v/>
      </c>
      <c r="B201">
        <f>INDEX(resultados!$A$2:$ZZ$995, 195, MATCH($B$2, resultados!$A$1:$ZZ$1, 0))</f>
        <v/>
      </c>
      <c r="C201">
        <f>INDEX(resultados!$A$2:$ZZ$995, 195, MATCH($B$3, resultados!$A$1:$ZZ$1, 0))</f>
        <v/>
      </c>
    </row>
    <row r="202">
      <c r="A202">
        <f>INDEX(resultados!$A$2:$ZZ$995, 196, MATCH($B$1, resultados!$A$1:$ZZ$1, 0))</f>
        <v/>
      </c>
      <c r="B202">
        <f>INDEX(resultados!$A$2:$ZZ$995, 196, MATCH($B$2, resultados!$A$1:$ZZ$1, 0))</f>
        <v/>
      </c>
      <c r="C202">
        <f>INDEX(resultados!$A$2:$ZZ$995, 196, MATCH($B$3, resultados!$A$1:$ZZ$1, 0))</f>
        <v/>
      </c>
    </row>
    <row r="203">
      <c r="A203">
        <f>INDEX(resultados!$A$2:$ZZ$995, 197, MATCH($B$1, resultados!$A$1:$ZZ$1, 0))</f>
        <v/>
      </c>
      <c r="B203">
        <f>INDEX(resultados!$A$2:$ZZ$995, 197, MATCH($B$2, resultados!$A$1:$ZZ$1, 0))</f>
        <v/>
      </c>
      <c r="C203">
        <f>INDEX(resultados!$A$2:$ZZ$995, 197, MATCH($B$3, resultados!$A$1:$ZZ$1, 0))</f>
        <v/>
      </c>
    </row>
    <row r="204">
      <c r="A204">
        <f>INDEX(resultados!$A$2:$ZZ$995, 198, MATCH($B$1, resultados!$A$1:$ZZ$1, 0))</f>
        <v/>
      </c>
      <c r="B204">
        <f>INDEX(resultados!$A$2:$ZZ$995, 198, MATCH($B$2, resultados!$A$1:$ZZ$1, 0))</f>
        <v/>
      </c>
      <c r="C204">
        <f>INDEX(resultados!$A$2:$ZZ$995, 198, MATCH($B$3, resultados!$A$1:$ZZ$1, 0))</f>
        <v/>
      </c>
    </row>
    <row r="205">
      <c r="A205">
        <f>INDEX(resultados!$A$2:$ZZ$995, 199, MATCH($B$1, resultados!$A$1:$ZZ$1, 0))</f>
        <v/>
      </c>
      <c r="B205">
        <f>INDEX(resultados!$A$2:$ZZ$995, 199, MATCH($B$2, resultados!$A$1:$ZZ$1, 0))</f>
        <v/>
      </c>
      <c r="C205">
        <f>INDEX(resultados!$A$2:$ZZ$995, 199, MATCH($B$3, resultados!$A$1:$ZZ$1, 0))</f>
        <v/>
      </c>
    </row>
    <row r="206">
      <c r="A206">
        <f>INDEX(resultados!$A$2:$ZZ$995, 200, MATCH($B$1, resultados!$A$1:$ZZ$1, 0))</f>
        <v/>
      </c>
      <c r="B206">
        <f>INDEX(resultados!$A$2:$ZZ$995, 200, MATCH($B$2, resultados!$A$1:$ZZ$1, 0))</f>
        <v/>
      </c>
      <c r="C206">
        <f>INDEX(resultados!$A$2:$ZZ$995, 200, MATCH($B$3, resultados!$A$1:$ZZ$1, 0))</f>
        <v/>
      </c>
    </row>
    <row r="207">
      <c r="A207">
        <f>INDEX(resultados!$A$2:$ZZ$995, 201, MATCH($B$1, resultados!$A$1:$ZZ$1, 0))</f>
        <v/>
      </c>
      <c r="B207">
        <f>INDEX(resultados!$A$2:$ZZ$995, 201, MATCH($B$2, resultados!$A$1:$ZZ$1, 0))</f>
        <v/>
      </c>
      <c r="C207">
        <f>INDEX(resultados!$A$2:$ZZ$995, 201, MATCH($B$3, resultados!$A$1:$ZZ$1, 0))</f>
        <v/>
      </c>
    </row>
    <row r="208">
      <c r="A208">
        <f>INDEX(resultados!$A$2:$ZZ$995, 202, MATCH($B$1, resultados!$A$1:$ZZ$1, 0))</f>
        <v/>
      </c>
      <c r="B208">
        <f>INDEX(resultados!$A$2:$ZZ$995, 202, MATCH($B$2, resultados!$A$1:$ZZ$1, 0))</f>
        <v/>
      </c>
      <c r="C208">
        <f>INDEX(resultados!$A$2:$ZZ$995, 202, MATCH($B$3, resultados!$A$1:$ZZ$1, 0))</f>
        <v/>
      </c>
    </row>
    <row r="209">
      <c r="A209">
        <f>INDEX(resultados!$A$2:$ZZ$995, 203, MATCH($B$1, resultados!$A$1:$ZZ$1, 0))</f>
        <v/>
      </c>
      <c r="B209">
        <f>INDEX(resultados!$A$2:$ZZ$995, 203, MATCH($B$2, resultados!$A$1:$ZZ$1, 0))</f>
        <v/>
      </c>
      <c r="C209">
        <f>INDEX(resultados!$A$2:$ZZ$995, 203, MATCH($B$3, resultados!$A$1:$ZZ$1, 0))</f>
        <v/>
      </c>
    </row>
    <row r="210">
      <c r="A210">
        <f>INDEX(resultados!$A$2:$ZZ$995, 204, MATCH($B$1, resultados!$A$1:$ZZ$1, 0))</f>
        <v/>
      </c>
      <c r="B210">
        <f>INDEX(resultados!$A$2:$ZZ$995, 204, MATCH($B$2, resultados!$A$1:$ZZ$1, 0))</f>
        <v/>
      </c>
      <c r="C210">
        <f>INDEX(resultados!$A$2:$ZZ$995, 204, MATCH($B$3, resultados!$A$1:$ZZ$1, 0))</f>
        <v/>
      </c>
    </row>
    <row r="211">
      <c r="A211">
        <f>INDEX(resultados!$A$2:$ZZ$995, 205, MATCH($B$1, resultados!$A$1:$ZZ$1, 0))</f>
        <v/>
      </c>
      <c r="B211">
        <f>INDEX(resultados!$A$2:$ZZ$995, 205, MATCH($B$2, resultados!$A$1:$ZZ$1, 0))</f>
        <v/>
      </c>
      <c r="C211">
        <f>INDEX(resultados!$A$2:$ZZ$995, 205, MATCH($B$3, resultados!$A$1:$ZZ$1, 0))</f>
        <v/>
      </c>
    </row>
    <row r="212">
      <c r="A212">
        <f>INDEX(resultados!$A$2:$ZZ$995, 206, MATCH($B$1, resultados!$A$1:$ZZ$1, 0))</f>
        <v/>
      </c>
      <c r="B212">
        <f>INDEX(resultados!$A$2:$ZZ$995, 206, MATCH($B$2, resultados!$A$1:$ZZ$1, 0))</f>
        <v/>
      </c>
      <c r="C212">
        <f>INDEX(resultados!$A$2:$ZZ$995, 206, MATCH($B$3, resultados!$A$1:$ZZ$1, 0))</f>
        <v/>
      </c>
    </row>
    <row r="213">
      <c r="A213">
        <f>INDEX(resultados!$A$2:$ZZ$995, 207, MATCH($B$1, resultados!$A$1:$ZZ$1, 0))</f>
        <v/>
      </c>
      <c r="B213">
        <f>INDEX(resultados!$A$2:$ZZ$995, 207, MATCH($B$2, resultados!$A$1:$ZZ$1, 0))</f>
        <v/>
      </c>
      <c r="C213">
        <f>INDEX(resultados!$A$2:$ZZ$995, 207, MATCH($B$3, resultados!$A$1:$ZZ$1, 0))</f>
        <v/>
      </c>
    </row>
    <row r="214">
      <c r="A214">
        <f>INDEX(resultados!$A$2:$ZZ$995, 208, MATCH($B$1, resultados!$A$1:$ZZ$1, 0))</f>
        <v/>
      </c>
      <c r="B214">
        <f>INDEX(resultados!$A$2:$ZZ$995, 208, MATCH($B$2, resultados!$A$1:$ZZ$1, 0))</f>
        <v/>
      </c>
      <c r="C214">
        <f>INDEX(resultados!$A$2:$ZZ$995, 208, MATCH($B$3, resultados!$A$1:$ZZ$1, 0))</f>
        <v/>
      </c>
    </row>
    <row r="215">
      <c r="A215">
        <f>INDEX(resultados!$A$2:$ZZ$995, 209, MATCH($B$1, resultados!$A$1:$ZZ$1, 0))</f>
        <v/>
      </c>
      <c r="B215">
        <f>INDEX(resultados!$A$2:$ZZ$995, 209, MATCH($B$2, resultados!$A$1:$ZZ$1, 0))</f>
        <v/>
      </c>
      <c r="C215">
        <f>INDEX(resultados!$A$2:$ZZ$995, 209, MATCH($B$3, resultados!$A$1:$ZZ$1, 0))</f>
        <v/>
      </c>
    </row>
    <row r="216">
      <c r="A216">
        <f>INDEX(resultados!$A$2:$ZZ$995, 210, MATCH($B$1, resultados!$A$1:$ZZ$1, 0))</f>
        <v/>
      </c>
      <c r="B216">
        <f>INDEX(resultados!$A$2:$ZZ$995, 210, MATCH($B$2, resultados!$A$1:$ZZ$1, 0))</f>
        <v/>
      </c>
      <c r="C216">
        <f>INDEX(resultados!$A$2:$ZZ$995, 210, MATCH($B$3, resultados!$A$1:$ZZ$1, 0))</f>
        <v/>
      </c>
    </row>
    <row r="217">
      <c r="A217">
        <f>INDEX(resultados!$A$2:$ZZ$995, 211, MATCH($B$1, resultados!$A$1:$ZZ$1, 0))</f>
        <v/>
      </c>
      <c r="B217">
        <f>INDEX(resultados!$A$2:$ZZ$995, 211, MATCH($B$2, resultados!$A$1:$ZZ$1, 0))</f>
        <v/>
      </c>
      <c r="C217">
        <f>INDEX(resultados!$A$2:$ZZ$995, 211, MATCH($B$3, resultados!$A$1:$ZZ$1, 0))</f>
        <v/>
      </c>
    </row>
    <row r="218">
      <c r="A218">
        <f>INDEX(resultados!$A$2:$ZZ$995, 212, MATCH($B$1, resultados!$A$1:$ZZ$1, 0))</f>
        <v/>
      </c>
      <c r="B218">
        <f>INDEX(resultados!$A$2:$ZZ$995, 212, MATCH($B$2, resultados!$A$1:$ZZ$1, 0))</f>
        <v/>
      </c>
      <c r="C218">
        <f>INDEX(resultados!$A$2:$ZZ$995, 212, MATCH($B$3, resultados!$A$1:$ZZ$1, 0))</f>
        <v/>
      </c>
    </row>
    <row r="219">
      <c r="A219">
        <f>INDEX(resultados!$A$2:$ZZ$995, 213, MATCH($B$1, resultados!$A$1:$ZZ$1, 0))</f>
        <v/>
      </c>
      <c r="B219">
        <f>INDEX(resultados!$A$2:$ZZ$995, 213, MATCH($B$2, resultados!$A$1:$ZZ$1, 0))</f>
        <v/>
      </c>
      <c r="C219">
        <f>INDEX(resultados!$A$2:$ZZ$995, 213, MATCH($B$3, resultados!$A$1:$ZZ$1, 0))</f>
        <v/>
      </c>
    </row>
    <row r="220">
      <c r="A220">
        <f>INDEX(resultados!$A$2:$ZZ$995, 214, MATCH($B$1, resultados!$A$1:$ZZ$1, 0))</f>
        <v/>
      </c>
      <c r="B220">
        <f>INDEX(resultados!$A$2:$ZZ$995, 214, MATCH($B$2, resultados!$A$1:$ZZ$1, 0))</f>
        <v/>
      </c>
      <c r="C220">
        <f>INDEX(resultados!$A$2:$ZZ$995, 214, MATCH($B$3, resultados!$A$1:$ZZ$1, 0))</f>
        <v/>
      </c>
    </row>
    <row r="221">
      <c r="A221">
        <f>INDEX(resultados!$A$2:$ZZ$995, 215, MATCH($B$1, resultados!$A$1:$ZZ$1, 0))</f>
        <v/>
      </c>
      <c r="B221">
        <f>INDEX(resultados!$A$2:$ZZ$995, 215, MATCH($B$2, resultados!$A$1:$ZZ$1, 0))</f>
        <v/>
      </c>
      <c r="C221">
        <f>INDEX(resultados!$A$2:$ZZ$995, 215, MATCH($B$3, resultados!$A$1:$ZZ$1, 0))</f>
        <v/>
      </c>
    </row>
    <row r="222">
      <c r="A222">
        <f>INDEX(resultados!$A$2:$ZZ$995, 216, MATCH($B$1, resultados!$A$1:$ZZ$1, 0))</f>
        <v/>
      </c>
      <c r="B222">
        <f>INDEX(resultados!$A$2:$ZZ$995, 216, MATCH($B$2, resultados!$A$1:$ZZ$1, 0))</f>
        <v/>
      </c>
      <c r="C222">
        <f>INDEX(resultados!$A$2:$ZZ$995, 216, MATCH($B$3, resultados!$A$1:$ZZ$1, 0))</f>
        <v/>
      </c>
    </row>
    <row r="223">
      <c r="A223">
        <f>INDEX(resultados!$A$2:$ZZ$995, 217, MATCH($B$1, resultados!$A$1:$ZZ$1, 0))</f>
        <v/>
      </c>
      <c r="B223">
        <f>INDEX(resultados!$A$2:$ZZ$995, 217, MATCH($B$2, resultados!$A$1:$ZZ$1, 0))</f>
        <v/>
      </c>
      <c r="C223">
        <f>INDEX(resultados!$A$2:$ZZ$995, 217, MATCH($B$3, resultados!$A$1:$ZZ$1, 0))</f>
        <v/>
      </c>
    </row>
    <row r="224">
      <c r="A224">
        <f>INDEX(resultados!$A$2:$ZZ$995, 218, MATCH($B$1, resultados!$A$1:$ZZ$1, 0))</f>
        <v/>
      </c>
      <c r="B224">
        <f>INDEX(resultados!$A$2:$ZZ$995, 218, MATCH($B$2, resultados!$A$1:$ZZ$1, 0))</f>
        <v/>
      </c>
      <c r="C224">
        <f>INDEX(resultados!$A$2:$ZZ$995, 218, MATCH($B$3, resultados!$A$1:$ZZ$1, 0))</f>
        <v/>
      </c>
    </row>
    <row r="225">
      <c r="A225">
        <f>INDEX(resultados!$A$2:$ZZ$995, 219, MATCH($B$1, resultados!$A$1:$ZZ$1, 0))</f>
        <v/>
      </c>
      <c r="B225">
        <f>INDEX(resultados!$A$2:$ZZ$995, 219, MATCH($B$2, resultados!$A$1:$ZZ$1, 0))</f>
        <v/>
      </c>
      <c r="C225">
        <f>INDEX(resultados!$A$2:$ZZ$995, 219, MATCH($B$3, resultados!$A$1:$ZZ$1, 0))</f>
        <v/>
      </c>
    </row>
    <row r="226">
      <c r="A226">
        <f>INDEX(resultados!$A$2:$ZZ$995, 220, MATCH($B$1, resultados!$A$1:$ZZ$1, 0))</f>
        <v/>
      </c>
      <c r="B226">
        <f>INDEX(resultados!$A$2:$ZZ$995, 220, MATCH($B$2, resultados!$A$1:$ZZ$1, 0))</f>
        <v/>
      </c>
      <c r="C226">
        <f>INDEX(resultados!$A$2:$ZZ$995, 220, MATCH($B$3, resultados!$A$1:$ZZ$1, 0))</f>
        <v/>
      </c>
    </row>
    <row r="227">
      <c r="A227">
        <f>INDEX(resultados!$A$2:$ZZ$995, 221, MATCH($B$1, resultados!$A$1:$ZZ$1, 0))</f>
        <v/>
      </c>
      <c r="B227">
        <f>INDEX(resultados!$A$2:$ZZ$995, 221, MATCH($B$2, resultados!$A$1:$ZZ$1, 0))</f>
        <v/>
      </c>
      <c r="C227">
        <f>INDEX(resultados!$A$2:$ZZ$995, 221, MATCH($B$3, resultados!$A$1:$ZZ$1, 0))</f>
        <v/>
      </c>
    </row>
    <row r="228">
      <c r="A228">
        <f>INDEX(resultados!$A$2:$ZZ$995, 222, MATCH($B$1, resultados!$A$1:$ZZ$1, 0))</f>
        <v/>
      </c>
      <c r="B228">
        <f>INDEX(resultados!$A$2:$ZZ$995, 222, MATCH($B$2, resultados!$A$1:$ZZ$1, 0))</f>
        <v/>
      </c>
      <c r="C228">
        <f>INDEX(resultados!$A$2:$ZZ$995, 222, MATCH($B$3, resultados!$A$1:$ZZ$1, 0))</f>
        <v/>
      </c>
    </row>
    <row r="229">
      <c r="A229">
        <f>INDEX(resultados!$A$2:$ZZ$995, 223, MATCH($B$1, resultados!$A$1:$ZZ$1, 0))</f>
        <v/>
      </c>
      <c r="B229">
        <f>INDEX(resultados!$A$2:$ZZ$995, 223, MATCH($B$2, resultados!$A$1:$ZZ$1, 0))</f>
        <v/>
      </c>
      <c r="C229">
        <f>INDEX(resultados!$A$2:$ZZ$995, 223, MATCH($B$3, resultados!$A$1:$ZZ$1, 0))</f>
        <v/>
      </c>
    </row>
    <row r="230">
      <c r="A230">
        <f>INDEX(resultados!$A$2:$ZZ$995, 224, MATCH($B$1, resultados!$A$1:$ZZ$1, 0))</f>
        <v/>
      </c>
      <c r="B230">
        <f>INDEX(resultados!$A$2:$ZZ$995, 224, MATCH($B$2, resultados!$A$1:$ZZ$1, 0))</f>
        <v/>
      </c>
      <c r="C230">
        <f>INDEX(resultados!$A$2:$ZZ$995, 224, MATCH($B$3, resultados!$A$1:$ZZ$1, 0))</f>
        <v/>
      </c>
    </row>
    <row r="231">
      <c r="A231">
        <f>INDEX(resultados!$A$2:$ZZ$995, 225, MATCH($B$1, resultados!$A$1:$ZZ$1, 0))</f>
        <v/>
      </c>
      <c r="B231">
        <f>INDEX(resultados!$A$2:$ZZ$995, 225, MATCH($B$2, resultados!$A$1:$ZZ$1, 0))</f>
        <v/>
      </c>
      <c r="C231">
        <f>INDEX(resultados!$A$2:$ZZ$995, 225, MATCH($B$3, resultados!$A$1:$ZZ$1, 0))</f>
        <v/>
      </c>
    </row>
    <row r="232">
      <c r="A232">
        <f>INDEX(resultados!$A$2:$ZZ$995, 226, MATCH($B$1, resultados!$A$1:$ZZ$1, 0))</f>
        <v/>
      </c>
      <c r="B232">
        <f>INDEX(resultados!$A$2:$ZZ$995, 226, MATCH($B$2, resultados!$A$1:$ZZ$1, 0))</f>
        <v/>
      </c>
      <c r="C232">
        <f>INDEX(resultados!$A$2:$ZZ$995, 226, MATCH($B$3, resultados!$A$1:$ZZ$1, 0))</f>
        <v/>
      </c>
    </row>
    <row r="233">
      <c r="A233">
        <f>INDEX(resultados!$A$2:$ZZ$995, 227, MATCH($B$1, resultados!$A$1:$ZZ$1, 0))</f>
        <v/>
      </c>
      <c r="B233">
        <f>INDEX(resultados!$A$2:$ZZ$995, 227, MATCH($B$2, resultados!$A$1:$ZZ$1, 0))</f>
        <v/>
      </c>
      <c r="C233">
        <f>INDEX(resultados!$A$2:$ZZ$995, 227, MATCH($B$3, resultados!$A$1:$ZZ$1, 0))</f>
        <v/>
      </c>
    </row>
    <row r="234">
      <c r="A234">
        <f>INDEX(resultados!$A$2:$ZZ$995, 228, MATCH($B$1, resultados!$A$1:$ZZ$1, 0))</f>
        <v/>
      </c>
      <c r="B234">
        <f>INDEX(resultados!$A$2:$ZZ$995, 228, MATCH($B$2, resultados!$A$1:$ZZ$1, 0))</f>
        <v/>
      </c>
      <c r="C234">
        <f>INDEX(resultados!$A$2:$ZZ$995, 228, MATCH($B$3, resultados!$A$1:$ZZ$1, 0))</f>
        <v/>
      </c>
    </row>
    <row r="235">
      <c r="A235">
        <f>INDEX(resultados!$A$2:$ZZ$995, 229, MATCH($B$1, resultados!$A$1:$ZZ$1, 0))</f>
        <v/>
      </c>
      <c r="B235">
        <f>INDEX(resultados!$A$2:$ZZ$995, 229, MATCH($B$2, resultados!$A$1:$ZZ$1, 0))</f>
        <v/>
      </c>
      <c r="C235">
        <f>INDEX(resultados!$A$2:$ZZ$995, 229, MATCH($B$3, resultados!$A$1:$ZZ$1, 0))</f>
        <v/>
      </c>
    </row>
    <row r="236">
      <c r="A236">
        <f>INDEX(resultados!$A$2:$ZZ$995, 230, MATCH($B$1, resultados!$A$1:$ZZ$1, 0))</f>
        <v/>
      </c>
      <c r="B236">
        <f>INDEX(resultados!$A$2:$ZZ$995, 230, MATCH($B$2, resultados!$A$1:$ZZ$1, 0))</f>
        <v/>
      </c>
      <c r="C236">
        <f>INDEX(resultados!$A$2:$ZZ$995, 230, MATCH($B$3, resultados!$A$1:$ZZ$1, 0))</f>
        <v/>
      </c>
    </row>
    <row r="237">
      <c r="A237">
        <f>INDEX(resultados!$A$2:$ZZ$995, 231, MATCH($B$1, resultados!$A$1:$ZZ$1, 0))</f>
        <v/>
      </c>
      <c r="B237">
        <f>INDEX(resultados!$A$2:$ZZ$995, 231, MATCH($B$2, resultados!$A$1:$ZZ$1, 0))</f>
        <v/>
      </c>
      <c r="C237">
        <f>INDEX(resultados!$A$2:$ZZ$995, 231, MATCH($B$3, resultados!$A$1:$ZZ$1, 0))</f>
        <v/>
      </c>
    </row>
    <row r="238">
      <c r="A238">
        <f>INDEX(resultados!$A$2:$ZZ$995, 232, MATCH($B$1, resultados!$A$1:$ZZ$1, 0))</f>
        <v/>
      </c>
      <c r="B238">
        <f>INDEX(resultados!$A$2:$ZZ$995, 232, MATCH($B$2, resultados!$A$1:$ZZ$1, 0))</f>
        <v/>
      </c>
      <c r="C238">
        <f>INDEX(resultados!$A$2:$ZZ$995, 232, MATCH($B$3, resultados!$A$1:$ZZ$1, 0))</f>
        <v/>
      </c>
    </row>
    <row r="239">
      <c r="A239">
        <f>INDEX(resultados!$A$2:$ZZ$995, 233, MATCH($B$1, resultados!$A$1:$ZZ$1, 0))</f>
        <v/>
      </c>
      <c r="B239">
        <f>INDEX(resultados!$A$2:$ZZ$995, 233, MATCH($B$2, resultados!$A$1:$ZZ$1, 0))</f>
        <v/>
      </c>
      <c r="C239">
        <f>INDEX(resultados!$A$2:$ZZ$995, 233, MATCH($B$3, resultados!$A$1:$ZZ$1, 0))</f>
        <v/>
      </c>
    </row>
    <row r="240">
      <c r="A240">
        <f>INDEX(resultados!$A$2:$ZZ$995, 234, MATCH($B$1, resultados!$A$1:$ZZ$1, 0))</f>
        <v/>
      </c>
      <c r="B240">
        <f>INDEX(resultados!$A$2:$ZZ$995, 234, MATCH($B$2, resultados!$A$1:$ZZ$1, 0))</f>
        <v/>
      </c>
      <c r="C240">
        <f>INDEX(resultados!$A$2:$ZZ$995, 234, MATCH($B$3, resultados!$A$1:$ZZ$1, 0))</f>
        <v/>
      </c>
    </row>
    <row r="241">
      <c r="A241">
        <f>INDEX(resultados!$A$2:$ZZ$995, 235, MATCH($B$1, resultados!$A$1:$ZZ$1, 0))</f>
        <v/>
      </c>
      <c r="B241">
        <f>INDEX(resultados!$A$2:$ZZ$995, 235, MATCH($B$2, resultados!$A$1:$ZZ$1, 0))</f>
        <v/>
      </c>
      <c r="C241">
        <f>INDEX(resultados!$A$2:$ZZ$995, 235, MATCH($B$3, resultados!$A$1:$ZZ$1, 0))</f>
        <v/>
      </c>
    </row>
    <row r="242">
      <c r="A242">
        <f>INDEX(resultados!$A$2:$ZZ$995, 236, MATCH($B$1, resultados!$A$1:$ZZ$1, 0))</f>
        <v/>
      </c>
      <c r="B242">
        <f>INDEX(resultados!$A$2:$ZZ$995, 236, MATCH($B$2, resultados!$A$1:$ZZ$1, 0))</f>
        <v/>
      </c>
      <c r="C242">
        <f>INDEX(resultados!$A$2:$ZZ$995, 236, MATCH($B$3, resultados!$A$1:$ZZ$1, 0))</f>
        <v/>
      </c>
    </row>
    <row r="243">
      <c r="A243">
        <f>INDEX(resultados!$A$2:$ZZ$995, 237, MATCH($B$1, resultados!$A$1:$ZZ$1, 0))</f>
        <v/>
      </c>
      <c r="B243">
        <f>INDEX(resultados!$A$2:$ZZ$995, 237, MATCH($B$2, resultados!$A$1:$ZZ$1, 0))</f>
        <v/>
      </c>
      <c r="C243">
        <f>INDEX(resultados!$A$2:$ZZ$995, 237, MATCH($B$3, resultados!$A$1:$ZZ$1, 0))</f>
        <v/>
      </c>
    </row>
    <row r="244">
      <c r="A244">
        <f>INDEX(resultados!$A$2:$ZZ$995, 238, MATCH($B$1, resultados!$A$1:$ZZ$1, 0))</f>
        <v/>
      </c>
      <c r="B244">
        <f>INDEX(resultados!$A$2:$ZZ$995, 238, MATCH($B$2, resultados!$A$1:$ZZ$1, 0))</f>
        <v/>
      </c>
      <c r="C244">
        <f>INDEX(resultados!$A$2:$ZZ$995, 238, MATCH($B$3, resultados!$A$1:$ZZ$1, 0))</f>
        <v/>
      </c>
    </row>
    <row r="245">
      <c r="A245">
        <f>INDEX(resultados!$A$2:$ZZ$995, 239, MATCH($B$1, resultados!$A$1:$ZZ$1, 0))</f>
        <v/>
      </c>
      <c r="B245">
        <f>INDEX(resultados!$A$2:$ZZ$995, 239, MATCH($B$2, resultados!$A$1:$ZZ$1, 0))</f>
        <v/>
      </c>
      <c r="C245">
        <f>INDEX(resultados!$A$2:$ZZ$995, 239, MATCH($B$3, resultados!$A$1:$ZZ$1, 0))</f>
        <v/>
      </c>
    </row>
    <row r="246">
      <c r="A246">
        <f>INDEX(resultados!$A$2:$ZZ$995, 240, MATCH($B$1, resultados!$A$1:$ZZ$1, 0))</f>
        <v/>
      </c>
      <c r="B246">
        <f>INDEX(resultados!$A$2:$ZZ$995, 240, MATCH($B$2, resultados!$A$1:$ZZ$1, 0))</f>
        <v/>
      </c>
      <c r="C246">
        <f>INDEX(resultados!$A$2:$ZZ$995, 240, MATCH($B$3, resultados!$A$1:$ZZ$1, 0))</f>
        <v/>
      </c>
    </row>
    <row r="247">
      <c r="A247">
        <f>INDEX(resultados!$A$2:$ZZ$995, 241, MATCH($B$1, resultados!$A$1:$ZZ$1, 0))</f>
        <v/>
      </c>
      <c r="B247">
        <f>INDEX(resultados!$A$2:$ZZ$995, 241, MATCH($B$2, resultados!$A$1:$ZZ$1, 0))</f>
        <v/>
      </c>
      <c r="C247">
        <f>INDEX(resultados!$A$2:$ZZ$995, 241, MATCH($B$3, resultados!$A$1:$ZZ$1, 0))</f>
        <v/>
      </c>
    </row>
    <row r="248">
      <c r="A248">
        <f>INDEX(resultados!$A$2:$ZZ$995, 242, MATCH($B$1, resultados!$A$1:$ZZ$1, 0))</f>
        <v/>
      </c>
      <c r="B248">
        <f>INDEX(resultados!$A$2:$ZZ$995, 242, MATCH($B$2, resultados!$A$1:$ZZ$1, 0))</f>
        <v/>
      </c>
      <c r="C248">
        <f>INDEX(resultados!$A$2:$ZZ$995, 242, MATCH($B$3, resultados!$A$1:$ZZ$1, 0))</f>
        <v/>
      </c>
    </row>
    <row r="249">
      <c r="A249">
        <f>INDEX(resultados!$A$2:$ZZ$995, 243, MATCH($B$1, resultados!$A$1:$ZZ$1, 0))</f>
        <v/>
      </c>
      <c r="B249">
        <f>INDEX(resultados!$A$2:$ZZ$995, 243, MATCH($B$2, resultados!$A$1:$ZZ$1, 0))</f>
        <v/>
      </c>
      <c r="C249">
        <f>INDEX(resultados!$A$2:$ZZ$995, 243, MATCH($B$3, resultados!$A$1:$ZZ$1, 0))</f>
        <v/>
      </c>
    </row>
    <row r="250">
      <c r="A250">
        <f>INDEX(resultados!$A$2:$ZZ$995, 244, MATCH($B$1, resultados!$A$1:$ZZ$1, 0))</f>
        <v/>
      </c>
      <c r="B250">
        <f>INDEX(resultados!$A$2:$ZZ$995, 244, MATCH($B$2, resultados!$A$1:$ZZ$1, 0))</f>
        <v/>
      </c>
      <c r="C250">
        <f>INDEX(resultados!$A$2:$ZZ$995, 244, MATCH($B$3, resultados!$A$1:$ZZ$1, 0))</f>
        <v/>
      </c>
    </row>
    <row r="251">
      <c r="A251">
        <f>INDEX(resultados!$A$2:$ZZ$995, 245, MATCH($B$1, resultados!$A$1:$ZZ$1, 0))</f>
        <v/>
      </c>
      <c r="B251">
        <f>INDEX(resultados!$A$2:$ZZ$995, 245, MATCH($B$2, resultados!$A$1:$ZZ$1, 0))</f>
        <v/>
      </c>
      <c r="C251">
        <f>INDEX(resultados!$A$2:$ZZ$995, 245, MATCH($B$3, resultados!$A$1:$ZZ$1, 0))</f>
        <v/>
      </c>
    </row>
    <row r="252">
      <c r="A252">
        <f>INDEX(resultados!$A$2:$ZZ$995, 246, MATCH($B$1, resultados!$A$1:$ZZ$1, 0))</f>
        <v/>
      </c>
      <c r="B252">
        <f>INDEX(resultados!$A$2:$ZZ$995, 246, MATCH($B$2, resultados!$A$1:$ZZ$1, 0))</f>
        <v/>
      </c>
      <c r="C252">
        <f>INDEX(resultados!$A$2:$ZZ$995, 246, MATCH($B$3, resultados!$A$1:$ZZ$1, 0))</f>
        <v/>
      </c>
    </row>
    <row r="253">
      <c r="A253">
        <f>INDEX(resultados!$A$2:$ZZ$995, 247, MATCH($B$1, resultados!$A$1:$ZZ$1, 0))</f>
        <v/>
      </c>
      <c r="B253">
        <f>INDEX(resultados!$A$2:$ZZ$995, 247, MATCH($B$2, resultados!$A$1:$ZZ$1, 0))</f>
        <v/>
      </c>
      <c r="C253">
        <f>INDEX(resultados!$A$2:$ZZ$995, 247, MATCH($B$3, resultados!$A$1:$ZZ$1, 0))</f>
        <v/>
      </c>
    </row>
    <row r="254">
      <c r="A254">
        <f>INDEX(resultados!$A$2:$ZZ$995, 248, MATCH($B$1, resultados!$A$1:$ZZ$1, 0))</f>
        <v/>
      </c>
      <c r="B254">
        <f>INDEX(resultados!$A$2:$ZZ$995, 248, MATCH($B$2, resultados!$A$1:$ZZ$1, 0))</f>
        <v/>
      </c>
      <c r="C254">
        <f>INDEX(resultados!$A$2:$ZZ$995, 248, MATCH($B$3, resultados!$A$1:$ZZ$1, 0))</f>
        <v/>
      </c>
    </row>
    <row r="255">
      <c r="A255">
        <f>INDEX(resultados!$A$2:$ZZ$995, 249, MATCH($B$1, resultados!$A$1:$ZZ$1, 0))</f>
        <v/>
      </c>
      <c r="B255">
        <f>INDEX(resultados!$A$2:$ZZ$995, 249, MATCH($B$2, resultados!$A$1:$ZZ$1, 0))</f>
        <v/>
      </c>
      <c r="C255">
        <f>INDEX(resultados!$A$2:$ZZ$995, 249, MATCH($B$3, resultados!$A$1:$ZZ$1, 0))</f>
        <v/>
      </c>
    </row>
    <row r="256">
      <c r="A256">
        <f>INDEX(resultados!$A$2:$ZZ$995, 250, MATCH($B$1, resultados!$A$1:$ZZ$1, 0))</f>
        <v/>
      </c>
      <c r="B256">
        <f>INDEX(resultados!$A$2:$ZZ$995, 250, MATCH($B$2, resultados!$A$1:$ZZ$1, 0))</f>
        <v/>
      </c>
      <c r="C256">
        <f>INDEX(resultados!$A$2:$ZZ$995, 250, MATCH($B$3, resultados!$A$1:$ZZ$1, 0))</f>
        <v/>
      </c>
    </row>
    <row r="257">
      <c r="A257">
        <f>INDEX(resultados!$A$2:$ZZ$995, 251, MATCH($B$1, resultados!$A$1:$ZZ$1, 0))</f>
        <v/>
      </c>
      <c r="B257">
        <f>INDEX(resultados!$A$2:$ZZ$995, 251, MATCH($B$2, resultados!$A$1:$ZZ$1, 0))</f>
        <v/>
      </c>
      <c r="C257">
        <f>INDEX(resultados!$A$2:$ZZ$995, 251, MATCH($B$3, resultados!$A$1:$ZZ$1, 0))</f>
        <v/>
      </c>
    </row>
    <row r="258">
      <c r="A258">
        <f>INDEX(resultados!$A$2:$ZZ$995, 252, MATCH($B$1, resultados!$A$1:$ZZ$1, 0))</f>
        <v/>
      </c>
      <c r="B258">
        <f>INDEX(resultados!$A$2:$ZZ$995, 252, MATCH($B$2, resultados!$A$1:$ZZ$1, 0))</f>
        <v/>
      </c>
      <c r="C258">
        <f>INDEX(resultados!$A$2:$ZZ$995, 252, MATCH($B$3, resultados!$A$1:$ZZ$1, 0))</f>
        <v/>
      </c>
    </row>
    <row r="259">
      <c r="A259">
        <f>INDEX(resultados!$A$2:$ZZ$995, 253, MATCH($B$1, resultados!$A$1:$ZZ$1, 0))</f>
        <v/>
      </c>
      <c r="B259">
        <f>INDEX(resultados!$A$2:$ZZ$995, 253, MATCH($B$2, resultados!$A$1:$ZZ$1, 0))</f>
        <v/>
      </c>
      <c r="C259">
        <f>INDEX(resultados!$A$2:$ZZ$995, 253, MATCH($B$3, resultados!$A$1:$ZZ$1, 0))</f>
        <v/>
      </c>
    </row>
    <row r="260">
      <c r="A260">
        <f>INDEX(resultados!$A$2:$ZZ$995, 254, MATCH($B$1, resultados!$A$1:$ZZ$1, 0))</f>
        <v/>
      </c>
      <c r="B260">
        <f>INDEX(resultados!$A$2:$ZZ$995, 254, MATCH($B$2, resultados!$A$1:$ZZ$1, 0))</f>
        <v/>
      </c>
      <c r="C260">
        <f>INDEX(resultados!$A$2:$ZZ$995, 254, MATCH($B$3, resultados!$A$1:$ZZ$1, 0))</f>
        <v/>
      </c>
    </row>
    <row r="261">
      <c r="A261">
        <f>INDEX(resultados!$A$2:$ZZ$995, 255, MATCH($B$1, resultados!$A$1:$ZZ$1, 0))</f>
        <v/>
      </c>
      <c r="B261">
        <f>INDEX(resultados!$A$2:$ZZ$995, 255, MATCH($B$2, resultados!$A$1:$ZZ$1, 0))</f>
        <v/>
      </c>
      <c r="C261">
        <f>INDEX(resultados!$A$2:$ZZ$995, 255, MATCH($B$3, resultados!$A$1:$ZZ$1, 0))</f>
        <v/>
      </c>
    </row>
    <row r="262">
      <c r="A262">
        <f>INDEX(resultados!$A$2:$ZZ$995, 256, MATCH($B$1, resultados!$A$1:$ZZ$1, 0))</f>
        <v/>
      </c>
      <c r="B262">
        <f>INDEX(resultados!$A$2:$ZZ$995, 256, MATCH($B$2, resultados!$A$1:$ZZ$1, 0))</f>
        <v/>
      </c>
      <c r="C262">
        <f>INDEX(resultados!$A$2:$ZZ$995, 256, MATCH($B$3, resultados!$A$1:$ZZ$1, 0))</f>
        <v/>
      </c>
    </row>
    <row r="263">
      <c r="A263">
        <f>INDEX(resultados!$A$2:$ZZ$995, 257, MATCH($B$1, resultados!$A$1:$ZZ$1, 0))</f>
        <v/>
      </c>
      <c r="B263">
        <f>INDEX(resultados!$A$2:$ZZ$995, 257, MATCH($B$2, resultados!$A$1:$ZZ$1, 0))</f>
        <v/>
      </c>
      <c r="C263">
        <f>INDEX(resultados!$A$2:$ZZ$995, 257, MATCH($B$3, resultados!$A$1:$ZZ$1, 0))</f>
        <v/>
      </c>
    </row>
    <row r="264">
      <c r="A264">
        <f>INDEX(resultados!$A$2:$ZZ$995, 258, MATCH($B$1, resultados!$A$1:$ZZ$1, 0))</f>
        <v/>
      </c>
      <c r="B264">
        <f>INDEX(resultados!$A$2:$ZZ$995, 258, MATCH($B$2, resultados!$A$1:$ZZ$1, 0))</f>
        <v/>
      </c>
      <c r="C264">
        <f>INDEX(resultados!$A$2:$ZZ$995, 258, MATCH($B$3, resultados!$A$1:$ZZ$1, 0))</f>
        <v/>
      </c>
    </row>
    <row r="265">
      <c r="A265">
        <f>INDEX(resultados!$A$2:$ZZ$995, 259, MATCH($B$1, resultados!$A$1:$ZZ$1, 0))</f>
        <v/>
      </c>
      <c r="B265">
        <f>INDEX(resultados!$A$2:$ZZ$995, 259, MATCH($B$2, resultados!$A$1:$ZZ$1, 0))</f>
        <v/>
      </c>
      <c r="C265">
        <f>INDEX(resultados!$A$2:$ZZ$995, 259, MATCH($B$3, resultados!$A$1:$ZZ$1, 0))</f>
        <v/>
      </c>
    </row>
    <row r="266">
      <c r="A266">
        <f>INDEX(resultados!$A$2:$ZZ$995, 260, MATCH($B$1, resultados!$A$1:$ZZ$1, 0))</f>
        <v/>
      </c>
      <c r="B266">
        <f>INDEX(resultados!$A$2:$ZZ$995, 260, MATCH($B$2, resultados!$A$1:$ZZ$1, 0))</f>
        <v/>
      </c>
      <c r="C266">
        <f>INDEX(resultados!$A$2:$ZZ$995, 260, MATCH($B$3, resultados!$A$1:$ZZ$1, 0))</f>
        <v/>
      </c>
    </row>
    <row r="267">
      <c r="A267">
        <f>INDEX(resultados!$A$2:$ZZ$995, 261, MATCH($B$1, resultados!$A$1:$ZZ$1, 0))</f>
        <v/>
      </c>
      <c r="B267">
        <f>INDEX(resultados!$A$2:$ZZ$995, 261, MATCH($B$2, resultados!$A$1:$ZZ$1, 0))</f>
        <v/>
      </c>
      <c r="C267">
        <f>INDEX(resultados!$A$2:$ZZ$995, 261, MATCH($B$3, resultados!$A$1:$ZZ$1, 0))</f>
        <v/>
      </c>
    </row>
    <row r="268">
      <c r="A268">
        <f>INDEX(resultados!$A$2:$ZZ$995, 262, MATCH($B$1, resultados!$A$1:$ZZ$1, 0))</f>
        <v/>
      </c>
      <c r="B268">
        <f>INDEX(resultados!$A$2:$ZZ$995, 262, MATCH($B$2, resultados!$A$1:$ZZ$1, 0))</f>
        <v/>
      </c>
      <c r="C268">
        <f>INDEX(resultados!$A$2:$ZZ$995, 262, MATCH($B$3, resultados!$A$1:$ZZ$1, 0))</f>
        <v/>
      </c>
    </row>
    <row r="269">
      <c r="A269">
        <f>INDEX(resultados!$A$2:$ZZ$995, 263, MATCH($B$1, resultados!$A$1:$ZZ$1, 0))</f>
        <v/>
      </c>
      <c r="B269">
        <f>INDEX(resultados!$A$2:$ZZ$995, 263, MATCH($B$2, resultados!$A$1:$ZZ$1, 0))</f>
        <v/>
      </c>
      <c r="C269">
        <f>INDEX(resultados!$A$2:$ZZ$995, 263, MATCH($B$3, resultados!$A$1:$ZZ$1, 0))</f>
        <v/>
      </c>
    </row>
    <row r="270">
      <c r="A270">
        <f>INDEX(resultados!$A$2:$ZZ$995, 264, MATCH($B$1, resultados!$A$1:$ZZ$1, 0))</f>
        <v/>
      </c>
      <c r="B270">
        <f>INDEX(resultados!$A$2:$ZZ$995, 264, MATCH($B$2, resultados!$A$1:$ZZ$1, 0))</f>
        <v/>
      </c>
      <c r="C270">
        <f>INDEX(resultados!$A$2:$ZZ$995, 264, MATCH($B$3, resultados!$A$1:$ZZ$1, 0))</f>
        <v/>
      </c>
    </row>
    <row r="271">
      <c r="A271">
        <f>INDEX(resultados!$A$2:$ZZ$995, 265, MATCH($B$1, resultados!$A$1:$ZZ$1, 0))</f>
        <v/>
      </c>
      <c r="B271">
        <f>INDEX(resultados!$A$2:$ZZ$995, 265, MATCH($B$2, resultados!$A$1:$ZZ$1, 0))</f>
        <v/>
      </c>
      <c r="C271">
        <f>INDEX(resultados!$A$2:$ZZ$995, 265, MATCH($B$3, resultados!$A$1:$ZZ$1, 0))</f>
        <v/>
      </c>
    </row>
    <row r="272">
      <c r="A272">
        <f>INDEX(resultados!$A$2:$ZZ$995, 266, MATCH($B$1, resultados!$A$1:$ZZ$1, 0))</f>
        <v/>
      </c>
      <c r="B272">
        <f>INDEX(resultados!$A$2:$ZZ$995, 266, MATCH($B$2, resultados!$A$1:$ZZ$1, 0))</f>
        <v/>
      </c>
      <c r="C272">
        <f>INDEX(resultados!$A$2:$ZZ$995, 266, MATCH($B$3, resultados!$A$1:$ZZ$1, 0))</f>
        <v/>
      </c>
    </row>
    <row r="273">
      <c r="A273">
        <f>INDEX(resultados!$A$2:$ZZ$995, 267, MATCH($B$1, resultados!$A$1:$ZZ$1, 0))</f>
        <v/>
      </c>
      <c r="B273">
        <f>INDEX(resultados!$A$2:$ZZ$995, 267, MATCH($B$2, resultados!$A$1:$ZZ$1, 0))</f>
        <v/>
      </c>
      <c r="C273">
        <f>INDEX(resultados!$A$2:$ZZ$995, 267, MATCH($B$3, resultados!$A$1:$ZZ$1, 0))</f>
        <v/>
      </c>
    </row>
    <row r="274">
      <c r="A274">
        <f>INDEX(resultados!$A$2:$ZZ$995, 268, MATCH($B$1, resultados!$A$1:$ZZ$1, 0))</f>
        <v/>
      </c>
      <c r="B274">
        <f>INDEX(resultados!$A$2:$ZZ$995, 268, MATCH($B$2, resultados!$A$1:$ZZ$1, 0))</f>
        <v/>
      </c>
      <c r="C274">
        <f>INDEX(resultados!$A$2:$ZZ$995, 268, MATCH($B$3, resultados!$A$1:$ZZ$1, 0))</f>
        <v/>
      </c>
    </row>
    <row r="275">
      <c r="A275">
        <f>INDEX(resultados!$A$2:$ZZ$995, 269, MATCH($B$1, resultados!$A$1:$ZZ$1, 0))</f>
        <v/>
      </c>
      <c r="B275">
        <f>INDEX(resultados!$A$2:$ZZ$995, 269, MATCH($B$2, resultados!$A$1:$ZZ$1, 0))</f>
        <v/>
      </c>
      <c r="C275">
        <f>INDEX(resultados!$A$2:$ZZ$995, 269, MATCH($B$3, resultados!$A$1:$ZZ$1, 0))</f>
        <v/>
      </c>
    </row>
    <row r="276">
      <c r="A276">
        <f>INDEX(resultados!$A$2:$ZZ$995, 270, MATCH($B$1, resultados!$A$1:$ZZ$1, 0))</f>
        <v/>
      </c>
      <c r="B276">
        <f>INDEX(resultados!$A$2:$ZZ$995, 270, MATCH($B$2, resultados!$A$1:$ZZ$1, 0))</f>
        <v/>
      </c>
      <c r="C276">
        <f>INDEX(resultados!$A$2:$ZZ$995, 270, MATCH($B$3, resultados!$A$1:$ZZ$1, 0))</f>
        <v/>
      </c>
    </row>
    <row r="277">
      <c r="A277">
        <f>INDEX(resultados!$A$2:$ZZ$995, 271, MATCH($B$1, resultados!$A$1:$ZZ$1, 0))</f>
        <v/>
      </c>
      <c r="B277">
        <f>INDEX(resultados!$A$2:$ZZ$995, 271, MATCH($B$2, resultados!$A$1:$ZZ$1, 0))</f>
        <v/>
      </c>
      <c r="C277">
        <f>INDEX(resultados!$A$2:$ZZ$995, 271, MATCH($B$3, resultados!$A$1:$ZZ$1, 0))</f>
        <v/>
      </c>
    </row>
    <row r="278">
      <c r="A278">
        <f>INDEX(resultados!$A$2:$ZZ$995, 272, MATCH($B$1, resultados!$A$1:$ZZ$1, 0))</f>
        <v/>
      </c>
      <c r="B278">
        <f>INDEX(resultados!$A$2:$ZZ$995, 272, MATCH($B$2, resultados!$A$1:$ZZ$1, 0))</f>
        <v/>
      </c>
      <c r="C278">
        <f>INDEX(resultados!$A$2:$ZZ$995, 272, MATCH($B$3, resultados!$A$1:$ZZ$1, 0))</f>
        <v/>
      </c>
    </row>
    <row r="279">
      <c r="A279">
        <f>INDEX(resultados!$A$2:$ZZ$995, 273, MATCH($B$1, resultados!$A$1:$ZZ$1, 0))</f>
        <v/>
      </c>
      <c r="B279">
        <f>INDEX(resultados!$A$2:$ZZ$995, 273, MATCH($B$2, resultados!$A$1:$ZZ$1, 0))</f>
        <v/>
      </c>
      <c r="C279">
        <f>INDEX(resultados!$A$2:$ZZ$995, 273, MATCH($B$3, resultados!$A$1:$ZZ$1, 0))</f>
        <v/>
      </c>
    </row>
    <row r="280">
      <c r="A280">
        <f>INDEX(resultados!$A$2:$ZZ$995, 274, MATCH($B$1, resultados!$A$1:$ZZ$1, 0))</f>
        <v/>
      </c>
      <c r="B280">
        <f>INDEX(resultados!$A$2:$ZZ$995, 274, MATCH($B$2, resultados!$A$1:$ZZ$1, 0))</f>
        <v/>
      </c>
      <c r="C280">
        <f>INDEX(resultados!$A$2:$ZZ$995, 274, MATCH($B$3, resultados!$A$1:$ZZ$1, 0))</f>
        <v/>
      </c>
    </row>
    <row r="281">
      <c r="A281">
        <f>INDEX(resultados!$A$2:$ZZ$995, 275, MATCH($B$1, resultados!$A$1:$ZZ$1, 0))</f>
        <v/>
      </c>
      <c r="B281">
        <f>INDEX(resultados!$A$2:$ZZ$995, 275, MATCH($B$2, resultados!$A$1:$ZZ$1, 0))</f>
        <v/>
      </c>
      <c r="C281">
        <f>INDEX(resultados!$A$2:$ZZ$995, 275, MATCH($B$3, resultados!$A$1:$ZZ$1, 0))</f>
        <v/>
      </c>
    </row>
    <row r="282">
      <c r="A282">
        <f>INDEX(resultados!$A$2:$ZZ$995, 276, MATCH($B$1, resultados!$A$1:$ZZ$1, 0))</f>
        <v/>
      </c>
      <c r="B282">
        <f>INDEX(resultados!$A$2:$ZZ$995, 276, MATCH($B$2, resultados!$A$1:$ZZ$1, 0))</f>
        <v/>
      </c>
      <c r="C282">
        <f>INDEX(resultados!$A$2:$ZZ$995, 276, MATCH($B$3, resultados!$A$1:$ZZ$1, 0))</f>
        <v/>
      </c>
    </row>
    <row r="283">
      <c r="A283">
        <f>INDEX(resultados!$A$2:$ZZ$995, 277, MATCH($B$1, resultados!$A$1:$ZZ$1, 0))</f>
        <v/>
      </c>
      <c r="B283">
        <f>INDEX(resultados!$A$2:$ZZ$995, 277, MATCH($B$2, resultados!$A$1:$ZZ$1, 0))</f>
        <v/>
      </c>
      <c r="C283">
        <f>INDEX(resultados!$A$2:$ZZ$995, 277, MATCH($B$3, resultados!$A$1:$ZZ$1, 0))</f>
        <v/>
      </c>
    </row>
    <row r="284">
      <c r="A284">
        <f>INDEX(resultados!$A$2:$ZZ$995, 278, MATCH($B$1, resultados!$A$1:$ZZ$1, 0))</f>
        <v/>
      </c>
      <c r="B284">
        <f>INDEX(resultados!$A$2:$ZZ$995, 278, MATCH($B$2, resultados!$A$1:$ZZ$1, 0))</f>
        <v/>
      </c>
      <c r="C284">
        <f>INDEX(resultados!$A$2:$ZZ$995, 278, MATCH($B$3, resultados!$A$1:$ZZ$1, 0))</f>
        <v/>
      </c>
    </row>
    <row r="285">
      <c r="A285">
        <f>INDEX(resultados!$A$2:$ZZ$995, 279, MATCH($B$1, resultados!$A$1:$ZZ$1, 0))</f>
        <v/>
      </c>
      <c r="B285">
        <f>INDEX(resultados!$A$2:$ZZ$995, 279, MATCH($B$2, resultados!$A$1:$ZZ$1, 0))</f>
        <v/>
      </c>
      <c r="C285">
        <f>INDEX(resultados!$A$2:$ZZ$995, 279, MATCH($B$3, resultados!$A$1:$ZZ$1, 0))</f>
        <v/>
      </c>
    </row>
    <row r="286">
      <c r="A286">
        <f>INDEX(resultados!$A$2:$ZZ$995, 280, MATCH($B$1, resultados!$A$1:$ZZ$1, 0))</f>
        <v/>
      </c>
      <c r="B286">
        <f>INDEX(resultados!$A$2:$ZZ$995, 280, MATCH($B$2, resultados!$A$1:$ZZ$1, 0))</f>
        <v/>
      </c>
      <c r="C286">
        <f>INDEX(resultados!$A$2:$ZZ$995, 280, MATCH($B$3, resultados!$A$1:$ZZ$1, 0))</f>
        <v/>
      </c>
    </row>
    <row r="287">
      <c r="A287">
        <f>INDEX(resultados!$A$2:$ZZ$995, 281, MATCH($B$1, resultados!$A$1:$ZZ$1, 0))</f>
        <v/>
      </c>
      <c r="B287">
        <f>INDEX(resultados!$A$2:$ZZ$995, 281, MATCH($B$2, resultados!$A$1:$ZZ$1, 0))</f>
        <v/>
      </c>
      <c r="C287">
        <f>INDEX(resultados!$A$2:$ZZ$995, 281, MATCH($B$3, resultados!$A$1:$ZZ$1, 0))</f>
        <v/>
      </c>
    </row>
    <row r="288">
      <c r="A288">
        <f>INDEX(resultados!$A$2:$ZZ$995, 282, MATCH($B$1, resultados!$A$1:$ZZ$1, 0))</f>
        <v/>
      </c>
      <c r="B288">
        <f>INDEX(resultados!$A$2:$ZZ$995, 282, MATCH($B$2, resultados!$A$1:$ZZ$1, 0))</f>
        <v/>
      </c>
      <c r="C288">
        <f>INDEX(resultados!$A$2:$ZZ$995, 282, MATCH($B$3, resultados!$A$1:$ZZ$1, 0))</f>
        <v/>
      </c>
    </row>
    <row r="289">
      <c r="A289">
        <f>INDEX(resultados!$A$2:$ZZ$995, 283, MATCH($B$1, resultados!$A$1:$ZZ$1, 0))</f>
        <v/>
      </c>
      <c r="B289">
        <f>INDEX(resultados!$A$2:$ZZ$995, 283, MATCH($B$2, resultados!$A$1:$ZZ$1, 0))</f>
        <v/>
      </c>
      <c r="C289">
        <f>INDEX(resultados!$A$2:$ZZ$995, 283, MATCH($B$3, resultados!$A$1:$ZZ$1, 0))</f>
        <v/>
      </c>
    </row>
    <row r="290">
      <c r="A290">
        <f>INDEX(resultados!$A$2:$ZZ$995, 284, MATCH($B$1, resultados!$A$1:$ZZ$1, 0))</f>
        <v/>
      </c>
      <c r="B290">
        <f>INDEX(resultados!$A$2:$ZZ$995, 284, MATCH($B$2, resultados!$A$1:$ZZ$1, 0))</f>
        <v/>
      </c>
      <c r="C290">
        <f>INDEX(resultados!$A$2:$ZZ$995, 284, MATCH($B$3, resultados!$A$1:$ZZ$1, 0))</f>
        <v/>
      </c>
    </row>
    <row r="291">
      <c r="A291">
        <f>INDEX(resultados!$A$2:$ZZ$995, 285, MATCH($B$1, resultados!$A$1:$ZZ$1, 0))</f>
        <v/>
      </c>
      <c r="B291">
        <f>INDEX(resultados!$A$2:$ZZ$995, 285, MATCH($B$2, resultados!$A$1:$ZZ$1, 0))</f>
        <v/>
      </c>
      <c r="C291">
        <f>INDEX(resultados!$A$2:$ZZ$995, 285, MATCH($B$3, resultados!$A$1:$ZZ$1, 0))</f>
        <v/>
      </c>
    </row>
    <row r="292">
      <c r="A292">
        <f>INDEX(resultados!$A$2:$ZZ$995, 286, MATCH($B$1, resultados!$A$1:$ZZ$1, 0))</f>
        <v/>
      </c>
      <c r="B292">
        <f>INDEX(resultados!$A$2:$ZZ$995, 286, MATCH($B$2, resultados!$A$1:$ZZ$1, 0))</f>
        <v/>
      </c>
      <c r="C292">
        <f>INDEX(resultados!$A$2:$ZZ$995, 286, MATCH($B$3, resultados!$A$1:$ZZ$1, 0))</f>
        <v/>
      </c>
    </row>
    <row r="293">
      <c r="A293">
        <f>INDEX(resultados!$A$2:$ZZ$995, 287, MATCH($B$1, resultados!$A$1:$ZZ$1, 0))</f>
        <v/>
      </c>
      <c r="B293">
        <f>INDEX(resultados!$A$2:$ZZ$995, 287, MATCH($B$2, resultados!$A$1:$ZZ$1, 0))</f>
        <v/>
      </c>
      <c r="C293">
        <f>INDEX(resultados!$A$2:$ZZ$995, 287, MATCH($B$3, resultados!$A$1:$ZZ$1, 0))</f>
        <v/>
      </c>
    </row>
    <row r="294">
      <c r="A294">
        <f>INDEX(resultados!$A$2:$ZZ$995, 288, MATCH($B$1, resultados!$A$1:$ZZ$1, 0))</f>
        <v/>
      </c>
      <c r="B294">
        <f>INDEX(resultados!$A$2:$ZZ$995, 288, MATCH($B$2, resultados!$A$1:$ZZ$1, 0))</f>
        <v/>
      </c>
      <c r="C294">
        <f>INDEX(resultados!$A$2:$ZZ$995, 288, MATCH($B$3, resultados!$A$1:$ZZ$1, 0))</f>
        <v/>
      </c>
    </row>
    <row r="295">
      <c r="A295">
        <f>INDEX(resultados!$A$2:$ZZ$995, 289, MATCH($B$1, resultados!$A$1:$ZZ$1, 0))</f>
        <v/>
      </c>
      <c r="B295">
        <f>INDEX(resultados!$A$2:$ZZ$995, 289, MATCH($B$2, resultados!$A$1:$ZZ$1, 0))</f>
        <v/>
      </c>
      <c r="C295">
        <f>INDEX(resultados!$A$2:$ZZ$995, 289, MATCH($B$3, resultados!$A$1:$ZZ$1, 0))</f>
        <v/>
      </c>
    </row>
    <row r="296">
      <c r="A296">
        <f>INDEX(resultados!$A$2:$ZZ$995, 290, MATCH($B$1, resultados!$A$1:$ZZ$1, 0))</f>
        <v/>
      </c>
      <c r="B296">
        <f>INDEX(resultados!$A$2:$ZZ$995, 290, MATCH($B$2, resultados!$A$1:$ZZ$1, 0))</f>
        <v/>
      </c>
      <c r="C296">
        <f>INDEX(resultados!$A$2:$ZZ$995, 290, MATCH($B$3, resultados!$A$1:$ZZ$1, 0))</f>
        <v/>
      </c>
    </row>
    <row r="297">
      <c r="A297">
        <f>INDEX(resultados!$A$2:$ZZ$995, 291, MATCH($B$1, resultados!$A$1:$ZZ$1, 0))</f>
        <v/>
      </c>
      <c r="B297">
        <f>INDEX(resultados!$A$2:$ZZ$995, 291, MATCH($B$2, resultados!$A$1:$ZZ$1, 0))</f>
        <v/>
      </c>
      <c r="C297">
        <f>INDEX(resultados!$A$2:$ZZ$995, 291, MATCH($B$3, resultados!$A$1:$ZZ$1, 0))</f>
        <v/>
      </c>
    </row>
    <row r="298">
      <c r="A298">
        <f>INDEX(resultados!$A$2:$ZZ$995, 292, MATCH($B$1, resultados!$A$1:$ZZ$1, 0))</f>
        <v/>
      </c>
      <c r="B298">
        <f>INDEX(resultados!$A$2:$ZZ$995, 292, MATCH($B$2, resultados!$A$1:$ZZ$1, 0))</f>
        <v/>
      </c>
      <c r="C298">
        <f>INDEX(resultados!$A$2:$ZZ$995, 292, MATCH($B$3, resultados!$A$1:$ZZ$1, 0))</f>
        <v/>
      </c>
    </row>
    <row r="299">
      <c r="A299">
        <f>INDEX(resultados!$A$2:$ZZ$995, 293, MATCH($B$1, resultados!$A$1:$ZZ$1, 0))</f>
        <v/>
      </c>
      <c r="B299">
        <f>INDEX(resultados!$A$2:$ZZ$995, 293, MATCH($B$2, resultados!$A$1:$ZZ$1, 0))</f>
        <v/>
      </c>
      <c r="C299">
        <f>INDEX(resultados!$A$2:$ZZ$995, 293, MATCH($B$3, resultados!$A$1:$ZZ$1, 0))</f>
        <v/>
      </c>
    </row>
    <row r="300">
      <c r="A300">
        <f>INDEX(resultados!$A$2:$ZZ$995, 294, MATCH($B$1, resultados!$A$1:$ZZ$1, 0))</f>
        <v/>
      </c>
      <c r="B300">
        <f>INDEX(resultados!$A$2:$ZZ$995, 294, MATCH($B$2, resultados!$A$1:$ZZ$1, 0))</f>
        <v/>
      </c>
      <c r="C300">
        <f>INDEX(resultados!$A$2:$ZZ$995, 294, MATCH($B$3, resultados!$A$1:$ZZ$1, 0))</f>
        <v/>
      </c>
    </row>
    <row r="301">
      <c r="A301">
        <f>INDEX(resultados!$A$2:$ZZ$995, 295, MATCH($B$1, resultados!$A$1:$ZZ$1, 0))</f>
        <v/>
      </c>
      <c r="B301">
        <f>INDEX(resultados!$A$2:$ZZ$995, 295, MATCH($B$2, resultados!$A$1:$ZZ$1, 0))</f>
        <v/>
      </c>
      <c r="C301">
        <f>INDEX(resultados!$A$2:$ZZ$995, 295, MATCH($B$3, resultados!$A$1:$ZZ$1, 0))</f>
        <v/>
      </c>
    </row>
    <row r="302">
      <c r="A302">
        <f>INDEX(resultados!$A$2:$ZZ$995, 296, MATCH($B$1, resultados!$A$1:$ZZ$1, 0))</f>
        <v/>
      </c>
      <c r="B302">
        <f>INDEX(resultados!$A$2:$ZZ$995, 296, MATCH($B$2, resultados!$A$1:$ZZ$1, 0))</f>
        <v/>
      </c>
      <c r="C302">
        <f>INDEX(resultados!$A$2:$ZZ$995, 296, MATCH($B$3, resultados!$A$1:$ZZ$1, 0))</f>
        <v/>
      </c>
    </row>
    <row r="303">
      <c r="A303">
        <f>INDEX(resultados!$A$2:$ZZ$995, 297, MATCH($B$1, resultados!$A$1:$ZZ$1, 0))</f>
        <v/>
      </c>
      <c r="B303">
        <f>INDEX(resultados!$A$2:$ZZ$995, 297, MATCH($B$2, resultados!$A$1:$ZZ$1, 0))</f>
        <v/>
      </c>
      <c r="C303">
        <f>INDEX(resultados!$A$2:$ZZ$995, 297, MATCH($B$3, resultados!$A$1:$ZZ$1, 0))</f>
        <v/>
      </c>
    </row>
    <row r="304">
      <c r="A304">
        <f>INDEX(resultados!$A$2:$ZZ$995, 298, MATCH($B$1, resultados!$A$1:$ZZ$1, 0))</f>
        <v/>
      </c>
      <c r="B304">
        <f>INDEX(resultados!$A$2:$ZZ$995, 298, MATCH($B$2, resultados!$A$1:$ZZ$1, 0))</f>
        <v/>
      </c>
      <c r="C304">
        <f>INDEX(resultados!$A$2:$ZZ$995, 298, MATCH($B$3, resultados!$A$1:$ZZ$1, 0))</f>
        <v/>
      </c>
    </row>
    <row r="305">
      <c r="A305">
        <f>INDEX(resultados!$A$2:$ZZ$995, 299, MATCH($B$1, resultados!$A$1:$ZZ$1, 0))</f>
        <v/>
      </c>
      <c r="B305">
        <f>INDEX(resultados!$A$2:$ZZ$995, 299, MATCH($B$2, resultados!$A$1:$ZZ$1, 0))</f>
        <v/>
      </c>
      <c r="C305">
        <f>INDEX(resultados!$A$2:$ZZ$995, 299, MATCH($B$3, resultados!$A$1:$ZZ$1, 0))</f>
        <v/>
      </c>
    </row>
    <row r="306">
      <c r="A306">
        <f>INDEX(resultados!$A$2:$ZZ$995, 300, MATCH($B$1, resultados!$A$1:$ZZ$1, 0))</f>
        <v/>
      </c>
      <c r="B306">
        <f>INDEX(resultados!$A$2:$ZZ$995, 300, MATCH($B$2, resultados!$A$1:$ZZ$1, 0))</f>
        <v/>
      </c>
      <c r="C306">
        <f>INDEX(resultados!$A$2:$ZZ$995, 300, MATCH($B$3, resultados!$A$1:$ZZ$1, 0))</f>
        <v/>
      </c>
    </row>
    <row r="307">
      <c r="A307">
        <f>INDEX(resultados!$A$2:$ZZ$995, 301, MATCH($B$1, resultados!$A$1:$ZZ$1, 0))</f>
        <v/>
      </c>
      <c r="B307">
        <f>INDEX(resultados!$A$2:$ZZ$995, 301, MATCH($B$2, resultados!$A$1:$ZZ$1, 0))</f>
        <v/>
      </c>
      <c r="C307">
        <f>INDEX(resultados!$A$2:$ZZ$995, 301, MATCH($B$3, resultados!$A$1:$ZZ$1, 0))</f>
        <v/>
      </c>
    </row>
    <row r="308">
      <c r="A308">
        <f>INDEX(resultados!$A$2:$ZZ$995, 302, MATCH($B$1, resultados!$A$1:$ZZ$1, 0))</f>
        <v/>
      </c>
      <c r="B308">
        <f>INDEX(resultados!$A$2:$ZZ$995, 302, MATCH($B$2, resultados!$A$1:$ZZ$1, 0))</f>
        <v/>
      </c>
      <c r="C308">
        <f>INDEX(resultados!$A$2:$ZZ$995, 302, MATCH($B$3, resultados!$A$1:$ZZ$1, 0))</f>
        <v/>
      </c>
    </row>
    <row r="309">
      <c r="A309">
        <f>INDEX(resultados!$A$2:$ZZ$995, 303, MATCH($B$1, resultados!$A$1:$ZZ$1, 0))</f>
        <v/>
      </c>
      <c r="B309">
        <f>INDEX(resultados!$A$2:$ZZ$995, 303, MATCH($B$2, resultados!$A$1:$ZZ$1, 0))</f>
        <v/>
      </c>
      <c r="C309">
        <f>INDEX(resultados!$A$2:$ZZ$995, 303, MATCH($B$3, resultados!$A$1:$ZZ$1, 0))</f>
        <v/>
      </c>
    </row>
    <row r="310">
      <c r="A310">
        <f>INDEX(resultados!$A$2:$ZZ$995, 304, MATCH($B$1, resultados!$A$1:$ZZ$1, 0))</f>
        <v/>
      </c>
      <c r="B310">
        <f>INDEX(resultados!$A$2:$ZZ$995, 304, MATCH($B$2, resultados!$A$1:$ZZ$1, 0))</f>
        <v/>
      </c>
      <c r="C310">
        <f>INDEX(resultados!$A$2:$ZZ$995, 304, MATCH($B$3, resultados!$A$1:$ZZ$1, 0))</f>
        <v/>
      </c>
    </row>
    <row r="311">
      <c r="A311">
        <f>INDEX(resultados!$A$2:$ZZ$995, 305, MATCH($B$1, resultados!$A$1:$ZZ$1, 0))</f>
        <v/>
      </c>
      <c r="B311">
        <f>INDEX(resultados!$A$2:$ZZ$995, 305, MATCH($B$2, resultados!$A$1:$ZZ$1, 0))</f>
        <v/>
      </c>
      <c r="C311">
        <f>INDEX(resultados!$A$2:$ZZ$995, 305, MATCH($B$3, resultados!$A$1:$ZZ$1, 0))</f>
        <v/>
      </c>
    </row>
    <row r="312">
      <c r="A312">
        <f>INDEX(resultados!$A$2:$ZZ$995, 306, MATCH($B$1, resultados!$A$1:$ZZ$1, 0))</f>
        <v/>
      </c>
      <c r="B312">
        <f>INDEX(resultados!$A$2:$ZZ$995, 306, MATCH($B$2, resultados!$A$1:$ZZ$1, 0))</f>
        <v/>
      </c>
      <c r="C312">
        <f>INDEX(resultados!$A$2:$ZZ$995, 306, MATCH($B$3, resultados!$A$1:$ZZ$1, 0))</f>
        <v/>
      </c>
    </row>
    <row r="313">
      <c r="A313">
        <f>INDEX(resultados!$A$2:$ZZ$995, 307, MATCH($B$1, resultados!$A$1:$ZZ$1, 0))</f>
        <v/>
      </c>
      <c r="B313">
        <f>INDEX(resultados!$A$2:$ZZ$995, 307, MATCH($B$2, resultados!$A$1:$ZZ$1, 0))</f>
        <v/>
      </c>
      <c r="C313">
        <f>INDEX(resultados!$A$2:$ZZ$995, 307, MATCH($B$3, resultados!$A$1:$ZZ$1, 0))</f>
        <v/>
      </c>
    </row>
    <row r="314">
      <c r="A314">
        <f>INDEX(resultados!$A$2:$ZZ$995, 308, MATCH($B$1, resultados!$A$1:$ZZ$1, 0))</f>
        <v/>
      </c>
      <c r="B314">
        <f>INDEX(resultados!$A$2:$ZZ$995, 308, MATCH($B$2, resultados!$A$1:$ZZ$1, 0))</f>
        <v/>
      </c>
      <c r="C314">
        <f>INDEX(resultados!$A$2:$ZZ$995, 308, MATCH($B$3, resultados!$A$1:$ZZ$1, 0))</f>
        <v/>
      </c>
    </row>
    <row r="315">
      <c r="A315">
        <f>INDEX(resultados!$A$2:$ZZ$995, 309, MATCH($B$1, resultados!$A$1:$ZZ$1, 0))</f>
        <v/>
      </c>
      <c r="B315">
        <f>INDEX(resultados!$A$2:$ZZ$995, 309, MATCH($B$2, resultados!$A$1:$ZZ$1, 0))</f>
        <v/>
      </c>
      <c r="C315">
        <f>INDEX(resultados!$A$2:$ZZ$995, 309, MATCH($B$3, resultados!$A$1:$ZZ$1, 0))</f>
        <v/>
      </c>
    </row>
    <row r="316">
      <c r="A316">
        <f>INDEX(resultados!$A$2:$ZZ$995, 310, MATCH($B$1, resultados!$A$1:$ZZ$1, 0))</f>
        <v/>
      </c>
      <c r="B316">
        <f>INDEX(resultados!$A$2:$ZZ$995, 310, MATCH($B$2, resultados!$A$1:$ZZ$1, 0))</f>
        <v/>
      </c>
      <c r="C316">
        <f>INDEX(resultados!$A$2:$ZZ$995, 310, MATCH($B$3, resultados!$A$1:$ZZ$1, 0))</f>
        <v/>
      </c>
    </row>
    <row r="317">
      <c r="A317">
        <f>INDEX(resultados!$A$2:$ZZ$995, 311, MATCH($B$1, resultados!$A$1:$ZZ$1, 0))</f>
        <v/>
      </c>
      <c r="B317">
        <f>INDEX(resultados!$A$2:$ZZ$995, 311, MATCH($B$2, resultados!$A$1:$ZZ$1, 0))</f>
        <v/>
      </c>
      <c r="C317">
        <f>INDEX(resultados!$A$2:$ZZ$995, 311, MATCH($B$3, resultados!$A$1:$ZZ$1, 0))</f>
        <v/>
      </c>
    </row>
    <row r="318">
      <c r="A318">
        <f>INDEX(resultados!$A$2:$ZZ$995, 312, MATCH($B$1, resultados!$A$1:$ZZ$1, 0))</f>
        <v/>
      </c>
      <c r="B318">
        <f>INDEX(resultados!$A$2:$ZZ$995, 312, MATCH($B$2, resultados!$A$1:$ZZ$1, 0))</f>
        <v/>
      </c>
      <c r="C318">
        <f>INDEX(resultados!$A$2:$ZZ$995, 312, MATCH($B$3, resultados!$A$1:$ZZ$1, 0))</f>
        <v/>
      </c>
    </row>
    <row r="319">
      <c r="A319">
        <f>INDEX(resultados!$A$2:$ZZ$995, 313, MATCH($B$1, resultados!$A$1:$ZZ$1, 0))</f>
        <v/>
      </c>
      <c r="B319">
        <f>INDEX(resultados!$A$2:$ZZ$995, 313, MATCH($B$2, resultados!$A$1:$ZZ$1, 0))</f>
        <v/>
      </c>
      <c r="C319">
        <f>INDEX(resultados!$A$2:$ZZ$995, 313, MATCH($B$3, resultados!$A$1:$ZZ$1, 0))</f>
        <v/>
      </c>
    </row>
    <row r="320">
      <c r="A320">
        <f>INDEX(resultados!$A$2:$ZZ$995, 314, MATCH($B$1, resultados!$A$1:$ZZ$1, 0))</f>
        <v/>
      </c>
      <c r="B320">
        <f>INDEX(resultados!$A$2:$ZZ$995, 314, MATCH($B$2, resultados!$A$1:$ZZ$1, 0))</f>
        <v/>
      </c>
      <c r="C320">
        <f>INDEX(resultados!$A$2:$ZZ$995, 314, MATCH($B$3, resultados!$A$1:$ZZ$1, 0))</f>
        <v/>
      </c>
    </row>
    <row r="321">
      <c r="A321">
        <f>INDEX(resultados!$A$2:$ZZ$995, 315, MATCH($B$1, resultados!$A$1:$ZZ$1, 0))</f>
        <v/>
      </c>
      <c r="B321">
        <f>INDEX(resultados!$A$2:$ZZ$995, 315, MATCH($B$2, resultados!$A$1:$ZZ$1, 0))</f>
        <v/>
      </c>
      <c r="C321">
        <f>INDEX(resultados!$A$2:$ZZ$995, 315, MATCH($B$3, resultados!$A$1:$ZZ$1, 0))</f>
        <v/>
      </c>
    </row>
    <row r="322">
      <c r="A322">
        <f>INDEX(resultados!$A$2:$ZZ$995, 316, MATCH($B$1, resultados!$A$1:$ZZ$1, 0))</f>
        <v/>
      </c>
      <c r="B322">
        <f>INDEX(resultados!$A$2:$ZZ$995, 316, MATCH($B$2, resultados!$A$1:$ZZ$1, 0))</f>
        <v/>
      </c>
      <c r="C322">
        <f>INDEX(resultados!$A$2:$ZZ$995, 316, MATCH($B$3, resultados!$A$1:$ZZ$1, 0))</f>
        <v/>
      </c>
    </row>
    <row r="323">
      <c r="A323">
        <f>INDEX(resultados!$A$2:$ZZ$995, 317, MATCH($B$1, resultados!$A$1:$ZZ$1, 0))</f>
        <v/>
      </c>
      <c r="B323">
        <f>INDEX(resultados!$A$2:$ZZ$995, 317, MATCH($B$2, resultados!$A$1:$ZZ$1, 0))</f>
        <v/>
      </c>
      <c r="C323">
        <f>INDEX(resultados!$A$2:$ZZ$995, 317, MATCH($B$3, resultados!$A$1:$ZZ$1, 0))</f>
        <v/>
      </c>
    </row>
    <row r="324">
      <c r="A324">
        <f>INDEX(resultados!$A$2:$ZZ$995, 318, MATCH($B$1, resultados!$A$1:$ZZ$1, 0))</f>
        <v/>
      </c>
      <c r="B324">
        <f>INDEX(resultados!$A$2:$ZZ$995, 318, MATCH($B$2, resultados!$A$1:$ZZ$1, 0))</f>
        <v/>
      </c>
      <c r="C324">
        <f>INDEX(resultados!$A$2:$ZZ$995, 318, MATCH($B$3, resultados!$A$1:$ZZ$1, 0))</f>
        <v/>
      </c>
    </row>
    <row r="325">
      <c r="A325">
        <f>INDEX(resultados!$A$2:$ZZ$995, 319, MATCH($B$1, resultados!$A$1:$ZZ$1, 0))</f>
        <v/>
      </c>
      <c r="B325">
        <f>INDEX(resultados!$A$2:$ZZ$995, 319, MATCH($B$2, resultados!$A$1:$ZZ$1, 0))</f>
        <v/>
      </c>
      <c r="C325">
        <f>INDEX(resultados!$A$2:$ZZ$995, 319, MATCH($B$3, resultados!$A$1:$ZZ$1, 0))</f>
        <v/>
      </c>
    </row>
    <row r="326">
      <c r="A326">
        <f>INDEX(resultados!$A$2:$ZZ$995, 320, MATCH($B$1, resultados!$A$1:$ZZ$1, 0))</f>
        <v/>
      </c>
      <c r="B326">
        <f>INDEX(resultados!$A$2:$ZZ$995, 320, MATCH($B$2, resultados!$A$1:$ZZ$1, 0))</f>
        <v/>
      </c>
      <c r="C326">
        <f>INDEX(resultados!$A$2:$ZZ$995, 320, MATCH($B$3, resultados!$A$1:$ZZ$1, 0))</f>
        <v/>
      </c>
    </row>
    <row r="327">
      <c r="A327">
        <f>INDEX(resultados!$A$2:$ZZ$995, 321, MATCH($B$1, resultados!$A$1:$ZZ$1, 0))</f>
        <v/>
      </c>
      <c r="B327">
        <f>INDEX(resultados!$A$2:$ZZ$995, 321, MATCH($B$2, resultados!$A$1:$ZZ$1, 0))</f>
        <v/>
      </c>
      <c r="C327">
        <f>INDEX(resultados!$A$2:$ZZ$995, 321, MATCH($B$3, resultados!$A$1:$ZZ$1, 0))</f>
        <v/>
      </c>
    </row>
    <row r="328">
      <c r="A328">
        <f>INDEX(resultados!$A$2:$ZZ$995, 322, MATCH($B$1, resultados!$A$1:$ZZ$1, 0))</f>
        <v/>
      </c>
      <c r="B328">
        <f>INDEX(resultados!$A$2:$ZZ$995, 322, MATCH($B$2, resultados!$A$1:$ZZ$1, 0))</f>
        <v/>
      </c>
      <c r="C328">
        <f>INDEX(resultados!$A$2:$ZZ$995, 322, MATCH($B$3, resultados!$A$1:$ZZ$1, 0))</f>
        <v/>
      </c>
    </row>
    <row r="329">
      <c r="A329">
        <f>INDEX(resultados!$A$2:$ZZ$995, 323, MATCH($B$1, resultados!$A$1:$ZZ$1, 0))</f>
        <v/>
      </c>
      <c r="B329">
        <f>INDEX(resultados!$A$2:$ZZ$995, 323, MATCH($B$2, resultados!$A$1:$ZZ$1, 0))</f>
        <v/>
      </c>
      <c r="C329">
        <f>INDEX(resultados!$A$2:$ZZ$995, 323, MATCH($B$3, resultados!$A$1:$ZZ$1, 0))</f>
        <v/>
      </c>
    </row>
    <row r="330">
      <c r="A330">
        <f>INDEX(resultados!$A$2:$ZZ$995, 324, MATCH($B$1, resultados!$A$1:$ZZ$1, 0))</f>
        <v/>
      </c>
      <c r="B330">
        <f>INDEX(resultados!$A$2:$ZZ$995, 324, MATCH($B$2, resultados!$A$1:$ZZ$1, 0))</f>
        <v/>
      </c>
      <c r="C330">
        <f>INDEX(resultados!$A$2:$ZZ$995, 324, MATCH($B$3, resultados!$A$1:$ZZ$1, 0))</f>
        <v/>
      </c>
    </row>
    <row r="331">
      <c r="A331">
        <f>INDEX(resultados!$A$2:$ZZ$995, 325, MATCH($B$1, resultados!$A$1:$ZZ$1, 0))</f>
        <v/>
      </c>
      <c r="B331">
        <f>INDEX(resultados!$A$2:$ZZ$995, 325, MATCH($B$2, resultados!$A$1:$ZZ$1, 0))</f>
        <v/>
      </c>
      <c r="C331">
        <f>INDEX(resultados!$A$2:$ZZ$995, 325, MATCH($B$3, resultados!$A$1:$ZZ$1, 0))</f>
        <v/>
      </c>
    </row>
    <row r="332">
      <c r="A332">
        <f>INDEX(resultados!$A$2:$ZZ$995, 326, MATCH($B$1, resultados!$A$1:$ZZ$1, 0))</f>
        <v/>
      </c>
      <c r="B332">
        <f>INDEX(resultados!$A$2:$ZZ$995, 326, MATCH($B$2, resultados!$A$1:$ZZ$1, 0))</f>
        <v/>
      </c>
      <c r="C332">
        <f>INDEX(resultados!$A$2:$ZZ$995, 326, MATCH($B$3, resultados!$A$1:$ZZ$1, 0))</f>
        <v/>
      </c>
    </row>
    <row r="333">
      <c r="A333">
        <f>INDEX(resultados!$A$2:$ZZ$995, 327, MATCH($B$1, resultados!$A$1:$ZZ$1, 0))</f>
        <v/>
      </c>
      <c r="B333">
        <f>INDEX(resultados!$A$2:$ZZ$995, 327, MATCH($B$2, resultados!$A$1:$ZZ$1, 0))</f>
        <v/>
      </c>
      <c r="C333">
        <f>INDEX(resultados!$A$2:$ZZ$995, 327, MATCH($B$3, resultados!$A$1:$ZZ$1, 0))</f>
        <v/>
      </c>
    </row>
    <row r="334">
      <c r="A334">
        <f>INDEX(resultados!$A$2:$ZZ$995, 328, MATCH($B$1, resultados!$A$1:$ZZ$1, 0))</f>
        <v/>
      </c>
      <c r="B334">
        <f>INDEX(resultados!$A$2:$ZZ$995, 328, MATCH($B$2, resultados!$A$1:$ZZ$1, 0))</f>
        <v/>
      </c>
      <c r="C334">
        <f>INDEX(resultados!$A$2:$ZZ$995, 328, MATCH($B$3, resultados!$A$1:$ZZ$1, 0))</f>
        <v/>
      </c>
    </row>
    <row r="335">
      <c r="A335">
        <f>INDEX(resultados!$A$2:$ZZ$995, 329, MATCH($B$1, resultados!$A$1:$ZZ$1, 0))</f>
        <v/>
      </c>
      <c r="B335">
        <f>INDEX(resultados!$A$2:$ZZ$995, 329, MATCH($B$2, resultados!$A$1:$ZZ$1, 0))</f>
        <v/>
      </c>
      <c r="C335">
        <f>INDEX(resultados!$A$2:$ZZ$995, 329, MATCH($B$3, resultados!$A$1:$ZZ$1, 0))</f>
        <v/>
      </c>
    </row>
    <row r="336">
      <c r="A336">
        <f>INDEX(resultados!$A$2:$ZZ$995, 330, MATCH($B$1, resultados!$A$1:$ZZ$1, 0))</f>
        <v/>
      </c>
      <c r="B336">
        <f>INDEX(resultados!$A$2:$ZZ$995, 330, MATCH($B$2, resultados!$A$1:$ZZ$1, 0))</f>
        <v/>
      </c>
      <c r="C336">
        <f>INDEX(resultados!$A$2:$ZZ$995, 330, MATCH($B$3, resultados!$A$1:$ZZ$1, 0))</f>
        <v/>
      </c>
    </row>
    <row r="337">
      <c r="A337">
        <f>INDEX(resultados!$A$2:$ZZ$995, 331, MATCH($B$1, resultados!$A$1:$ZZ$1, 0))</f>
        <v/>
      </c>
      <c r="B337">
        <f>INDEX(resultados!$A$2:$ZZ$995, 331, MATCH($B$2, resultados!$A$1:$ZZ$1, 0))</f>
        <v/>
      </c>
      <c r="C337">
        <f>INDEX(resultados!$A$2:$ZZ$995, 331, MATCH($B$3, resultados!$A$1:$ZZ$1, 0))</f>
        <v/>
      </c>
    </row>
    <row r="338">
      <c r="A338">
        <f>INDEX(resultados!$A$2:$ZZ$995, 332, MATCH($B$1, resultados!$A$1:$ZZ$1, 0))</f>
        <v/>
      </c>
      <c r="B338">
        <f>INDEX(resultados!$A$2:$ZZ$995, 332, MATCH($B$2, resultados!$A$1:$ZZ$1, 0))</f>
        <v/>
      </c>
      <c r="C338">
        <f>INDEX(resultados!$A$2:$ZZ$995, 332, MATCH($B$3, resultados!$A$1:$ZZ$1, 0))</f>
        <v/>
      </c>
    </row>
    <row r="339">
      <c r="A339">
        <f>INDEX(resultados!$A$2:$ZZ$995, 333, MATCH($B$1, resultados!$A$1:$ZZ$1, 0))</f>
        <v/>
      </c>
      <c r="B339">
        <f>INDEX(resultados!$A$2:$ZZ$995, 333, MATCH($B$2, resultados!$A$1:$ZZ$1, 0))</f>
        <v/>
      </c>
      <c r="C339">
        <f>INDEX(resultados!$A$2:$ZZ$995, 333, MATCH($B$3, resultados!$A$1:$ZZ$1, 0))</f>
        <v/>
      </c>
    </row>
    <row r="340">
      <c r="A340">
        <f>INDEX(resultados!$A$2:$ZZ$995, 334, MATCH($B$1, resultados!$A$1:$ZZ$1, 0))</f>
        <v/>
      </c>
      <c r="B340">
        <f>INDEX(resultados!$A$2:$ZZ$995, 334, MATCH($B$2, resultados!$A$1:$ZZ$1, 0))</f>
        <v/>
      </c>
      <c r="C340">
        <f>INDEX(resultados!$A$2:$ZZ$995, 334, MATCH($B$3, resultados!$A$1:$ZZ$1, 0))</f>
        <v/>
      </c>
    </row>
    <row r="341">
      <c r="A341">
        <f>INDEX(resultados!$A$2:$ZZ$995, 335, MATCH($B$1, resultados!$A$1:$ZZ$1, 0))</f>
        <v/>
      </c>
      <c r="B341">
        <f>INDEX(resultados!$A$2:$ZZ$995, 335, MATCH($B$2, resultados!$A$1:$ZZ$1, 0))</f>
        <v/>
      </c>
      <c r="C341">
        <f>INDEX(resultados!$A$2:$ZZ$995, 335, MATCH($B$3, resultados!$A$1:$ZZ$1, 0))</f>
        <v/>
      </c>
    </row>
    <row r="342">
      <c r="A342">
        <f>INDEX(resultados!$A$2:$ZZ$995, 336, MATCH($B$1, resultados!$A$1:$ZZ$1, 0))</f>
        <v/>
      </c>
      <c r="B342">
        <f>INDEX(resultados!$A$2:$ZZ$995, 336, MATCH($B$2, resultados!$A$1:$ZZ$1, 0))</f>
        <v/>
      </c>
      <c r="C342">
        <f>INDEX(resultados!$A$2:$ZZ$995, 336, MATCH($B$3, resultados!$A$1:$ZZ$1, 0))</f>
        <v/>
      </c>
    </row>
    <row r="343">
      <c r="A343">
        <f>INDEX(resultados!$A$2:$ZZ$995, 337, MATCH($B$1, resultados!$A$1:$ZZ$1, 0))</f>
        <v/>
      </c>
      <c r="B343">
        <f>INDEX(resultados!$A$2:$ZZ$995, 337, MATCH($B$2, resultados!$A$1:$ZZ$1, 0))</f>
        <v/>
      </c>
      <c r="C343">
        <f>INDEX(resultados!$A$2:$ZZ$995, 337, MATCH($B$3, resultados!$A$1:$ZZ$1, 0))</f>
        <v/>
      </c>
    </row>
    <row r="344">
      <c r="A344">
        <f>INDEX(resultados!$A$2:$ZZ$995, 338, MATCH($B$1, resultados!$A$1:$ZZ$1, 0))</f>
        <v/>
      </c>
      <c r="B344">
        <f>INDEX(resultados!$A$2:$ZZ$995, 338, MATCH($B$2, resultados!$A$1:$ZZ$1, 0))</f>
        <v/>
      </c>
      <c r="C344">
        <f>INDEX(resultados!$A$2:$ZZ$995, 338, MATCH($B$3, resultados!$A$1:$ZZ$1, 0))</f>
        <v/>
      </c>
    </row>
    <row r="345">
      <c r="A345">
        <f>INDEX(resultados!$A$2:$ZZ$995, 339, MATCH($B$1, resultados!$A$1:$ZZ$1, 0))</f>
        <v/>
      </c>
      <c r="B345">
        <f>INDEX(resultados!$A$2:$ZZ$995, 339, MATCH($B$2, resultados!$A$1:$ZZ$1, 0))</f>
        <v/>
      </c>
      <c r="C345">
        <f>INDEX(resultados!$A$2:$ZZ$995, 339, MATCH($B$3, resultados!$A$1:$ZZ$1, 0))</f>
        <v/>
      </c>
    </row>
    <row r="346">
      <c r="A346">
        <f>INDEX(resultados!$A$2:$ZZ$995, 340, MATCH($B$1, resultados!$A$1:$ZZ$1, 0))</f>
        <v/>
      </c>
      <c r="B346">
        <f>INDEX(resultados!$A$2:$ZZ$995, 340, MATCH($B$2, resultados!$A$1:$ZZ$1, 0))</f>
        <v/>
      </c>
      <c r="C346">
        <f>INDEX(resultados!$A$2:$ZZ$995, 340, MATCH($B$3, resultados!$A$1:$ZZ$1, 0))</f>
        <v/>
      </c>
    </row>
    <row r="347">
      <c r="A347">
        <f>INDEX(resultados!$A$2:$ZZ$995, 341, MATCH($B$1, resultados!$A$1:$ZZ$1, 0))</f>
        <v/>
      </c>
      <c r="B347">
        <f>INDEX(resultados!$A$2:$ZZ$995, 341, MATCH($B$2, resultados!$A$1:$ZZ$1, 0))</f>
        <v/>
      </c>
      <c r="C347">
        <f>INDEX(resultados!$A$2:$ZZ$995, 341, MATCH($B$3, resultados!$A$1:$ZZ$1, 0))</f>
        <v/>
      </c>
    </row>
    <row r="348">
      <c r="A348">
        <f>INDEX(resultados!$A$2:$ZZ$995, 342, MATCH($B$1, resultados!$A$1:$ZZ$1, 0))</f>
        <v/>
      </c>
      <c r="B348">
        <f>INDEX(resultados!$A$2:$ZZ$995, 342, MATCH($B$2, resultados!$A$1:$ZZ$1, 0))</f>
        <v/>
      </c>
      <c r="C348">
        <f>INDEX(resultados!$A$2:$ZZ$995, 342, MATCH($B$3, resultados!$A$1:$ZZ$1, 0))</f>
        <v/>
      </c>
    </row>
    <row r="349">
      <c r="A349">
        <f>INDEX(resultados!$A$2:$ZZ$995, 343, MATCH($B$1, resultados!$A$1:$ZZ$1, 0))</f>
        <v/>
      </c>
      <c r="B349">
        <f>INDEX(resultados!$A$2:$ZZ$995, 343, MATCH($B$2, resultados!$A$1:$ZZ$1, 0))</f>
        <v/>
      </c>
      <c r="C349">
        <f>INDEX(resultados!$A$2:$ZZ$995, 343, MATCH($B$3, resultados!$A$1:$ZZ$1, 0))</f>
        <v/>
      </c>
    </row>
    <row r="350">
      <c r="A350">
        <f>INDEX(resultados!$A$2:$ZZ$995, 344, MATCH($B$1, resultados!$A$1:$ZZ$1, 0))</f>
        <v/>
      </c>
      <c r="B350">
        <f>INDEX(resultados!$A$2:$ZZ$995, 344, MATCH($B$2, resultados!$A$1:$ZZ$1, 0))</f>
        <v/>
      </c>
      <c r="C350">
        <f>INDEX(resultados!$A$2:$ZZ$995, 344, MATCH($B$3, resultados!$A$1:$ZZ$1, 0))</f>
        <v/>
      </c>
    </row>
    <row r="351">
      <c r="A351">
        <f>INDEX(resultados!$A$2:$ZZ$995, 345, MATCH($B$1, resultados!$A$1:$ZZ$1, 0))</f>
        <v/>
      </c>
      <c r="B351">
        <f>INDEX(resultados!$A$2:$ZZ$995, 345, MATCH($B$2, resultados!$A$1:$ZZ$1, 0))</f>
        <v/>
      </c>
      <c r="C351">
        <f>INDEX(resultados!$A$2:$ZZ$995, 345, MATCH($B$3, resultados!$A$1:$ZZ$1, 0))</f>
        <v/>
      </c>
    </row>
    <row r="352">
      <c r="A352">
        <f>INDEX(resultados!$A$2:$ZZ$995, 346, MATCH($B$1, resultados!$A$1:$ZZ$1, 0))</f>
        <v/>
      </c>
      <c r="B352">
        <f>INDEX(resultados!$A$2:$ZZ$995, 346, MATCH($B$2, resultados!$A$1:$ZZ$1, 0))</f>
        <v/>
      </c>
      <c r="C352">
        <f>INDEX(resultados!$A$2:$ZZ$995, 346, MATCH($B$3, resultados!$A$1:$ZZ$1, 0))</f>
        <v/>
      </c>
    </row>
    <row r="353">
      <c r="A353">
        <f>INDEX(resultados!$A$2:$ZZ$995, 347, MATCH($B$1, resultados!$A$1:$ZZ$1, 0))</f>
        <v/>
      </c>
      <c r="B353">
        <f>INDEX(resultados!$A$2:$ZZ$995, 347, MATCH($B$2, resultados!$A$1:$ZZ$1, 0))</f>
        <v/>
      </c>
      <c r="C353">
        <f>INDEX(resultados!$A$2:$ZZ$995, 347, MATCH($B$3, resultados!$A$1:$ZZ$1, 0))</f>
        <v/>
      </c>
    </row>
    <row r="354">
      <c r="A354">
        <f>INDEX(resultados!$A$2:$ZZ$995, 348, MATCH($B$1, resultados!$A$1:$ZZ$1, 0))</f>
        <v/>
      </c>
      <c r="B354">
        <f>INDEX(resultados!$A$2:$ZZ$995, 348, MATCH($B$2, resultados!$A$1:$ZZ$1, 0))</f>
        <v/>
      </c>
      <c r="C354">
        <f>INDEX(resultados!$A$2:$ZZ$995, 348, MATCH($B$3, resultados!$A$1:$ZZ$1, 0))</f>
        <v/>
      </c>
    </row>
    <row r="355">
      <c r="A355">
        <f>INDEX(resultados!$A$2:$ZZ$995, 349, MATCH($B$1, resultados!$A$1:$ZZ$1, 0))</f>
        <v/>
      </c>
      <c r="B355">
        <f>INDEX(resultados!$A$2:$ZZ$995, 349, MATCH($B$2, resultados!$A$1:$ZZ$1, 0))</f>
        <v/>
      </c>
      <c r="C355">
        <f>INDEX(resultados!$A$2:$ZZ$995, 349, MATCH($B$3, resultados!$A$1:$ZZ$1, 0))</f>
        <v/>
      </c>
    </row>
    <row r="356">
      <c r="A356">
        <f>INDEX(resultados!$A$2:$ZZ$995, 350, MATCH($B$1, resultados!$A$1:$ZZ$1, 0))</f>
        <v/>
      </c>
      <c r="B356">
        <f>INDEX(resultados!$A$2:$ZZ$995, 350, MATCH($B$2, resultados!$A$1:$ZZ$1, 0))</f>
        <v/>
      </c>
      <c r="C356">
        <f>INDEX(resultados!$A$2:$ZZ$995, 350, MATCH($B$3, resultados!$A$1:$ZZ$1, 0))</f>
        <v/>
      </c>
    </row>
    <row r="357">
      <c r="A357">
        <f>INDEX(resultados!$A$2:$ZZ$995, 351, MATCH($B$1, resultados!$A$1:$ZZ$1, 0))</f>
        <v/>
      </c>
      <c r="B357">
        <f>INDEX(resultados!$A$2:$ZZ$995, 351, MATCH($B$2, resultados!$A$1:$ZZ$1, 0))</f>
        <v/>
      </c>
      <c r="C357">
        <f>INDEX(resultados!$A$2:$ZZ$995, 351, MATCH($B$3, resultados!$A$1:$ZZ$1, 0))</f>
        <v/>
      </c>
    </row>
    <row r="358">
      <c r="A358">
        <f>INDEX(resultados!$A$2:$ZZ$995, 352, MATCH($B$1, resultados!$A$1:$ZZ$1, 0))</f>
        <v/>
      </c>
      <c r="B358">
        <f>INDEX(resultados!$A$2:$ZZ$995, 352, MATCH($B$2, resultados!$A$1:$ZZ$1, 0))</f>
        <v/>
      </c>
      <c r="C358">
        <f>INDEX(resultados!$A$2:$ZZ$995, 352, MATCH($B$3, resultados!$A$1:$ZZ$1, 0))</f>
        <v/>
      </c>
    </row>
    <row r="359">
      <c r="A359">
        <f>INDEX(resultados!$A$2:$ZZ$995, 353, MATCH($B$1, resultados!$A$1:$ZZ$1, 0))</f>
        <v/>
      </c>
      <c r="B359">
        <f>INDEX(resultados!$A$2:$ZZ$995, 353, MATCH($B$2, resultados!$A$1:$ZZ$1, 0))</f>
        <v/>
      </c>
      <c r="C359">
        <f>INDEX(resultados!$A$2:$ZZ$995, 353, MATCH($B$3, resultados!$A$1:$ZZ$1, 0))</f>
        <v/>
      </c>
    </row>
    <row r="360">
      <c r="A360">
        <f>INDEX(resultados!$A$2:$ZZ$995, 354, MATCH($B$1, resultados!$A$1:$ZZ$1, 0))</f>
        <v/>
      </c>
      <c r="B360">
        <f>INDEX(resultados!$A$2:$ZZ$995, 354, MATCH($B$2, resultados!$A$1:$ZZ$1, 0))</f>
        <v/>
      </c>
      <c r="C360">
        <f>INDEX(resultados!$A$2:$ZZ$995, 354, MATCH($B$3, resultados!$A$1:$ZZ$1, 0))</f>
        <v/>
      </c>
    </row>
    <row r="361">
      <c r="A361">
        <f>INDEX(resultados!$A$2:$ZZ$995, 355, MATCH($B$1, resultados!$A$1:$ZZ$1, 0))</f>
        <v/>
      </c>
      <c r="B361">
        <f>INDEX(resultados!$A$2:$ZZ$995, 355, MATCH($B$2, resultados!$A$1:$ZZ$1, 0))</f>
        <v/>
      </c>
      <c r="C361">
        <f>INDEX(resultados!$A$2:$ZZ$995, 355, MATCH($B$3, resultados!$A$1:$ZZ$1, 0))</f>
        <v/>
      </c>
    </row>
    <row r="362">
      <c r="A362">
        <f>INDEX(resultados!$A$2:$ZZ$995, 356, MATCH($B$1, resultados!$A$1:$ZZ$1, 0))</f>
        <v/>
      </c>
      <c r="B362">
        <f>INDEX(resultados!$A$2:$ZZ$995, 356, MATCH($B$2, resultados!$A$1:$ZZ$1, 0))</f>
        <v/>
      </c>
      <c r="C362">
        <f>INDEX(resultados!$A$2:$ZZ$995, 356, MATCH($B$3, resultados!$A$1:$ZZ$1, 0))</f>
        <v/>
      </c>
    </row>
    <row r="363">
      <c r="A363">
        <f>INDEX(resultados!$A$2:$ZZ$995, 357, MATCH($B$1, resultados!$A$1:$ZZ$1, 0))</f>
        <v/>
      </c>
      <c r="B363">
        <f>INDEX(resultados!$A$2:$ZZ$995, 357, MATCH($B$2, resultados!$A$1:$ZZ$1, 0))</f>
        <v/>
      </c>
      <c r="C363">
        <f>INDEX(resultados!$A$2:$ZZ$995, 357, MATCH($B$3, resultados!$A$1:$ZZ$1, 0))</f>
        <v/>
      </c>
    </row>
    <row r="364">
      <c r="A364">
        <f>INDEX(resultados!$A$2:$ZZ$995, 358, MATCH($B$1, resultados!$A$1:$ZZ$1, 0))</f>
        <v/>
      </c>
      <c r="B364">
        <f>INDEX(resultados!$A$2:$ZZ$995, 358, MATCH($B$2, resultados!$A$1:$ZZ$1, 0))</f>
        <v/>
      </c>
      <c r="C364">
        <f>INDEX(resultados!$A$2:$ZZ$995, 358, MATCH($B$3, resultados!$A$1:$ZZ$1, 0))</f>
        <v/>
      </c>
    </row>
    <row r="365">
      <c r="A365">
        <f>INDEX(resultados!$A$2:$ZZ$995, 359, MATCH($B$1, resultados!$A$1:$ZZ$1, 0))</f>
        <v/>
      </c>
      <c r="B365">
        <f>INDEX(resultados!$A$2:$ZZ$995, 359, MATCH($B$2, resultados!$A$1:$ZZ$1, 0))</f>
        <v/>
      </c>
      <c r="C365">
        <f>INDEX(resultados!$A$2:$ZZ$995, 359, MATCH($B$3, resultados!$A$1:$ZZ$1, 0))</f>
        <v/>
      </c>
    </row>
    <row r="366">
      <c r="A366">
        <f>INDEX(resultados!$A$2:$ZZ$995, 360, MATCH($B$1, resultados!$A$1:$ZZ$1, 0))</f>
        <v/>
      </c>
      <c r="B366">
        <f>INDEX(resultados!$A$2:$ZZ$995, 360, MATCH($B$2, resultados!$A$1:$ZZ$1, 0))</f>
        <v/>
      </c>
      <c r="C366">
        <f>INDEX(resultados!$A$2:$ZZ$995, 360, MATCH($B$3, resultados!$A$1:$ZZ$1, 0))</f>
        <v/>
      </c>
    </row>
    <row r="367">
      <c r="A367">
        <f>INDEX(resultados!$A$2:$ZZ$995, 361, MATCH($B$1, resultados!$A$1:$ZZ$1, 0))</f>
        <v/>
      </c>
      <c r="B367">
        <f>INDEX(resultados!$A$2:$ZZ$995, 361, MATCH($B$2, resultados!$A$1:$ZZ$1, 0))</f>
        <v/>
      </c>
      <c r="C367">
        <f>INDEX(resultados!$A$2:$ZZ$995, 361, MATCH($B$3, resultados!$A$1:$ZZ$1, 0))</f>
        <v/>
      </c>
    </row>
    <row r="368">
      <c r="A368">
        <f>INDEX(resultados!$A$2:$ZZ$995, 362, MATCH($B$1, resultados!$A$1:$ZZ$1, 0))</f>
        <v/>
      </c>
      <c r="B368">
        <f>INDEX(resultados!$A$2:$ZZ$995, 362, MATCH($B$2, resultados!$A$1:$ZZ$1, 0))</f>
        <v/>
      </c>
      <c r="C368">
        <f>INDEX(resultados!$A$2:$ZZ$995, 362, MATCH($B$3, resultados!$A$1:$ZZ$1, 0))</f>
        <v/>
      </c>
    </row>
    <row r="369">
      <c r="A369">
        <f>INDEX(resultados!$A$2:$ZZ$995, 363, MATCH($B$1, resultados!$A$1:$ZZ$1, 0))</f>
        <v/>
      </c>
      <c r="B369">
        <f>INDEX(resultados!$A$2:$ZZ$995, 363, MATCH($B$2, resultados!$A$1:$ZZ$1, 0))</f>
        <v/>
      </c>
      <c r="C369">
        <f>INDEX(resultados!$A$2:$ZZ$995, 363, MATCH($B$3, resultados!$A$1:$ZZ$1, 0))</f>
        <v/>
      </c>
    </row>
    <row r="370">
      <c r="A370">
        <f>INDEX(resultados!$A$2:$ZZ$995, 364, MATCH($B$1, resultados!$A$1:$ZZ$1, 0))</f>
        <v/>
      </c>
      <c r="B370">
        <f>INDEX(resultados!$A$2:$ZZ$995, 364, MATCH($B$2, resultados!$A$1:$ZZ$1, 0))</f>
        <v/>
      </c>
      <c r="C370">
        <f>INDEX(resultados!$A$2:$ZZ$995, 364, MATCH($B$3, resultados!$A$1:$ZZ$1, 0))</f>
        <v/>
      </c>
    </row>
    <row r="371">
      <c r="A371">
        <f>INDEX(resultados!$A$2:$ZZ$995, 365, MATCH($B$1, resultados!$A$1:$ZZ$1, 0))</f>
        <v/>
      </c>
      <c r="B371">
        <f>INDEX(resultados!$A$2:$ZZ$995, 365, MATCH($B$2, resultados!$A$1:$ZZ$1, 0))</f>
        <v/>
      </c>
      <c r="C371">
        <f>INDEX(resultados!$A$2:$ZZ$995, 365, MATCH($B$3, resultados!$A$1:$ZZ$1, 0))</f>
        <v/>
      </c>
    </row>
    <row r="372">
      <c r="A372">
        <f>INDEX(resultados!$A$2:$ZZ$995, 366, MATCH($B$1, resultados!$A$1:$ZZ$1, 0))</f>
        <v/>
      </c>
      <c r="B372">
        <f>INDEX(resultados!$A$2:$ZZ$995, 366, MATCH($B$2, resultados!$A$1:$ZZ$1, 0))</f>
        <v/>
      </c>
      <c r="C372">
        <f>INDEX(resultados!$A$2:$ZZ$995, 366, MATCH($B$3, resultados!$A$1:$ZZ$1, 0))</f>
        <v/>
      </c>
    </row>
    <row r="373">
      <c r="A373">
        <f>INDEX(resultados!$A$2:$ZZ$995, 367, MATCH($B$1, resultados!$A$1:$ZZ$1, 0))</f>
        <v/>
      </c>
      <c r="B373">
        <f>INDEX(resultados!$A$2:$ZZ$995, 367, MATCH($B$2, resultados!$A$1:$ZZ$1, 0))</f>
        <v/>
      </c>
      <c r="C373">
        <f>INDEX(resultados!$A$2:$ZZ$995, 367, MATCH($B$3, resultados!$A$1:$ZZ$1, 0))</f>
        <v/>
      </c>
    </row>
    <row r="374">
      <c r="A374">
        <f>INDEX(resultados!$A$2:$ZZ$995, 368, MATCH($B$1, resultados!$A$1:$ZZ$1, 0))</f>
        <v/>
      </c>
      <c r="B374">
        <f>INDEX(resultados!$A$2:$ZZ$995, 368, MATCH($B$2, resultados!$A$1:$ZZ$1, 0))</f>
        <v/>
      </c>
      <c r="C374">
        <f>INDEX(resultados!$A$2:$ZZ$995, 368, MATCH($B$3, resultados!$A$1:$ZZ$1, 0))</f>
        <v/>
      </c>
    </row>
    <row r="375">
      <c r="A375">
        <f>INDEX(resultados!$A$2:$ZZ$995, 369, MATCH($B$1, resultados!$A$1:$ZZ$1, 0))</f>
        <v/>
      </c>
      <c r="B375">
        <f>INDEX(resultados!$A$2:$ZZ$995, 369, MATCH($B$2, resultados!$A$1:$ZZ$1, 0))</f>
        <v/>
      </c>
      <c r="C375">
        <f>INDEX(resultados!$A$2:$ZZ$995, 369, MATCH($B$3, resultados!$A$1:$ZZ$1, 0))</f>
        <v/>
      </c>
    </row>
    <row r="376">
      <c r="A376">
        <f>INDEX(resultados!$A$2:$ZZ$995, 370, MATCH($B$1, resultados!$A$1:$ZZ$1, 0))</f>
        <v/>
      </c>
      <c r="B376">
        <f>INDEX(resultados!$A$2:$ZZ$995, 370, MATCH($B$2, resultados!$A$1:$ZZ$1, 0))</f>
        <v/>
      </c>
      <c r="C376">
        <f>INDEX(resultados!$A$2:$ZZ$995, 370, MATCH($B$3, resultados!$A$1:$ZZ$1, 0))</f>
        <v/>
      </c>
    </row>
    <row r="377">
      <c r="A377">
        <f>INDEX(resultados!$A$2:$ZZ$995, 371, MATCH($B$1, resultados!$A$1:$ZZ$1, 0))</f>
        <v/>
      </c>
      <c r="B377">
        <f>INDEX(resultados!$A$2:$ZZ$995, 371, MATCH($B$2, resultados!$A$1:$ZZ$1, 0))</f>
        <v/>
      </c>
      <c r="C377">
        <f>INDEX(resultados!$A$2:$ZZ$995, 371, MATCH($B$3, resultados!$A$1:$ZZ$1, 0))</f>
        <v/>
      </c>
    </row>
    <row r="378">
      <c r="A378">
        <f>INDEX(resultados!$A$2:$ZZ$995, 372, MATCH($B$1, resultados!$A$1:$ZZ$1, 0))</f>
        <v/>
      </c>
      <c r="B378">
        <f>INDEX(resultados!$A$2:$ZZ$995, 372, MATCH($B$2, resultados!$A$1:$ZZ$1, 0))</f>
        <v/>
      </c>
      <c r="C378">
        <f>INDEX(resultados!$A$2:$ZZ$995, 372, MATCH($B$3, resultados!$A$1:$ZZ$1, 0))</f>
        <v/>
      </c>
    </row>
    <row r="379">
      <c r="A379">
        <f>INDEX(resultados!$A$2:$ZZ$995, 373, MATCH($B$1, resultados!$A$1:$ZZ$1, 0))</f>
        <v/>
      </c>
      <c r="B379">
        <f>INDEX(resultados!$A$2:$ZZ$995, 373, MATCH($B$2, resultados!$A$1:$ZZ$1, 0))</f>
        <v/>
      </c>
      <c r="C379">
        <f>INDEX(resultados!$A$2:$ZZ$995, 373, MATCH($B$3, resultados!$A$1:$ZZ$1, 0))</f>
        <v/>
      </c>
    </row>
    <row r="380">
      <c r="A380">
        <f>INDEX(resultados!$A$2:$ZZ$995, 374, MATCH($B$1, resultados!$A$1:$ZZ$1, 0))</f>
        <v/>
      </c>
      <c r="B380">
        <f>INDEX(resultados!$A$2:$ZZ$995, 374, MATCH($B$2, resultados!$A$1:$ZZ$1, 0))</f>
        <v/>
      </c>
      <c r="C380">
        <f>INDEX(resultados!$A$2:$ZZ$995, 374, MATCH($B$3, resultados!$A$1:$ZZ$1, 0))</f>
        <v/>
      </c>
    </row>
    <row r="381">
      <c r="A381">
        <f>INDEX(resultados!$A$2:$ZZ$995, 375, MATCH($B$1, resultados!$A$1:$ZZ$1, 0))</f>
        <v/>
      </c>
      <c r="B381">
        <f>INDEX(resultados!$A$2:$ZZ$995, 375, MATCH($B$2, resultados!$A$1:$ZZ$1, 0))</f>
        <v/>
      </c>
      <c r="C381">
        <f>INDEX(resultados!$A$2:$ZZ$995, 375, MATCH($B$3, resultados!$A$1:$ZZ$1, 0))</f>
        <v/>
      </c>
    </row>
    <row r="382">
      <c r="A382">
        <f>INDEX(resultados!$A$2:$ZZ$995, 376, MATCH($B$1, resultados!$A$1:$ZZ$1, 0))</f>
        <v/>
      </c>
      <c r="B382">
        <f>INDEX(resultados!$A$2:$ZZ$995, 376, MATCH($B$2, resultados!$A$1:$ZZ$1, 0))</f>
        <v/>
      </c>
      <c r="C382">
        <f>INDEX(resultados!$A$2:$ZZ$995, 376, MATCH($B$3, resultados!$A$1:$ZZ$1, 0))</f>
        <v/>
      </c>
    </row>
    <row r="383">
      <c r="A383">
        <f>INDEX(resultados!$A$2:$ZZ$995, 377, MATCH($B$1, resultados!$A$1:$ZZ$1, 0))</f>
        <v/>
      </c>
      <c r="B383">
        <f>INDEX(resultados!$A$2:$ZZ$995, 377, MATCH($B$2, resultados!$A$1:$ZZ$1, 0))</f>
        <v/>
      </c>
      <c r="C383">
        <f>INDEX(resultados!$A$2:$ZZ$995, 377, MATCH($B$3, resultados!$A$1:$ZZ$1, 0))</f>
        <v/>
      </c>
    </row>
    <row r="384">
      <c r="A384">
        <f>INDEX(resultados!$A$2:$ZZ$995, 378, MATCH($B$1, resultados!$A$1:$ZZ$1, 0))</f>
        <v/>
      </c>
      <c r="B384">
        <f>INDEX(resultados!$A$2:$ZZ$995, 378, MATCH($B$2, resultados!$A$1:$ZZ$1, 0))</f>
        <v/>
      </c>
      <c r="C384">
        <f>INDEX(resultados!$A$2:$ZZ$995, 378, MATCH($B$3, resultados!$A$1:$ZZ$1, 0))</f>
        <v/>
      </c>
    </row>
    <row r="385">
      <c r="A385">
        <f>INDEX(resultados!$A$2:$ZZ$995, 379, MATCH($B$1, resultados!$A$1:$ZZ$1, 0))</f>
        <v/>
      </c>
      <c r="B385">
        <f>INDEX(resultados!$A$2:$ZZ$995, 379, MATCH($B$2, resultados!$A$1:$ZZ$1, 0))</f>
        <v/>
      </c>
      <c r="C385">
        <f>INDEX(resultados!$A$2:$ZZ$995, 379, MATCH($B$3, resultados!$A$1:$ZZ$1, 0))</f>
        <v/>
      </c>
    </row>
    <row r="386">
      <c r="A386">
        <f>INDEX(resultados!$A$2:$ZZ$995, 380, MATCH($B$1, resultados!$A$1:$ZZ$1, 0))</f>
        <v/>
      </c>
      <c r="B386">
        <f>INDEX(resultados!$A$2:$ZZ$995, 380, MATCH($B$2, resultados!$A$1:$ZZ$1, 0))</f>
        <v/>
      </c>
      <c r="C386">
        <f>INDEX(resultados!$A$2:$ZZ$995, 380, MATCH($B$3, resultados!$A$1:$ZZ$1, 0))</f>
        <v/>
      </c>
    </row>
    <row r="387">
      <c r="A387">
        <f>INDEX(resultados!$A$2:$ZZ$995, 381, MATCH($B$1, resultados!$A$1:$ZZ$1, 0))</f>
        <v/>
      </c>
      <c r="B387">
        <f>INDEX(resultados!$A$2:$ZZ$995, 381, MATCH($B$2, resultados!$A$1:$ZZ$1, 0))</f>
        <v/>
      </c>
      <c r="C387">
        <f>INDEX(resultados!$A$2:$ZZ$995, 381, MATCH($B$3, resultados!$A$1:$ZZ$1, 0))</f>
        <v/>
      </c>
    </row>
    <row r="388">
      <c r="A388">
        <f>INDEX(resultados!$A$2:$ZZ$995, 382, MATCH($B$1, resultados!$A$1:$ZZ$1, 0))</f>
        <v/>
      </c>
      <c r="B388">
        <f>INDEX(resultados!$A$2:$ZZ$995, 382, MATCH($B$2, resultados!$A$1:$ZZ$1, 0))</f>
        <v/>
      </c>
      <c r="C388">
        <f>INDEX(resultados!$A$2:$ZZ$995, 382, MATCH($B$3, resultados!$A$1:$ZZ$1, 0))</f>
        <v/>
      </c>
    </row>
    <row r="389">
      <c r="A389">
        <f>INDEX(resultados!$A$2:$ZZ$995, 383, MATCH($B$1, resultados!$A$1:$ZZ$1, 0))</f>
        <v/>
      </c>
      <c r="B389">
        <f>INDEX(resultados!$A$2:$ZZ$995, 383, MATCH($B$2, resultados!$A$1:$ZZ$1, 0))</f>
        <v/>
      </c>
      <c r="C389">
        <f>INDEX(resultados!$A$2:$ZZ$995, 383, MATCH($B$3, resultados!$A$1:$ZZ$1, 0))</f>
        <v/>
      </c>
    </row>
    <row r="390">
      <c r="A390">
        <f>INDEX(resultados!$A$2:$ZZ$995, 384, MATCH($B$1, resultados!$A$1:$ZZ$1, 0))</f>
        <v/>
      </c>
      <c r="B390">
        <f>INDEX(resultados!$A$2:$ZZ$995, 384, MATCH($B$2, resultados!$A$1:$ZZ$1, 0))</f>
        <v/>
      </c>
      <c r="C390">
        <f>INDEX(resultados!$A$2:$ZZ$995, 384, MATCH($B$3, resultados!$A$1:$ZZ$1, 0))</f>
        <v/>
      </c>
    </row>
    <row r="391">
      <c r="A391">
        <f>INDEX(resultados!$A$2:$ZZ$995, 385, MATCH($B$1, resultados!$A$1:$ZZ$1, 0))</f>
        <v/>
      </c>
      <c r="B391">
        <f>INDEX(resultados!$A$2:$ZZ$995, 385, MATCH($B$2, resultados!$A$1:$ZZ$1, 0))</f>
        <v/>
      </c>
      <c r="C391">
        <f>INDEX(resultados!$A$2:$ZZ$995, 385, MATCH($B$3, resultados!$A$1:$ZZ$1, 0))</f>
        <v/>
      </c>
    </row>
    <row r="392">
      <c r="A392">
        <f>INDEX(resultados!$A$2:$ZZ$995, 386, MATCH($B$1, resultados!$A$1:$ZZ$1, 0))</f>
        <v/>
      </c>
      <c r="B392">
        <f>INDEX(resultados!$A$2:$ZZ$995, 386, MATCH($B$2, resultados!$A$1:$ZZ$1, 0))</f>
        <v/>
      </c>
      <c r="C392">
        <f>INDEX(resultados!$A$2:$ZZ$995, 386, MATCH($B$3, resultados!$A$1:$ZZ$1, 0))</f>
        <v/>
      </c>
    </row>
    <row r="393">
      <c r="A393">
        <f>INDEX(resultados!$A$2:$ZZ$995, 387, MATCH($B$1, resultados!$A$1:$ZZ$1, 0))</f>
        <v/>
      </c>
      <c r="B393">
        <f>INDEX(resultados!$A$2:$ZZ$995, 387, MATCH($B$2, resultados!$A$1:$ZZ$1, 0))</f>
        <v/>
      </c>
      <c r="C393">
        <f>INDEX(resultados!$A$2:$ZZ$995, 387, MATCH($B$3, resultados!$A$1:$ZZ$1, 0))</f>
        <v/>
      </c>
    </row>
    <row r="394">
      <c r="A394">
        <f>INDEX(resultados!$A$2:$ZZ$995, 388, MATCH($B$1, resultados!$A$1:$ZZ$1, 0))</f>
        <v/>
      </c>
      <c r="B394">
        <f>INDEX(resultados!$A$2:$ZZ$995, 388, MATCH($B$2, resultados!$A$1:$ZZ$1, 0))</f>
        <v/>
      </c>
      <c r="C394">
        <f>INDEX(resultados!$A$2:$ZZ$995, 388, MATCH($B$3, resultados!$A$1:$ZZ$1, 0))</f>
        <v/>
      </c>
    </row>
    <row r="395">
      <c r="A395">
        <f>INDEX(resultados!$A$2:$ZZ$995, 389, MATCH($B$1, resultados!$A$1:$ZZ$1, 0))</f>
        <v/>
      </c>
      <c r="B395">
        <f>INDEX(resultados!$A$2:$ZZ$995, 389, MATCH($B$2, resultados!$A$1:$ZZ$1, 0))</f>
        <v/>
      </c>
      <c r="C395">
        <f>INDEX(resultados!$A$2:$ZZ$995, 389, MATCH($B$3, resultados!$A$1:$ZZ$1, 0))</f>
        <v/>
      </c>
    </row>
    <row r="396">
      <c r="A396">
        <f>INDEX(resultados!$A$2:$ZZ$995, 390, MATCH($B$1, resultados!$A$1:$ZZ$1, 0))</f>
        <v/>
      </c>
      <c r="B396">
        <f>INDEX(resultados!$A$2:$ZZ$995, 390, MATCH($B$2, resultados!$A$1:$ZZ$1, 0))</f>
        <v/>
      </c>
      <c r="C396">
        <f>INDEX(resultados!$A$2:$ZZ$995, 390, MATCH($B$3, resultados!$A$1:$ZZ$1, 0))</f>
        <v/>
      </c>
    </row>
    <row r="397">
      <c r="A397">
        <f>INDEX(resultados!$A$2:$ZZ$995, 391, MATCH($B$1, resultados!$A$1:$ZZ$1, 0))</f>
        <v/>
      </c>
      <c r="B397">
        <f>INDEX(resultados!$A$2:$ZZ$995, 391, MATCH($B$2, resultados!$A$1:$ZZ$1, 0))</f>
        <v/>
      </c>
      <c r="C397">
        <f>INDEX(resultados!$A$2:$ZZ$995, 391, MATCH($B$3, resultados!$A$1:$ZZ$1, 0))</f>
        <v/>
      </c>
    </row>
    <row r="398">
      <c r="A398">
        <f>INDEX(resultados!$A$2:$ZZ$995, 392, MATCH($B$1, resultados!$A$1:$ZZ$1, 0))</f>
        <v/>
      </c>
      <c r="B398">
        <f>INDEX(resultados!$A$2:$ZZ$995, 392, MATCH($B$2, resultados!$A$1:$ZZ$1, 0))</f>
        <v/>
      </c>
      <c r="C398">
        <f>INDEX(resultados!$A$2:$ZZ$995, 392, MATCH($B$3, resultados!$A$1:$ZZ$1, 0))</f>
        <v/>
      </c>
    </row>
    <row r="399">
      <c r="A399">
        <f>INDEX(resultados!$A$2:$ZZ$995, 393, MATCH($B$1, resultados!$A$1:$ZZ$1, 0))</f>
        <v/>
      </c>
      <c r="B399">
        <f>INDEX(resultados!$A$2:$ZZ$995, 393, MATCH($B$2, resultados!$A$1:$ZZ$1, 0))</f>
        <v/>
      </c>
      <c r="C399">
        <f>INDEX(resultados!$A$2:$ZZ$995, 393, MATCH($B$3, resultados!$A$1:$ZZ$1, 0))</f>
        <v/>
      </c>
    </row>
    <row r="400">
      <c r="A400">
        <f>INDEX(resultados!$A$2:$ZZ$995, 394, MATCH($B$1, resultados!$A$1:$ZZ$1, 0))</f>
        <v/>
      </c>
      <c r="B400">
        <f>INDEX(resultados!$A$2:$ZZ$995, 394, MATCH($B$2, resultados!$A$1:$ZZ$1, 0))</f>
        <v/>
      </c>
      <c r="C400">
        <f>INDEX(resultados!$A$2:$ZZ$995, 394, MATCH($B$3, resultados!$A$1:$ZZ$1, 0))</f>
        <v/>
      </c>
    </row>
    <row r="401">
      <c r="A401">
        <f>INDEX(resultados!$A$2:$ZZ$995, 395, MATCH($B$1, resultados!$A$1:$ZZ$1, 0))</f>
        <v/>
      </c>
      <c r="B401">
        <f>INDEX(resultados!$A$2:$ZZ$995, 395, MATCH($B$2, resultados!$A$1:$ZZ$1, 0))</f>
        <v/>
      </c>
      <c r="C401">
        <f>INDEX(resultados!$A$2:$ZZ$995, 395, MATCH($B$3, resultados!$A$1:$ZZ$1, 0))</f>
        <v/>
      </c>
    </row>
    <row r="402">
      <c r="A402">
        <f>INDEX(resultados!$A$2:$ZZ$995, 396, MATCH($B$1, resultados!$A$1:$ZZ$1, 0))</f>
        <v/>
      </c>
      <c r="B402">
        <f>INDEX(resultados!$A$2:$ZZ$995, 396, MATCH($B$2, resultados!$A$1:$ZZ$1, 0))</f>
        <v/>
      </c>
      <c r="C402">
        <f>INDEX(resultados!$A$2:$ZZ$995, 396, MATCH($B$3, resultados!$A$1:$ZZ$1, 0))</f>
        <v/>
      </c>
    </row>
    <row r="403">
      <c r="A403">
        <f>INDEX(resultados!$A$2:$ZZ$995, 397, MATCH($B$1, resultados!$A$1:$ZZ$1, 0))</f>
        <v/>
      </c>
      <c r="B403">
        <f>INDEX(resultados!$A$2:$ZZ$995, 397, MATCH($B$2, resultados!$A$1:$ZZ$1, 0))</f>
        <v/>
      </c>
      <c r="C403">
        <f>INDEX(resultados!$A$2:$ZZ$995, 397, MATCH($B$3, resultados!$A$1:$ZZ$1, 0))</f>
        <v/>
      </c>
    </row>
    <row r="404">
      <c r="A404">
        <f>INDEX(resultados!$A$2:$ZZ$995, 398, MATCH($B$1, resultados!$A$1:$ZZ$1, 0))</f>
        <v/>
      </c>
      <c r="B404">
        <f>INDEX(resultados!$A$2:$ZZ$995, 398, MATCH($B$2, resultados!$A$1:$ZZ$1, 0))</f>
        <v/>
      </c>
      <c r="C404">
        <f>INDEX(resultados!$A$2:$ZZ$995, 398, MATCH($B$3, resultados!$A$1:$ZZ$1, 0))</f>
        <v/>
      </c>
    </row>
    <row r="405">
      <c r="A405">
        <f>INDEX(resultados!$A$2:$ZZ$995, 399, MATCH($B$1, resultados!$A$1:$ZZ$1, 0))</f>
        <v/>
      </c>
      <c r="B405">
        <f>INDEX(resultados!$A$2:$ZZ$995, 399, MATCH($B$2, resultados!$A$1:$ZZ$1, 0))</f>
        <v/>
      </c>
      <c r="C405">
        <f>INDEX(resultados!$A$2:$ZZ$995, 399, MATCH($B$3, resultados!$A$1:$ZZ$1, 0))</f>
        <v/>
      </c>
    </row>
    <row r="406">
      <c r="A406">
        <f>INDEX(resultados!$A$2:$ZZ$995, 400, MATCH($B$1, resultados!$A$1:$ZZ$1, 0))</f>
        <v/>
      </c>
      <c r="B406">
        <f>INDEX(resultados!$A$2:$ZZ$995, 400, MATCH($B$2, resultados!$A$1:$ZZ$1, 0))</f>
        <v/>
      </c>
      <c r="C406">
        <f>INDEX(resultados!$A$2:$ZZ$995, 400, MATCH($B$3, resultados!$A$1:$ZZ$1, 0))</f>
        <v/>
      </c>
    </row>
    <row r="407">
      <c r="A407">
        <f>INDEX(resultados!$A$2:$ZZ$995, 401, MATCH($B$1, resultados!$A$1:$ZZ$1, 0))</f>
        <v/>
      </c>
      <c r="B407">
        <f>INDEX(resultados!$A$2:$ZZ$995, 401, MATCH($B$2, resultados!$A$1:$ZZ$1, 0))</f>
        <v/>
      </c>
      <c r="C407">
        <f>INDEX(resultados!$A$2:$ZZ$995, 401, MATCH($B$3, resultados!$A$1:$ZZ$1, 0))</f>
        <v/>
      </c>
    </row>
    <row r="408">
      <c r="A408">
        <f>INDEX(resultados!$A$2:$ZZ$995, 402, MATCH($B$1, resultados!$A$1:$ZZ$1, 0))</f>
        <v/>
      </c>
      <c r="B408">
        <f>INDEX(resultados!$A$2:$ZZ$995, 402, MATCH($B$2, resultados!$A$1:$ZZ$1, 0))</f>
        <v/>
      </c>
      <c r="C408">
        <f>INDEX(resultados!$A$2:$ZZ$995, 402, MATCH($B$3, resultados!$A$1:$ZZ$1, 0))</f>
        <v/>
      </c>
    </row>
    <row r="409">
      <c r="A409">
        <f>INDEX(resultados!$A$2:$ZZ$995, 403, MATCH($B$1, resultados!$A$1:$ZZ$1, 0))</f>
        <v/>
      </c>
      <c r="B409">
        <f>INDEX(resultados!$A$2:$ZZ$995, 403, MATCH($B$2, resultados!$A$1:$ZZ$1, 0))</f>
        <v/>
      </c>
      <c r="C409">
        <f>INDEX(resultados!$A$2:$ZZ$995, 403, MATCH($B$3, resultados!$A$1:$ZZ$1, 0))</f>
        <v/>
      </c>
    </row>
    <row r="410">
      <c r="A410">
        <f>INDEX(resultados!$A$2:$ZZ$995, 404, MATCH($B$1, resultados!$A$1:$ZZ$1, 0))</f>
        <v/>
      </c>
      <c r="B410">
        <f>INDEX(resultados!$A$2:$ZZ$995, 404, MATCH($B$2, resultados!$A$1:$ZZ$1, 0))</f>
        <v/>
      </c>
      <c r="C410">
        <f>INDEX(resultados!$A$2:$ZZ$995, 404, MATCH($B$3, resultados!$A$1:$ZZ$1, 0))</f>
        <v/>
      </c>
    </row>
    <row r="411">
      <c r="A411">
        <f>INDEX(resultados!$A$2:$ZZ$995, 405, MATCH($B$1, resultados!$A$1:$ZZ$1, 0))</f>
        <v/>
      </c>
      <c r="B411">
        <f>INDEX(resultados!$A$2:$ZZ$995, 405, MATCH($B$2, resultados!$A$1:$ZZ$1, 0))</f>
        <v/>
      </c>
      <c r="C411">
        <f>INDEX(resultados!$A$2:$ZZ$995, 405, MATCH($B$3, resultados!$A$1:$ZZ$1, 0))</f>
        <v/>
      </c>
    </row>
    <row r="412">
      <c r="A412">
        <f>INDEX(resultados!$A$2:$ZZ$995, 406, MATCH($B$1, resultados!$A$1:$ZZ$1, 0))</f>
        <v/>
      </c>
      <c r="B412">
        <f>INDEX(resultados!$A$2:$ZZ$995, 406, MATCH($B$2, resultados!$A$1:$ZZ$1, 0))</f>
        <v/>
      </c>
      <c r="C412">
        <f>INDEX(resultados!$A$2:$ZZ$995, 406, MATCH($B$3, resultados!$A$1:$ZZ$1, 0))</f>
        <v/>
      </c>
    </row>
    <row r="413">
      <c r="A413">
        <f>INDEX(resultados!$A$2:$ZZ$995, 407, MATCH($B$1, resultados!$A$1:$ZZ$1, 0))</f>
        <v/>
      </c>
      <c r="B413">
        <f>INDEX(resultados!$A$2:$ZZ$995, 407, MATCH($B$2, resultados!$A$1:$ZZ$1, 0))</f>
        <v/>
      </c>
      <c r="C413">
        <f>INDEX(resultados!$A$2:$ZZ$995, 407, MATCH($B$3, resultados!$A$1:$ZZ$1, 0))</f>
        <v/>
      </c>
    </row>
    <row r="414">
      <c r="A414">
        <f>INDEX(resultados!$A$2:$ZZ$995, 408, MATCH($B$1, resultados!$A$1:$ZZ$1, 0))</f>
        <v/>
      </c>
      <c r="B414">
        <f>INDEX(resultados!$A$2:$ZZ$995, 408, MATCH($B$2, resultados!$A$1:$ZZ$1, 0))</f>
        <v/>
      </c>
      <c r="C414">
        <f>INDEX(resultados!$A$2:$ZZ$995, 408, MATCH($B$3, resultados!$A$1:$ZZ$1, 0))</f>
        <v/>
      </c>
    </row>
    <row r="415">
      <c r="A415">
        <f>INDEX(resultados!$A$2:$ZZ$995, 409, MATCH($B$1, resultados!$A$1:$ZZ$1, 0))</f>
        <v/>
      </c>
      <c r="B415">
        <f>INDEX(resultados!$A$2:$ZZ$995, 409, MATCH($B$2, resultados!$A$1:$ZZ$1, 0))</f>
        <v/>
      </c>
      <c r="C415">
        <f>INDEX(resultados!$A$2:$ZZ$995, 409, MATCH($B$3, resultados!$A$1:$ZZ$1, 0))</f>
        <v/>
      </c>
    </row>
    <row r="416">
      <c r="A416">
        <f>INDEX(resultados!$A$2:$ZZ$995, 410, MATCH($B$1, resultados!$A$1:$ZZ$1, 0))</f>
        <v/>
      </c>
      <c r="B416">
        <f>INDEX(resultados!$A$2:$ZZ$995, 410, MATCH($B$2, resultados!$A$1:$ZZ$1, 0))</f>
        <v/>
      </c>
      <c r="C416">
        <f>INDEX(resultados!$A$2:$ZZ$995, 410, MATCH($B$3, resultados!$A$1:$ZZ$1, 0))</f>
        <v/>
      </c>
    </row>
    <row r="417">
      <c r="A417">
        <f>INDEX(resultados!$A$2:$ZZ$995, 411, MATCH($B$1, resultados!$A$1:$ZZ$1, 0))</f>
        <v/>
      </c>
      <c r="B417">
        <f>INDEX(resultados!$A$2:$ZZ$995, 411, MATCH($B$2, resultados!$A$1:$ZZ$1, 0))</f>
        <v/>
      </c>
      <c r="C417">
        <f>INDEX(resultados!$A$2:$ZZ$995, 411, MATCH($B$3, resultados!$A$1:$ZZ$1, 0))</f>
        <v/>
      </c>
    </row>
    <row r="418">
      <c r="A418">
        <f>INDEX(resultados!$A$2:$ZZ$995, 412, MATCH($B$1, resultados!$A$1:$ZZ$1, 0))</f>
        <v/>
      </c>
      <c r="B418">
        <f>INDEX(resultados!$A$2:$ZZ$995, 412, MATCH($B$2, resultados!$A$1:$ZZ$1, 0))</f>
        <v/>
      </c>
      <c r="C418">
        <f>INDEX(resultados!$A$2:$ZZ$995, 412, MATCH($B$3, resultados!$A$1:$ZZ$1, 0))</f>
        <v/>
      </c>
    </row>
    <row r="419">
      <c r="A419">
        <f>INDEX(resultados!$A$2:$ZZ$995, 413, MATCH($B$1, resultados!$A$1:$ZZ$1, 0))</f>
        <v/>
      </c>
      <c r="B419">
        <f>INDEX(resultados!$A$2:$ZZ$995, 413, MATCH($B$2, resultados!$A$1:$ZZ$1, 0))</f>
        <v/>
      </c>
      <c r="C419">
        <f>INDEX(resultados!$A$2:$ZZ$995, 413, MATCH($B$3, resultados!$A$1:$ZZ$1, 0))</f>
        <v/>
      </c>
    </row>
    <row r="420">
      <c r="A420">
        <f>INDEX(resultados!$A$2:$ZZ$995, 414, MATCH($B$1, resultados!$A$1:$ZZ$1, 0))</f>
        <v/>
      </c>
      <c r="B420">
        <f>INDEX(resultados!$A$2:$ZZ$995, 414, MATCH($B$2, resultados!$A$1:$ZZ$1, 0))</f>
        <v/>
      </c>
      <c r="C420">
        <f>INDEX(resultados!$A$2:$ZZ$995, 414, MATCH($B$3, resultados!$A$1:$ZZ$1, 0))</f>
        <v/>
      </c>
    </row>
    <row r="421">
      <c r="A421">
        <f>INDEX(resultados!$A$2:$ZZ$995, 415, MATCH($B$1, resultados!$A$1:$ZZ$1, 0))</f>
        <v/>
      </c>
      <c r="B421">
        <f>INDEX(resultados!$A$2:$ZZ$995, 415, MATCH($B$2, resultados!$A$1:$ZZ$1, 0))</f>
        <v/>
      </c>
      <c r="C421">
        <f>INDEX(resultados!$A$2:$ZZ$995, 415, MATCH($B$3, resultados!$A$1:$ZZ$1, 0))</f>
        <v/>
      </c>
    </row>
    <row r="422">
      <c r="A422">
        <f>INDEX(resultados!$A$2:$ZZ$995, 416, MATCH($B$1, resultados!$A$1:$ZZ$1, 0))</f>
        <v/>
      </c>
      <c r="B422">
        <f>INDEX(resultados!$A$2:$ZZ$995, 416, MATCH($B$2, resultados!$A$1:$ZZ$1, 0))</f>
        <v/>
      </c>
      <c r="C422">
        <f>INDEX(resultados!$A$2:$ZZ$995, 416, MATCH($B$3, resultados!$A$1:$ZZ$1, 0))</f>
        <v/>
      </c>
    </row>
    <row r="423">
      <c r="A423">
        <f>INDEX(resultados!$A$2:$ZZ$995, 417, MATCH($B$1, resultados!$A$1:$ZZ$1, 0))</f>
        <v/>
      </c>
      <c r="B423">
        <f>INDEX(resultados!$A$2:$ZZ$995, 417, MATCH($B$2, resultados!$A$1:$ZZ$1, 0))</f>
        <v/>
      </c>
      <c r="C423">
        <f>INDEX(resultados!$A$2:$ZZ$995, 417, MATCH($B$3, resultados!$A$1:$ZZ$1, 0))</f>
        <v/>
      </c>
    </row>
    <row r="424">
      <c r="A424">
        <f>INDEX(resultados!$A$2:$ZZ$995, 418, MATCH($B$1, resultados!$A$1:$ZZ$1, 0))</f>
        <v/>
      </c>
      <c r="B424">
        <f>INDEX(resultados!$A$2:$ZZ$995, 418, MATCH($B$2, resultados!$A$1:$ZZ$1, 0))</f>
        <v/>
      </c>
      <c r="C424">
        <f>INDEX(resultados!$A$2:$ZZ$995, 418, MATCH($B$3, resultados!$A$1:$ZZ$1, 0))</f>
        <v/>
      </c>
    </row>
    <row r="425">
      <c r="A425">
        <f>INDEX(resultados!$A$2:$ZZ$995, 419, MATCH($B$1, resultados!$A$1:$ZZ$1, 0))</f>
        <v/>
      </c>
      <c r="B425">
        <f>INDEX(resultados!$A$2:$ZZ$995, 419, MATCH($B$2, resultados!$A$1:$ZZ$1, 0))</f>
        <v/>
      </c>
      <c r="C425">
        <f>INDEX(resultados!$A$2:$ZZ$995, 419, MATCH($B$3, resultados!$A$1:$ZZ$1, 0))</f>
        <v/>
      </c>
    </row>
    <row r="426">
      <c r="A426">
        <f>INDEX(resultados!$A$2:$ZZ$995, 420, MATCH($B$1, resultados!$A$1:$ZZ$1, 0))</f>
        <v/>
      </c>
      <c r="B426">
        <f>INDEX(resultados!$A$2:$ZZ$995, 420, MATCH($B$2, resultados!$A$1:$ZZ$1, 0))</f>
        <v/>
      </c>
      <c r="C426">
        <f>INDEX(resultados!$A$2:$ZZ$995, 420, MATCH($B$3, resultados!$A$1:$ZZ$1, 0))</f>
        <v/>
      </c>
    </row>
    <row r="427">
      <c r="A427">
        <f>INDEX(resultados!$A$2:$ZZ$995, 421, MATCH($B$1, resultados!$A$1:$ZZ$1, 0))</f>
        <v/>
      </c>
      <c r="B427">
        <f>INDEX(resultados!$A$2:$ZZ$995, 421, MATCH($B$2, resultados!$A$1:$ZZ$1, 0))</f>
        <v/>
      </c>
      <c r="C427">
        <f>INDEX(resultados!$A$2:$ZZ$995, 421, MATCH($B$3, resultados!$A$1:$ZZ$1, 0))</f>
        <v/>
      </c>
    </row>
    <row r="428">
      <c r="A428">
        <f>INDEX(resultados!$A$2:$ZZ$995, 422, MATCH($B$1, resultados!$A$1:$ZZ$1, 0))</f>
        <v/>
      </c>
      <c r="B428">
        <f>INDEX(resultados!$A$2:$ZZ$995, 422, MATCH($B$2, resultados!$A$1:$ZZ$1, 0))</f>
        <v/>
      </c>
      <c r="C428">
        <f>INDEX(resultados!$A$2:$ZZ$995, 422, MATCH($B$3, resultados!$A$1:$ZZ$1, 0))</f>
        <v/>
      </c>
    </row>
    <row r="429">
      <c r="A429">
        <f>INDEX(resultados!$A$2:$ZZ$995, 423, MATCH($B$1, resultados!$A$1:$ZZ$1, 0))</f>
        <v/>
      </c>
      <c r="B429">
        <f>INDEX(resultados!$A$2:$ZZ$995, 423, MATCH($B$2, resultados!$A$1:$ZZ$1, 0))</f>
        <v/>
      </c>
      <c r="C429">
        <f>INDEX(resultados!$A$2:$ZZ$995, 423, MATCH($B$3, resultados!$A$1:$ZZ$1, 0))</f>
        <v/>
      </c>
    </row>
    <row r="430">
      <c r="A430">
        <f>INDEX(resultados!$A$2:$ZZ$995, 424, MATCH($B$1, resultados!$A$1:$ZZ$1, 0))</f>
        <v/>
      </c>
      <c r="B430">
        <f>INDEX(resultados!$A$2:$ZZ$995, 424, MATCH($B$2, resultados!$A$1:$ZZ$1, 0))</f>
        <v/>
      </c>
      <c r="C430">
        <f>INDEX(resultados!$A$2:$ZZ$995, 424, MATCH($B$3, resultados!$A$1:$ZZ$1, 0))</f>
        <v/>
      </c>
    </row>
    <row r="431">
      <c r="A431">
        <f>INDEX(resultados!$A$2:$ZZ$995, 425, MATCH($B$1, resultados!$A$1:$ZZ$1, 0))</f>
        <v/>
      </c>
      <c r="B431">
        <f>INDEX(resultados!$A$2:$ZZ$995, 425, MATCH($B$2, resultados!$A$1:$ZZ$1, 0))</f>
        <v/>
      </c>
      <c r="C431">
        <f>INDEX(resultados!$A$2:$ZZ$995, 425, MATCH($B$3, resultados!$A$1:$ZZ$1, 0))</f>
        <v/>
      </c>
    </row>
    <row r="432">
      <c r="A432">
        <f>INDEX(resultados!$A$2:$ZZ$995, 426, MATCH($B$1, resultados!$A$1:$ZZ$1, 0))</f>
        <v/>
      </c>
      <c r="B432">
        <f>INDEX(resultados!$A$2:$ZZ$995, 426, MATCH($B$2, resultados!$A$1:$ZZ$1, 0))</f>
        <v/>
      </c>
      <c r="C432">
        <f>INDEX(resultados!$A$2:$ZZ$995, 426, MATCH($B$3, resultados!$A$1:$ZZ$1, 0))</f>
        <v/>
      </c>
    </row>
    <row r="433">
      <c r="A433">
        <f>INDEX(resultados!$A$2:$ZZ$995, 427, MATCH($B$1, resultados!$A$1:$ZZ$1, 0))</f>
        <v/>
      </c>
      <c r="B433">
        <f>INDEX(resultados!$A$2:$ZZ$995, 427, MATCH($B$2, resultados!$A$1:$ZZ$1, 0))</f>
        <v/>
      </c>
      <c r="C433">
        <f>INDEX(resultados!$A$2:$ZZ$995, 427, MATCH($B$3, resultados!$A$1:$ZZ$1, 0))</f>
        <v/>
      </c>
    </row>
    <row r="434">
      <c r="A434">
        <f>INDEX(resultados!$A$2:$ZZ$995, 428, MATCH($B$1, resultados!$A$1:$ZZ$1, 0))</f>
        <v/>
      </c>
      <c r="B434">
        <f>INDEX(resultados!$A$2:$ZZ$995, 428, MATCH($B$2, resultados!$A$1:$ZZ$1, 0))</f>
        <v/>
      </c>
      <c r="C434">
        <f>INDEX(resultados!$A$2:$ZZ$995, 428, MATCH($B$3, resultados!$A$1:$ZZ$1, 0))</f>
        <v/>
      </c>
    </row>
    <row r="435">
      <c r="A435">
        <f>INDEX(resultados!$A$2:$ZZ$995, 429, MATCH($B$1, resultados!$A$1:$ZZ$1, 0))</f>
        <v/>
      </c>
      <c r="B435">
        <f>INDEX(resultados!$A$2:$ZZ$995, 429, MATCH($B$2, resultados!$A$1:$ZZ$1, 0))</f>
        <v/>
      </c>
      <c r="C435">
        <f>INDEX(resultados!$A$2:$ZZ$995, 429, MATCH($B$3, resultados!$A$1:$ZZ$1, 0))</f>
        <v/>
      </c>
    </row>
    <row r="436">
      <c r="A436">
        <f>INDEX(resultados!$A$2:$ZZ$995, 430, MATCH($B$1, resultados!$A$1:$ZZ$1, 0))</f>
        <v/>
      </c>
      <c r="B436">
        <f>INDEX(resultados!$A$2:$ZZ$995, 430, MATCH($B$2, resultados!$A$1:$ZZ$1, 0))</f>
        <v/>
      </c>
      <c r="C436">
        <f>INDEX(resultados!$A$2:$ZZ$995, 430, MATCH($B$3, resultados!$A$1:$ZZ$1, 0))</f>
        <v/>
      </c>
    </row>
    <row r="437">
      <c r="A437">
        <f>INDEX(resultados!$A$2:$ZZ$995, 431, MATCH($B$1, resultados!$A$1:$ZZ$1, 0))</f>
        <v/>
      </c>
      <c r="B437">
        <f>INDEX(resultados!$A$2:$ZZ$995, 431, MATCH($B$2, resultados!$A$1:$ZZ$1, 0))</f>
        <v/>
      </c>
      <c r="C437">
        <f>INDEX(resultados!$A$2:$ZZ$995, 431, MATCH($B$3, resultados!$A$1:$ZZ$1, 0))</f>
        <v/>
      </c>
    </row>
    <row r="438">
      <c r="A438">
        <f>INDEX(resultados!$A$2:$ZZ$995, 432, MATCH($B$1, resultados!$A$1:$ZZ$1, 0))</f>
        <v/>
      </c>
      <c r="B438">
        <f>INDEX(resultados!$A$2:$ZZ$995, 432, MATCH($B$2, resultados!$A$1:$ZZ$1, 0))</f>
        <v/>
      </c>
      <c r="C438">
        <f>INDEX(resultados!$A$2:$ZZ$995, 432, MATCH($B$3, resultados!$A$1:$ZZ$1, 0))</f>
        <v/>
      </c>
    </row>
    <row r="439">
      <c r="A439">
        <f>INDEX(resultados!$A$2:$ZZ$995, 433, MATCH($B$1, resultados!$A$1:$ZZ$1, 0))</f>
        <v/>
      </c>
      <c r="B439">
        <f>INDEX(resultados!$A$2:$ZZ$995, 433, MATCH($B$2, resultados!$A$1:$ZZ$1, 0))</f>
        <v/>
      </c>
      <c r="C439">
        <f>INDEX(resultados!$A$2:$ZZ$995, 433, MATCH($B$3, resultados!$A$1:$ZZ$1, 0))</f>
        <v/>
      </c>
    </row>
    <row r="440">
      <c r="A440">
        <f>INDEX(resultados!$A$2:$ZZ$995, 434, MATCH($B$1, resultados!$A$1:$ZZ$1, 0))</f>
        <v/>
      </c>
      <c r="B440">
        <f>INDEX(resultados!$A$2:$ZZ$995, 434, MATCH($B$2, resultados!$A$1:$ZZ$1, 0))</f>
        <v/>
      </c>
      <c r="C440">
        <f>INDEX(resultados!$A$2:$ZZ$995, 434, MATCH($B$3, resultados!$A$1:$ZZ$1, 0))</f>
        <v/>
      </c>
    </row>
    <row r="441">
      <c r="A441">
        <f>INDEX(resultados!$A$2:$ZZ$995, 435, MATCH($B$1, resultados!$A$1:$ZZ$1, 0))</f>
        <v/>
      </c>
      <c r="B441">
        <f>INDEX(resultados!$A$2:$ZZ$995, 435, MATCH($B$2, resultados!$A$1:$ZZ$1, 0))</f>
        <v/>
      </c>
      <c r="C441">
        <f>INDEX(resultados!$A$2:$ZZ$995, 435, MATCH($B$3, resultados!$A$1:$ZZ$1, 0))</f>
        <v/>
      </c>
    </row>
    <row r="442">
      <c r="A442">
        <f>INDEX(resultados!$A$2:$ZZ$995, 436, MATCH($B$1, resultados!$A$1:$ZZ$1, 0))</f>
        <v/>
      </c>
      <c r="B442">
        <f>INDEX(resultados!$A$2:$ZZ$995, 436, MATCH($B$2, resultados!$A$1:$ZZ$1, 0))</f>
        <v/>
      </c>
      <c r="C442">
        <f>INDEX(resultados!$A$2:$ZZ$995, 436, MATCH($B$3, resultados!$A$1:$ZZ$1, 0))</f>
        <v/>
      </c>
    </row>
    <row r="443">
      <c r="A443">
        <f>INDEX(resultados!$A$2:$ZZ$995, 437, MATCH($B$1, resultados!$A$1:$ZZ$1, 0))</f>
        <v/>
      </c>
      <c r="B443">
        <f>INDEX(resultados!$A$2:$ZZ$995, 437, MATCH($B$2, resultados!$A$1:$ZZ$1, 0))</f>
        <v/>
      </c>
      <c r="C443">
        <f>INDEX(resultados!$A$2:$ZZ$995, 437, MATCH($B$3, resultados!$A$1:$ZZ$1, 0))</f>
        <v/>
      </c>
    </row>
    <row r="444">
      <c r="A444">
        <f>INDEX(resultados!$A$2:$ZZ$995, 438, MATCH($B$1, resultados!$A$1:$ZZ$1, 0))</f>
        <v/>
      </c>
      <c r="B444">
        <f>INDEX(resultados!$A$2:$ZZ$995, 438, MATCH($B$2, resultados!$A$1:$ZZ$1, 0))</f>
        <v/>
      </c>
      <c r="C444">
        <f>INDEX(resultados!$A$2:$ZZ$995, 438, MATCH($B$3, resultados!$A$1:$ZZ$1, 0))</f>
        <v/>
      </c>
    </row>
    <row r="445">
      <c r="A445">
        <f>INDEX(resultados!$A$2:$ZZ$995, 439, MATCH($B$1, resultados!$A$1:$ZZ$1, 0))</f>
        <v/>
      </c>
      <c r="B445">
        <f>INDEX(resultados!$A$2:$ZZ$995, 439, MATCH($B$2, resultados!$A$1:$ZZ$1, 0))</f>
        <v/>
      </c>
      <c r="C445">
        <f>INDEX(resultados!$A$2:$ZZ$995, 439, MATCH($B$3, resultados!$A$1:$ZZ$1, 0))</f>
        <v/>
      </c>
    </row>
    <row r="446">
      <c r="A446">
        <f>INDEX(resultados!$A$2:$ZZ$995, 440, MATCH($B$1, resultados!$A$1:$ZZ$1, 0))</f>
        <v/>
      </c>
      <c r="B446">
        <f>INDEX(resultados!$A$2:$ZZ$995, 440, MATCH($B$2, resultados!$A$1:$ZZ$1, 0))</f>
        <v/>
      </c>
      <c r="C446">
        <f>INDEX(resultados!$A$2:$ZZ$995, 440, MATCH($B$3, resultados!$A$1:$ZZ$1, 0))</f>
        <v/>
      </c>
    </row>
    <row r="447">
      <c r="A447">
        <f>INDEX(resultados!$A$2:$ZZ$995, 441, MATCH($B$1, resultados!$A$1:$ZZ$1, 0))</f>
        <v/>
      </c>
      <c r="B447">
        <f>INDEX(resultados!$A$2:$ZZ$995, 441, MATCH($B$2, resultados!$A$1:$ZZ$1, 0))</f>
        <v/>
      </c>
      <c r="C447">
        <f>INDEX(resultados!$A$2:$ZZ$995, 441, MATCH($B$3, resultados!$A$1:$ZZ$1, 0))</f>
        <v/>
      </c>
    </row>
    <row r="448">
      <c r="A448">
        <f>INDEX(resultados!$A$2:$ZZ$995, 442, MATCH($B$1, resultados!$A$1:$ZZ$1, 0))</f>
        <v/>
      </c>
      <c r="B448">
        <f>INDEX(resultados!$A$2:$ZZ$995, 442, MATCH($B$2, resultados!$A$1:$ZZ$1, 0))</f>
        <v/>
      </c>
      <c r="C448">
        <f>INDEX(resultados!$A$2:$ZZ$995, 442, MATCH($B$3, resultados!$A$1:$ZZ$1, 0))</f>
        <v/>
      </c>
    </row>
    <row r="449">
      <c r="A449">
        <f>INDEX(resultados!$A$2:$ZZ$995, 443, MATCH($B$1, resultados!$A$1:$ZZ$1, 0))</f>
        <v/>
      </c>
      <c r="B449">
        <f>INDEX(resultados!$A$2:$ZZ$995, 443, MATCH($B$2, resultados!$A$1:$ZZ$1, 0))</f>
        <v/>
      </c>
      <c r="C449">
        <f>INDEX(resultados!$A$2:$ZZ$995, 443, MATCH($B$3, resultados!$A$1:$ZZ$1, 0))</f>
        <v/>
      </c>
    </row>
    <row r="450">
      <c r="A450">
        <f>INDEX(resultados!$A$2:$ZZ$995, 444, MATCH($B$1, resultados!$A$1:$ZZ$1, 0))</f>
        <v/>
      </c>
      <c r="B450">
        <f>INDEX(resultados!$A$2:$ZZ$995, 444, MATCH($B$2, resultados!$A$1:$ZZ$1, 0))</f>
        <v/>
      </c>
      <c r="C450">
        <f>INDEX(resultados!$A$2:$ZZ$995, 444, MATCH($B$3, resultados!$A$1:$ZZ$1, 0))</f>
        <v/>
      </c>
    </row>
    <row r="451">
      <c r="A451">
        <f>INDEX(resultados!$A$2:$ZZ$995, 445, MATCH($B$1, resultados!$A$1:$ZZ$1, 0))</f>
        <v/>
      </c>
      <c r="B451">
        <f>INDEX(resultados!$A$2:$ZZ$995, 445, MATCH($B$2, resultados!$A$1:$ZZ$1, 0))</f>
        <v/>
      </c>
      <c r="C451">
        <f>INDEX(resultados!$A$2:$ZZ$995, 445, MATCH($B$3, resultados!$A$1:$ZZ$1, 0))</f>
        <v/>
      </c>
    </row>
    <row r="452">
      <c r="A452">
        <f>INDEX(resultados!$A$2:$ZZ$995, 446, MATCH($B$1, resultados!$A$1:$ZZ$1, 0))</f>
        <v/>
      </c>
      <c r="B452">
        <f>INDEX(resultados!$A$2:$ZZ$995, 446, MATCH($B$2, resultados!$A$1:$ZZ$1, 0))</f>
        <v/>
      </c>
      <c r="C452">
        <f>INDEX(resultados!$A$2:$ZZ$995, 446, MATCH($B$3, resultados!$A$1:$ZZ$1, 0))</f>
        <v/>
      </c>
    </row>
    <row r="453">
      <c r="A453">
        <f>INDEX(resultados!$A$2:$ZZ$995, 447, MATCH($B$1, resultados!$A$1:$ZZ$1, 0))</f>
        <v/>
      </c>
      <c r="B453">
        <f>INDEX(resultados!$A$2:$ZZ$995, 447, MATCH($B$2, resultados!$A$1:$ZZ$1, 0))</f>
        <v/>
      </c>
      <c r="C453">
        <f>INDEX(resultados!$A$2:$ZZ$995, 447, MATCH($B$3, resultados!$A$1:$ZZ$1, 0))</f>
        <v/>
      </c>
    </row>
    <row r="454">
      <c r="A454">
        <f>INDEX(resultados!$A$2:$ZZ$995, 448, MATCH($B$1, resultados!$A$1:$ZZ$1, 0))</f>
        <v/>
      </c>
      <c r="B454">
        <f>INDEX(resultados!$A$2:$ZZ$995, 448, MATCH($B$2, resultados!$A$1:$ZZ$1, 0))</f>
        <v/>
      </c>
      <c r="C454">
        <f>INDEX(resultados!$A$2:$ZZ$995, 448, MATCH($B$3, resultados!$A$1:$ZZ$1, 0))</f>
        <v/>
      </c>
    </row>
    <row r="455">
      <c r="A455">
        <f>INDEX(resultados!$A$2:$ZZ$995, 449, MATCH($B$1, resultados!$A$1:$ZZ$1, 0))</f>
        <v/>
      </c>
      <c r="B455">
        <f>INDEX(resultados!$A$2:$ZZ$995, 449, MATCH($B$2, resultados!$A$1:$ZZ$1, 0))</f>
        <v/>
      </c>
      <c r="C455">
        <f>INDEX(resultados!$A$2:$ZZ$995, 449, MATCH($B$3, resultados!$A$1:$ZZ$1, 0))</f>
        <v/>
      </c>
    </row>
    <row r="456">
      <c r="A456">
        <f>INDEX(resultados!$A$2:$ZZ$995, 450, MATCH($B$1, resultados!$A$1:$ZZ$1, 0))</f>
        <v/>
      </c>
      <c r="B456">
        <f>INDEX(resultados!$A$2:$ZZ$995, 450, MATCH($B$2, resultados!$A$1:$ZZ$1, 0))</f>
        <v/>
      </c>
      <c r="C456">
        <f>INDEX(resultados!$A$2:$ZZ$995, 450, MATCH($B$3, resultados!$A$1:$ZZ$1, 0))</f>
        <v/>
      </c>
    </row>
    <row r="457">
      <c r="A457">
        <f>INDEX(resultados!$A$2:$ZZ$995, 451, MATCH($B$1, resultados!$A$1:$ZZ$1, 0))</f>
        <v/>
      </c>
      <c r="B457">
        <f>INDEX(resultados!$A$2:$ZZ$995, 451, MATCH($B$2, resultados!$A$1:$ZZ$1, 0))</f>
        <v/>
      </c>
      <c r="C457">
        <f>INDEX(resultados!$A$2:$ZZ$995, 451, MATCH($B$3, resultados!$A$1:$ZZ$1, 0))</f>
        <v/>
      </c>
    </row>
    <row r="458">
      <c r="A458">
        <f>INDEX(resultados!$A$2:$ZZ$995, 452, MATCH($B$1, resultados!$A$1:$ZZ$1, 0))</f>
        <v/>
      </c>
      <c r="B458">
        <f>INDEX(resultados!$A$2:$ZZ$995, 452, MATCH($B$2, resultados!$A$1:$ZZ$1, 0))</f>
        <v/>
      </c>
      <c r="C458">
        <f>INDEX(resultados!$A$2:$ZZ$995, 452, MATCH($B$3, resultados!$A$1:$ZZ$1, 0))</f>
        <v/>
      </c>
    </row>
    <row r="459">
      <c r="A459">
        <f>INDEX(resultados!$A$2:$ZZ$995, 453, MATCH($B$1, resultados!$A$1:$ZZ$1, 0))</f>
        <v/>
      </c>
      <c r="B459">
        <f>INDEX(resultados!$A$2:$ZZ$995, 453, MATCH($B$2, resultados!$A$1:$ZZ$1, 0))</f>
        <v/>
      </c>
      <c r="C459">
        <f>INDEX(resultados!$A$2:$ZZ$995, 453, MATCH($B$3, resultados!$A$1:$ZZ$1, 0))</f>
        <v/>
      </c>
    </row>
    <row r="460">
      <c r="A460">
        <f>INDEX(resultados!$A$2:$ZZ$995, 454, MATCH($B$1, resultados!$A$1:$ZZ$1, 0))</f>
        <v/>
      </c>
      <c r="B460">
        <f>INDEX(resultados!$A$2:$ZZ$995, 454, MATCH($B$2, resultados!$A$1:$ZZ$1, 0))</f>
        <v/>
      </c>
      <c r="C460">
        <f>INDEX(resultados!$A$2:$ZZ$995, 454, MATCH($B$3, resultados!$A$1:$ZZ$1, 0))</f>
        <v/>
      </c>
    </row>
    <row r="461">
      <c r="A461">
        <f>INDEX(resultados!$A$2:$ZZ$995, 455, MATCH($B$1, resultados!$A$1:$ZZ$1, 0))</f>
        <v/>
      </c>
      <c r="B461">
        <f>INDEX(resultados!$A$2:$ZZ$995, 455, MATCH($B$2, resultados!$A$1:$ZZ$1, 0))</f>
        <v/>
      </c>
      <c r="C461">
        <f>INDEX(resultados!$A$2:$ZZ$995, 455, MATCH($B$3, resultados!$A$1:$ZZ$1, 0))</f>
        <v/>
      </c>
    </row>
    <row r="462">
      <c r="A462">
        <f>INDEX(resultados!$A$2:$ZZ$995, 456, MATCH($B$1, resultados!$A$1:$ZZ$1, 0))</f>
        <v/>
      </c>
      <c r="B462">
        <f>INDEX(resultados!$A$2:$ZZ$995, 456, MATCH($B$2, resultados!$A$1:$ZZ$1, 0))</f>
        <v/>
      </c>
      <c r="C462">
        <f>INDEX(resultados!$A$2:$ZZ$995, 456, MATCH($B$3, resultados!$A$1:$ZZ$1, 0))</f>
        <v/>
      </c>
    </row>
    <row r="463">
      <c r="A463">
        <f>INDEX(resultados!$A$2:$ZZ$995, 457, MATCH($B$1, resultados!$A$1:$ZZ$1, 0))</f>
        <v/>
      </c>
      <c r="B463">
        <f>INDEX(resultados!$A$2:$ZZ$995, 457, MATCH($B$2, resultados!$A$1:$ZZ$1, 0))</f>
        <v/>
      </c>
      <c r="C463">
        <f>INDEX(resultados!$A$2:$ZZ$995, 457, MATCH($B$3, resultados!$A$1:$ZZ$1, 0))</f>
        <v/>
      </c>
    </row>
    <row r="464">
      <c r="A464">
        <f>INDEX(resultados!$A$2:$ZZ$995, 458, MATCH($B$1, resultados!$A$1:$ZZ$1, 0))</f>
        <v/>
      </c>
      <c r="B464">
        <f>INDEX(resultados!$A$2:$ZZ$995, 458, MATCH($B$2, resultados!$A$1:$ZZ$1, 0))</f>
        <v/>
      </c>
      <c r="C464">
        <f>INDEX(resultados!$A$2:$ZZ$995, 458, MATCH($B$3, resultados!$A$1:$ZZ$1, 0))</f>
        <v/>
      </c>
    </row>
    <row r="465">
      <c r="A465">
        <f>INDEX(resultados!$A$2:$ZZ$995, 459, MATCH($B$1, resultados!$A$1:$ZZ$1, 0))</f>
        <v/>
      </c>
      <c r="B465">
        <f>INDEX(resultados!$A$2:$ZZ$995, 459, MATCH($B$2, resultados!$A$1:$ZZ$1, 0))</f>
        <v/>
      </c>
      <c r="C465">
        <f>INDEX(resultados!$A$2:$ZZ$995, 459, MATCH($B$3, resultados!$A$1:$ZZ$1, 0))</f>
        <v/>
      </c>
    </row>
    <row r="466">
      <c r="A466">
        <f>INDEX(resultados!$A$2:$ZZ$995, 460, MATCH($B$1, resultados!$A$1:$ZZ$1, 0))</f>
        <v/>
      </c>
      <c r="B466">
        <f>INDEX(resultados!$A$2:$ZZ$995, 460, MATCH($B$2, resultados!$A$1:$ZZ$1, 0))</f>
        <v/>
      </c>
      <c r="C466">
        <f>INDEX(resultados!$A$2:$ZZ$995, 460, MATCH($B$3, resultados!$A$1:$ZZ$1, 0))</f>
        <v/>
      </c>
    </row>
    <row r="467">
      <c r="A467">
        <f>INDEX(resultados!$A$2:$ZZ$995, 461, MATCH($B$1, resultados!$A$1:$ZZ$1, 0))</f>
        <v/>
      </c>
      <c r="B467">
        <f>INDEX(resultados!$A$2:$ZZ$995, 461, MATCH($B$2, resultados!$A$1:$ZZ$1, 0))</f>
        <v/>
      </c>
      <c r="C467">
        <f>INDEX(resultados!$A$2:$ZZ$995, 461, MATCH($B$3, resultados!$A$1:$ZZ$1, 0))</f>
        <v/>
      </c>
    </row>
    <row r="468">
      <c r="A468">
        <f>INDEX(resultados!$A$2:$ZZ$995, 462, MATCH($B$1, resultados!$A$1:$ZZ$1, 0))</f>
        <v/>
      </c>
      <c r="B468">
        <f>INDEX(resultados!$A$2:$ZZ$995, 462, MATCH($B$2, resultados!$A$1:$ZZ$1, 0))</f>
        <v/>
      </c>
      <c r="C468">
        <f>INDEX(resultados!$A$2:$ZZ$995, 462, MATCH($B$3, resultados!$A$1:$ZZ$1, 0))</f>
        <v/>
      </c>
    </row>
    <row r="469">
      <c r="A469">
        <f>INDEX(resultados!$A$2:$ZZ$995, 463, MATCH($B$1, resultados!$A$1:$ZZ$1, 0))</f>
        <v/>
      </c>
      <c r="B469">
        <f>INDEX(resultados!$A$2:$ZZ$995, 463, MATCH($B$2, resultados!$A$1:$ZZ$1, 0))</f>
        <v/>
      </c>
      <c r="C469">
        <f>INDEX(resultados!$A$2:$ZZ$995, 463, MATCH($B$3, resultados!$A$1:$ZZ$1, 0))</f>
        <v/>
      </c>
    </row>
    <row r="470">
      <c r="A470">
        <f>INDEX(resultados!$A$2:$ZZ$995, 464, MATCH($B$1, resultados!$A$1:$ZZ$1, 0))</f>
        <v/>
      </c>
      <c r="B470">
        <f>INDEX(resultados!$A$2:$ZZ$995, 464, MATCH($B$2, resultados!$A$1:$ZZ$1, 0))</f>
        <v/>
      </c>
      <c r="C470">
        <f>INDEX(resultados!$A$2:$ZZ$995, 464, MATCH($B$3, resultados!$A$1:$ZZ$1, 0))</f>
        <v/>
      </c>
    </row>
    <row r="471">
      <c r="A471">
        <f>INDEX(resultados!$A$2:$ZZ$995, 465, MATCH($B$1, resultados!$A$1:$ZZ$1, 0))</f>
        <v/>
      </c>
      <c r="B471">
        <f>INDEX(resultados!$A$2:$ZZ$995, 465, MATCH($B$2, resultados!$A$1:$ZZ$1, 0))</f>
        <v/>
      </c>
      <c r="C471">
        <f>INDEX(resultados!$A$2:$ZZ$995, 465, MATCH($B$3, resultados!$A$1:$ZZ$1, 0))</f>
        <v/>
      </c>
    </row>
    <row r="472">
      <c r="A472">
        <f>INDEX(resultados!$A$2:$ZZ$995, 466, MATCH($B$1, resultados!$A$1:$ZZ$1, 0))</f>
        <v/>
      </c>
      <c r="B472">
        <f>INDEX(resultados!$A$2:$ZZ$995, 466, MATCH($B$2, resultados!$A$1:$ZZ$1, 0))</f>
        <v/>
      </c>
      <c r="C472">
        <f>INDEX(resultados!$A$2:$ZZ$995, 466, MATCH($B$3, resultados!$A$1:$ZZ$1, 0))</f>
        <v/>
      </c>
    </row>
    <row r="473">
      <c r="A473">
        <f>INDEX(resultados!$A$2:$ZZ$995, 467, MATCH($B$1, resultados!$A$1:$ZZ$1, 0))</f>
        <v/>
      </c>
      <c r="B473">
        <f>INDEX(resultados!$A$2:$ZZ$995, 467, MATCH($B$2, resultados!$A$1:$ZZ$1, 0))</f>
        <v/>
      </c>
      <c r="C473">
        <f>INDEX(resultados!$A$2:$ZZ$995, 467, MATCH($B$3, resultados!$A$1:$ZZ$1, 0))</f>
        <v/>
      </c>
    </row>
    <row r="474">
      <c r="A474">
        <f>INDEX(resultados!$A$2:$ZZ$995, 468, MATCH($B$1, resultados!$A$1:$ZZ$1, 0))</f>
        <v/>
      </c>
      <c r="B474">
        <f>INDEX(resultados!$A$2:$ZZ$995, 468, MATCH($B$2, resultados!$A$1:$ZZ$1, 0))</f>
        <v/>
      </c>
      <c r="C474">
        <f>INDEX(resultados!$A$2:$ZZ$995, 468, MATCH($B$3, resultados!$A$1:$ZZ$1, 0))</f>
        <v/>
      </c>
    </row>
    <row r="475">
      <c r="A475">
        <f>INDEX(resultados!$A$2:$ZZ$995, 469, MATCH($B$1, resultados!$A$1:$ZZ$1, 0))</f>
        <v/>
      </c>
      <c r="B475">
        <f>INDEX(resultados!$A$2:$ZZ$995, 469, MATCH($B$2, resultados!$A$1:$ZZ$1, 0))</f>
        <v/>
      </c>
      <c r="C475">
        <f>INDEX(resultados!$A$2:$ZZ$995, 469, MATCH($B$3, resultados!$A$1:$ZZ$1, 0))</f>
        <v/>
      </c>
    </row>
    <row r="476">
      <c r="A476">
        <f>INDEX(resultados!$A$2:$ZZ$995, 470, MATCH($B$1, resultados!$A$1:$ZZ$1, 0))</f>
        <v/>
      </c>
      <c r="B476">
        <f>INDEX(resultados!$A$2:$ZZ$995, 470, MATCH($B$2, resultados!$A$1:$ZZ$1, 0))</f>
        <v/>
      </c>
      <c r="C476">
        <f>INDEX(resultados!$A$2:$ZZ$995, 470, MATCH($B$3, resultados!$A$1:$ZZ$1, 0))</f>
        <v/>
      </c>
    </row>
    <row r="477">
      <c r="A477">
        <f>INDEX(resultados!$A$2:$ZZ$995, 471, MATCH($B$1, resultados!$A$1:$ZZ$1, 0))</f>
        <v/>
      </c>
      <c r="B477">
        <f>INDEX(resultados!$A$2:$ZZ$995, 471, MATCH($B$2, resultados!$A$1:$ZZ$1, 0))</f>
        <v/>
      </c>
      <c r="C477">
        <f>INDEX(resultados!$A$2:$ZZ$995, 471, MATCH($B$3, resultados!$A$1:$ZZ$1, 0))</f>
        <v/>
      </c>
    </row>
    <row r="478">
      <c r="A478">
        <f>INDEX(resultados!$A$2:$ZZ$995, 472, MATCH($B$1, resultados!$A$1:$ZZ$1, 0))</f>
        <v/>
      </c>
      <c r="B478">
        <f>INDEX(resultados!$A$2:$ZZ$995, 472, MATCH($B$2, resultados!$A$1:$ZZ$1, 0))</f>
        <v/>
      </c>
      <c r="C478">
        <f>INDEX(resultados!$A$2:$ZZ$995, 472, MATCH($B$3, resultados!$A$1:$ZZ$1, 0))</f>
        <v/>
      </c>
    </row>
    <row r="479">
      <c r="A479">
        <f>INDEX(resultados!$A$2:$ZZ$995, 473, MATCH($B$1, resultados!$A$1:$ZZ$1, 0))</f>
        <v/>
      </c>
      <c r="B479">
        <f>INDEX(resultados!$A$2:$ZZ$995, 473, MATCH($B$2, resultados!$A$1:$ZZ$1, 0))</f>
        <v/>
      </c>
      <c r="C479">
        <f>INDEX(resultados!$A$2:$ZZ$995, 473, MATCH($B$3, resultados!$A$1:$ZZ$1, 0))</f>
        <v/>
      </c>
    </row>
    <row r="480">
      <c r="A480">
        <f>INDEX(resultados!$A$2:$ZZ$995, 474, MATCH($B$1, resultados!$A$1:$ZZ$1, 0))</f>
        <v/>
      </c>
      <c r="B480">
        <f>INDEX(resultados!$A$2:$ZZ$995, 474, MATCH($B$2, resultados!$A$1:$ZZ$1, 0))</f>
        <v/>
      </c>
      <c r="C480">
        <f>INDEX(resultados!$A$2:$ZZ$995, 474, MATCH($B$3, resultados!$A$1:$ZZ$1, 0))</f>
        <v/>
      </c>
    </row>
    <row r="481">
      <c r="A481">
        <f>INDEX(resultados!$A$2:$ZZ$995, 475, MATCH($B$1, resultados!$A$1:$ZZ$1, 0))</f>
        <v/>
      </c>
      <c r="B481">
        <f>INDEX(resultados!$A$2:$ZZ$995, 475, MATCH($B$2, resultados!$A$1:$ZZ$1, 0))</f>
        <v/>
      </c>
      <c r="C481">
        <f>INDEX(resultados!$A$2:$ZZ$995, 475, MATCH($B$3, resultados!$A$1:$ZZ$1, 0))</f>
        <v/>
      </c>
    </row>
    <row r="482">
      <c r="A482">
        <f>INDEX(resultados!$A$2:$ZZ$995, 476, MATCH($B$1, resultados!$A$1:$ZZ$1, 0))</f>
        <v/>
      </c>
      <c r="B482">
        <f>INDEX(resultados!$A$2:$ZZ$995, 476, MATCH($B$2, resultados!$A$1:$ZZ$1, 0))</f>
        <v/>
      </c>
      <c r="C482">
        <f>INDEX(resultados!$A$2:$ZZ$995, 476, MATCH($B$3, resultados!$A$1:$ZZ$1, 0))</f>
        <v/>
      </c>
    </row>
    <row r="483">
      <c r="A483">
        <f>INDEX(resultados!$A$2:$ZZ$995, 477, MATCH($B$1, resultados!$A$1:$ZZ$1, 0))</f>
        <v/>
      </c>
      <c r="B483">
        <f>INDEX(resultados!$A$2:$ZZ$995, 477, MATCH($B$2, resultados!$A$1:$ZZ$1, 0))</f>
        <v/>
      </c>
      <c r="C483">
        <f>INDEX(resultados!$A$2:$ZZ$995, 477, MATCH($B$3, resultados!$A$1:$ZZ$1, 0))</f>
        <v/>
      </c>
    </row>
    <row r="484">
      <c r="A484">
        <f>INDEX(resultados!$A$2:$ZZ$995, 478, MATCH($B$1, resultados!$A$1:$ZZ$1, 0))</f>
        <v/>
      </c>
      <c r="B484">
        <f>INDEX(resultados!$A$2:$ZZ$995, 478, MATCH($B$2, resultados!$A$1:$ZZ$1, 0))</f>
        <v/>
      </c>
      <c r="C484">
        <f>INDEX(resultados!$A$2:$ZZ$995, 478, MATCH($B$3, resultados!$A$1:$ZZ$1, 0))</f>
        <v/>
      </c>
    </row>
    <row r="485">
      <c r="A485">
        <f>INDEX(resultados!$A$2:$ZZ$995, 479, MATCH($B$1, resultados!$A$1:$ZZ$1, 0))</f>
        <v/>
      </c>
      <c r="B485">
        <f>INDEX(resultados!$A$2:$ZZ$995, 479, MATCH($B$2, resultados!$A$1:$ZZ$1, 0))</f>
        <v/>
      </c>
      <c r="C485">
        <f>INDEX(resultados!$A$2:$ZZ$995, 479, MATCH($B$3, resultados!$A$1:$ZZ$1, 0))</f>
        <v/>
      </c>
    </row>
    <row r="486">
      <c r="A486">
        <f>INDEX(resultados!$A$2:$ZZ$995, 480, MATCH($B$1, resultados!$A$1:$ZZ$1, 0))</f>
        <v/>
      </c>
      <c r="B486">
        <f>INDEX(resultados!$A$2:$ZZ$995, 480, MATCH($B$2, resultados!$A$1:$ZZ$1, 0))</f>
        <v/>
      </c>
      <c r="C486">
        <f>INDEX(resultados!$A$2:$ZZ$995, 480, MATCH($B$3, resultados!$A$1:$ZZ$1, 0))</f>
        <v/>
      </c>
    </row>
    <row r="487">
      <c r="A487">
        <f>INDEX(resultados!$A$2:$ZZ$995, 481, MATCH($B$1, resultados!$A$1:$ZZ$1, 0))</f>
        <v/>
      </c>
      <c r="B487">
        <f>INDEX(resultados!$A$2:$ZZ$995, 481, MATCH($B$2, resultados!$A$1:$ZZ$1, 0))</f>
        <v/>
      </c>
      <c r="C487">
        <f>INDEX(resultados!$A$2:$ZZ$995, 481, MATCH($B$3, resultados!$A$1:$ZZ$1, 0))</f>
        <v/>
      </c>
    </row>
    <row r="488">
      <c r="A488">
        <f>INDEX(resultados!$A$2:$ZZ$995, 482, MATCH($B$1, resultados!$A$1:$ZZ$1, 0))</f>
        <v/>
      </c>
      <c r="B488">
        <f>INDEX(resultados!$A$2:$ZZ$995, 482, MATCH($B$2, resultados!$A$1:$ZZ$1, 0))</f>
        <v/>
      </c>
      <c r="C488">
        <f>INDEX(resultados!$A$2:$ZZ$995, 482, MATCH($B$3, resultados!$A$1:$ZZ$1, 0))</f>
        <v/>
      </c>
    </row>
    <row r="489">
      <c r="A489">
        <f>INDEX(resultados!$A$2:$ZZ$995, 483, MATCH($B$1, resultados!$A$1:$ZZ$1, 0))</f>
        <v/>
      </c>
      <c r="B489">
        <f>INDEX(resultados!$A$2:$ZZ$995, 483, MATCH($B$2, resultados!$A$1:$ZZ$1, 0))</f>
        <v/>
      </c>
      <c r="C489">
        <f>INDEX(resultados!$A$2:$ZZ$995, 483, MATCH($B$3, resultados!$A$1:$ZZ$1, 0))</f>
        <v/>
      </c>
    </row>
    <row r="490">
      <c r="A490">
        <f>INDEX(resultados!$A$2:$ZZ$995, 484, MATCH($B$1, resultados!$A$1:$ZZ$1, 0))</f>
        <v/>
      </c>
      <c r="B490">
        <f>INDEX(resultados!$A$2:$ZZ$995, 484, MATCH($B$2, resultados!$A$1:$ZZ$1, 0))</f>
        <v/>
      </c>
      <c r="C490">
        <f>INDEX(resultados!$A$2:$ZZ$995, 484, MATCH($B$3, resultados!$A$1:$ZZ$1, 0))</f>
        <v/>
      </c>
    </row>
    <row r="491">
      <c r="A491">
        <f>INDEX(resultados!$A$2:$ZZ$995, 485, MATCH($B$1, resultados!$A$1:$ZZ$1, 0))</f>
        <v/>
      </c>
      <c r="B491">
        <f>INDEX(resultados!$A$2:$ZZ$995, 485, MATCH($B$2, resultados!$A$1:$ZZ$1, 0))</f>
        <v/>
      </c>
      <c r="C491">
        <f>INDEX(resultados!$A$2:$ZZ$995, 485, MATCH($B$3, resultados!$A$1:$ZZ$1, 0))</f>
        <v/>
      </c>
    </row>
    <row r="492">
      <c r="A492">
        <f>INDEX(resultados!$A$2:$ZZ$995, 486, MATCH($B$1, resultados!$A$1:$ZZ$1, 0))</f>
        <v/>
      </c>
      <c r="B492">
        <f>INDEX(resultados!$A$2:$ZZ$995, 486, MATCH($B$2, resultados!$A$1:$ZZ$1, 0))</f>
        <v/>
      </c>
      <c r="C492">
        <f>INDEX(resultados!$A$2:$ZZ$995, 486, MATCH($B$3, resultados!$A$1:$ZZ$1, 0))</f>
        <v/>
      </c>
    </row>
    <row r="493">
      <c r="A493">
        <f>INDEX(resultados!$A$2:$ZZ$995, 487, MATCH($B$1, resultados!$A$1:$ZZ$1, 0))</f>
        <v/>
      </c>
      <c r="B493">
        <f>INDEX(resultados!$A$2:$ZZ$995, 487, MATCH($B$2, resultados!$A$1:$ZZ$1, 0))</f>
        <v/>
      </c>
      <c r="C493">
        <f>INDEX(resultados!$A$2:$ZZ$995, 487, MATCH($B$3, resultados!$A$1:$ZZ$1, 0))</f>
        <v/>
      </c>
    </row>
    <row r="494">
      <c r="A494">
        <f>INDEX(resultados!$A$2:$ZZ$995, 488, MATCH($B$1, resultados!$A$1:$ZZ$1, 0))</f>
        <v/>
      </c>
      <c r="B494">
        <f>INDEX(resultados!$A$2:$ZZ$995, 488, MATCH($B$2, resultados!$A$1:$ZZ$1, 0))</f>
        <v/>
      </c>
      <c r="C494">
        <f>INDEX(resultados!$A$2:$ZZ$995, 488, MATCH($B$3, resultados!$A$1:$ZZ$1, 0))</f>
        <v/>
      </c>
    </row>
    <row r="495">
      <c r="A495">
        <f>INDEX(resultados!$A$2:$ZZ$995, 489, MATCH($B$1, resultados!$A$1:$ZZ$1, 0))</f>
        <v/>
      </c>
      <c r="B495">
        <f>INDEX(resultados!$A$2:$ZZ$995, 489, MATCH($B$2, resultados!$A$1:$ZZ$1, 0))</f>
        <v/>
      </c>
      <c r="C495">
        <f>INDEX(resultados!$A$2:$ZZ$995, 489, MATCH($B$3, resultados!$A$1:$ZZ$1, 0))</f>
        <v/>
      </c>
    </row>
    <row r="496">
      <c r="A496">
        <f>INDEX(resultados!$A$2:$ZZ$995, 490, MATCH($B$1, resultados!$A$1:$ZZ$1, 0))</f>
        <v/>
      </c>
      <c r="B496">
        <f>INDEX(resultados!$A$2:$ZZ$995, 490, MATCH($B$2, resultados!$A$1:$ZZ$1, 0))</f>
        <v/>
      </c>
      <c r="C496">
        <f>INDEX(resultados!$A$2:$ZZ$995, 490, MATCH($B$3, resultados!$A$1:$ZZ$1, 0))</f>
        <v/>
      </c>
    </row>
    <row r="497">
      <c r="A497">
        <f>INDEX(resultados!$A$2:$ZZ$995, 491, MATCH($B$1, resultados!$A$1:$ZZ$1, 0))</f>
        <v/>
      </c>
      <c r="B497">
        <f>INDEX(resultados!$A$2:$ZZ$995, 491, MATCH($B$2, resultados!$A$1:$ZZ$1, 0))</f>
        <v/>
      </c>
      <c r="C497">
        <f>INDEX(resultados!$A$2:$ZZ$995, 491, MATCH($B$3, resultados!$A$1:$ZZ$1, 0))</f>
        <v/>
      </c>
    </row>
    <row r="498">
      <c r="A498">
        <f>INDEX(resultados!$A$2:$ZZ$995, 492, MATCH($B$1, resultados!$A$1:$ZZ$1, 0))</f>
        <v/>
      </c>
      <c r="B498">
        <f>INDEX(resultados!$A$2:$ZZ$995, 492, MATCH($B$2, resultados!$A$1:$ZZ$1, 0))</f>
        <v/>
      </c>
      <c r="C498">
        <f>INDEX(resultados!$A$2:$ZZ$995, 492, MATCH($B$3, resultados!$A$1:$ZZ$1, 0))</f>
        <v/>
      </c>
    </row>
    <row r="499">
      <c r="A499">
        <f>INDEX(resultados!$A$2:$ZZ$995, 493, MATCH($B$1, resultados!$A$1:$ZZ$1, 0))</f>
        <v/>
      </c>
      <c r="B499">
        <f>INDEX(resultados!$A$2:$ZZ$995, 493, MATCH($B$2, resultados!$A$1:$ZZ$1, 0))</f>
        <v/>
      </c>
      <c r="C499">
        <f>INDEX(resultados!$A$2:$ZZ$995, 493, MATCH($B$3, resultados!$A$1:$ZZ$1, 0))</f>
        <v/>
      </c>
    </row>
    <row r="500">
      <c r="A500">
        <f>INDEX(resultados!$A$2:$ZZ$995, 494, MATCH($B$1, resultados!$A$1:$ZZ$1, 0))</f>
        <v/>
      </c>
      <c r="B500">
        <f>INDEX(resultados!$A$2:$ZZ$995, 494, MATCH($B$2, resultados!$A$1:$ZZ$1, 0))</f>
        <v/>
      </c>
      <c r="C500">
        <f>INDEX(resultados!$A$2:$ZZ$995, 494, MATCH($B$3, resultados!$A$1:$ZZ$1, 0))</f>
        <v/>
      </c>
    </row>
    <row r="501">
      <c r="A501">
        <f>INDEX(resultados!$A$2:$ZZ$995, 495, MATCH($B$1, resultados!$A$1:$ZZ$1, 0))</f>
        <v/>
      </c>
      <c r="B501">
        <f>INDEX(resultados!$A$2:$ZZ$995, 495, MATCH($B$2, resultados!$A$1:$ZZ$1, 0))</f>
        <v/>
      </c>
      <c r="C501">
        <f>INDEX(resultados!$A$2:$ZZ$995, 495, MATCH($B$3, resultados!$A$1:$ZZ$1, 0))</f>
        <v/>
      </c>
    </row>
    <row r="502">
      <c r="A502">
        <f>INDEX(resultados!$A$2:$ZZ$995, 496, MATCH($B$1, resultados!$A$1:$ZZ$1, 0))</f>
        <v/>
      </c>
      <c r="B502">
        <f>INDEX(resultados!$A$2:$ZZ$995, 496, MATCH($B$2, resultados!$A$1:$ZZ$1, 0))</f>
        <v/>
      </c>
      <c r="C502">
        <f>INDEX(resultados!$A$2:$ZZ$995, 496, MATCH($B$3, resultados!$A$1:$ZZ$1, 0))</f>
        <v/>
      </c>
    </row>
    <row r="503">
      <c r="A503">
        <f>INDEX(resultados!$A$2:$ZZ$995, 497, MATCH($B$1, resultados!$A$1:$ZZ$1, 0))</f>
        <v/>
      </c>
      <c r="B503">
        <f>INDEX(resultados!$A$2:$ZZ$995, 497, MATCH($B$2, resultados!$A$1:$ZZ$1, 0))</f>
        <v/>
      </c>
      <c r="C503">
        <f>INDEX(resultados!$A$2:$ZZ$995, 497, MATCH($B$3, resultados!$A$1:$ZZ$1, 0))</f>
        <v/>
      </c>
    </row>
    <row r="504">
      <c r="A504">
        <f>INDEX(resultados!$A$2:$ZZ$995, 498, MATCH($B$1, resultados!$A$1:$ZZ$1, 0))</f>
        <v/>
      </c>
      <c r="B504">
        <f>INDEX(resultados!$A$2:$ZZ$995, 498, MATCH($B$2, resultados!$A$1:$ZZ$1, 0))</f>
        <v/>
      </c>
      <c r="C504">
        <f>INDEX(resultados!$A$2:$ZZ$995, 498, MATCH($B$3, resultados!$A$1:$ZZ$1, 0))</f>
        <v/>
      </c>
    </row>
    <row r="505">
      <c r="A505">
        <f>INDEX(resultados!$A$2:$ZZ$995, 499, MATCH($B$1, resultados!$A$1:$ZZ$1, 0))</f>
        <v/>
      </c>
      <c r="B505">
        <f>INDEX(resultados!$A$2:$ZZ$995, 499, MATCH($B$2, resultados!$A$1:$ZZ$1, 0))</f>
        <v/>
      </c>
      <c r="C505">
        <f>INDEX(resultados!$A$2:$ZZ$995, 499, MATCH($B$3, resultados!$A$1:$ZZ$1, 0))</f>
        <v/>
      </c>
    </row>
    <row r="506">
      <c r="A506">
        <f>INDEX(resultados!$A$2:$ZZ$995, 500, MATCH($B$1, resultados!$A$1:$ZZ$1, 0))</f>
        <v/>
      </c>
      <c r="B506">
        <f>INDEX(resultados!$A$2:$ZZ$995, 500, MATCH($B$2, resultados!$A$1:$ZZ$1, 0))</f>
        <v/>
      </c>
      <c r="C506">
        <f>INDEX(resultados!$A$2:$ZZ$995, 500, MATCH($B$3, resultados!$A$1:$ZZ$1, 0))</f>
        <v/>
      </c>
    </row>
    <row r="507">
      <c r="A507">
        <f>INDEX(resultados!$A$2:$ZZ$995, 501, MATCH($B$1, resultados!$A$1:$ZZ$1, 0))</f>
        <v/>
      </c>
      <c r="B507">
        <f>INDEX(resultados!$A$2:$ZZ$995, 501, MATCH($B$2, resultados!$A$1:$ZZ$1, 0))</f>
        <v/>
      </c>
      <c r="C507">
        <f>INDEX(resultados!$A$2:$ZZ$995, 501, MATCH($B$3, resultados!$A$1:$ZZ$1, 0))</f>
        <v/>
      </c>
    </row>
    <row r="508">
      <c r="A508">
        <f>INDEX(resultados!$A$2:$ZZ$995, 502, MATCH($B$1, resultados!$A$1:$ZZ$1, 0))</f>
        <v/>
      </c>
      <c r="B508">
        <f>INDEX(resultados!$A$2:$ZZ$995, 502, MATCH($B$2, resultados!$A$1:$ZZ$1, 0))</f>
        <v/>
      </c>
      <c r="C508">
        <f>INDEX(resultados!$A$2:$ZZ$995, 502, MATCH($B$3, resultados!$A$1:$ZZ$1, 0))</f>
        <v/>
      </c>
    </row>
    <row r="509">
      <c r="A509">
        <f>INDEX(resultados!$A$2:$ZZ$995, 503, MATCH($B$1, resultados!$A$1:$ZZ$1, 0))</f>
        <v/>
      </c>
      <c r="B509">
        <f>INDEX(resultados!$A$2:$ZZ$995, 503, MATCH($B$2, resultados!$A$1:$ZZ$1, 0))</f>
        <v/>
      </c>
      <c r="C509">
        <f>INDEX(resultados!$A$2:$ZZ$995, 503, MATCH($B$3, resultados!$A$1:$ZZ$1, 0))</f>
        <v/>
      </c>
    </row>
    <row r="510">
      <c r="A510">
        <f>INDEX(resultados!$A$2:$ZZ$995, 504, MATCH($B$1, resultados!$A$1:$ZZ$1, 0))</f>
        <v/>
      </c>
      <c r="B510">
        <f>INDEX(resultados!$A$2:$ZZ$995, 504, MATCH($B$2, resultados!$A$1:$ZZ$1, 0))</f>
        <v/>
      </c>
      <c r="C510">
        <f>INDEX(resultados!$A$2:$ZZ$995, 504, MATCH($B$3, resultados!$A$1:$ZZ$1, 0))</f>
        <v/>
      </c>
    </row>
    <row r="511">
      <c r="A511">
        <f>INDEX(resultados!$A$2:$ZZ$995, 505, MATCH($B$1, resultados!$A$1:$ZZ$1, 0))</f>
        <v/>
      </c>
      <c r="B511">
        <f>INDEX(resultados!$A$2:$ZZ$995, 505, MATCH($B$2, resultados!$A$1:$ZZ$1, 0))</f>
        <v/>
      </c>
      <c r="C511">
        <f>INDEX(resultados!$A$2:$ZZ$995, 505, MATCH($B$3, resultados!$A$1:$ZZ$1, 0))</f>
        <v/>
      </c>
    </row>
    <row r="512">
      <c r="A512">
        <f>INDEX(resultados!$A$2:$ZZ$995, 506, MATCH($B$1, resultados!$A$1:$ZZ$1, 0))</f>
        <v/>
      </c>
      <c r="B512">
        <f>INDEX(resultados!$A$2:$ZZ$995, 506, MATCH($B$2, resultados!$A$1:$ZZ$1, 0))</f>
        <v/>
      </c>
      <c r="C512">
        <f>INDEX(resultados!$A$2:$ZZ$995, 506, MATCH($B$3, resultados!$A$1:$ZZ$1, 0))</f>
        <v/>
      </c>
    </row>
    <row r="513">
      <c r="A513">
        <f>INDEX(resultados!$A$2:$ZZ$995, 507, MATCH($B$1, resultados!$A$1:$ZZ$1, 0))</f>
        <v/>
      </c>
      <c r="B513">
        <f>INDEX(resultados!$A$2:$ZZ$995, 507, MATCH($B$2, resultados!$A$1:$ZZ$1, 0))</f>
        <v/>
      </c>
      <c r="C513">
        <f>INDEX(resultados!$A$2:$ZZ$995, 507, MATCH($B$3, resultados!$A$1:$ZZ$1, 0))</f>
        <v/>
      </c>
    </row>
    <row r="514">
      <c r="A514">
        <f>INDEX(resultados!$A$2:$ZZ$995, 508, MATCH($B$1, resultados!$A$1:$ZZ$1, 0))</f>
        <v/>
      </c>
      <c r="B514">
        <f>INDEX(resultados!$A$2:$ZZ$995, 508, MATCH($B$2, resultados!$A$1:$ZZ$1, 0))</f>
        <v/>
      </c>
      <c r="C514">
        <f>INDEX(resultados!$A$2:$ZZ$995, 508, MATCH($B$3, resultados!$A$1:$ZZ$1, 0))</f>
        <v/>
      </c>
    </row>
    <row r="515">
      <c r="A515">
        <f>INDEX(resultados!$A$2:$ZZ$995, 509, MATCH($B$1, resultados!$A$1:$ZZ$1, 0))</f>
        <v/>
      </c>
      <c r="B515">
        <f>INDEX(resultados!$A$2:$ZZ$995, 509, MATCH($B$2, resultados!$A$1:$ZZ$1, 0))</f>
        <v/>
      </c>
      <c r="C515">
        <f>INDEX(resultados!$A$2:$ZZ$995, 509, MATCH($B$3, resultados!$A$1:$ZZ$1, 0))</f>
        <v/>
      </c>
    </row>
    <row r="516">
      <c r="A516">
        <f>INDEX(resultados!$A$2:$ZZ$995, 510, MATCH($B$1, resultados!$A$1:$ZZ$1, 0))</f>
        <v/>
      </c>
      <c r="B516">
        <f>INDEX(resultados!$A$2:$ZZ$995, 510, MATCH($B$2, resultados!$A$1:$ZZ$1, 0))</f>
        <v/>
      </c>
      <c r="C516">
        <f>INDEX(resultados!$A$2:$ZZ$995, 510, MATCH($B$3, resultados!$A$1:$ZZ$1, 0))</f>
        <v/>
      </c>
    </row>
    <row r="517">
      <c r="A517">
        <f>INDEX(resultados!$A$2:$ZZ$995, 511, MATCH($B$1, resultados!$A$1:$ZZ$1, 0))</f>
        <v/>
      </c>
      <c r="B517">
        <f>INDEX(resultados!$A$2:$ZZ$995, 511, MATCH($B$2, resultados!$A$1:$ZZ$1, 0))</f>
        <v/>
      </c>
      <c r="C517">
        <f>INDEX(resultados!$A$2:$ZZ$995, 511, MATCH($B$3, resultados!$A$1:$ZZ$1, 0))</f>
        <v/>
      </c>
    </row>
    <row r="518">
      <c r="A518">
        <f>INDEX(resultados!$A$2:$ZZ$995, 512, MATCH($B$1, resultados!$A$1:$ZZ$1, 0))</f>
        <v/>
      </c>
      <c r="B518">
        <f>INDEX(resultados!$A$2:$ZZ$995, 512, MATCH($B$2, resultados!$A$1:$ZZ$1, 0))</f>
        <v/>
      </c>
      <c r="C518">
        <f>INDEX(resultados!$A$2:$ZZ$995, 512, MATCH($B$3, resultados!$A$1:$ZZ$1, 0))</f>
        <v/>
      </c>
    </row>
    <row r="519">
      <c r="A519">
        <f>INDEX(resultados!$A$2:$ZZ$995, 513, MATCH($B$1, resultados!$A$1:$ZZ$1, 0))</f>
        <v/>
      </c>
      <c r="B519">
        <f>INDEX(resultados!$A$2:$ZZ$995, 513, MATCH($B$2, resultados!$A$1:$ZZ$1, 0))</f>
        <v/>
      </c>
      <c r="C519">
        <f>INDEX(resultados!$A$2:$ZZ$995, 513, MATCH($B$3, resultados!$A$1:$ZZ$1, 0))</f>
        <v/>
      </c>
    </row>
    <row r="520">
      <c r="A520">
        <f>INDEX(resultados!$A$2:$ZZ$995, 514, MATCH($B$1, resultados!$A$1:$ZZ$1, 0))</f>
        <v/>
      </c>
      <c r="B520">
        <f>INDEX(resultados!$A$2:$ZZ$995, 514, MATCH($B$2, resultados!$A$1:$ZZ$1, 0))</f>
        <v/>
      </c>
      <c r="C520">
        <f>INDEX(resultados!$A$2:$ZZ$995, 514, MATCH($B$3, resultados!$A$1:$ZZ$1, 0))</f>
        <v/>
      </c>
    </row>
    <row r="521">
      <c r="A521">
        <f>INDEX(resultados!$A$2:$ZZ$995, 515, MATCH($B$1, resultados!$A$1:$ZZ$1, 0))</f>
        <v/>
      </c>
      <c r="B521">
        <f>INDEX(resultados!$A$2:$ZZ$995, 515, MATCH($B$2, resultados!$A$1:$ZZ$1, 0))</f>
        <v/>
      </c>
      <c r="C521">
        <f>INDEX(resultados!$A$2:$ZZ$995, 515, MATCH($B$3, resultados!$A$1:$ZZ$1, 0))</f>
        <v/>
      </c>
    </row>
    <row r="522">
      <c r="A522">
        <f>INDEX(resultados!$A$2:$ZZ$995, 516, MATCH($B$1, resultados!$A$1:$ZZ$1, 0))</f>
        <v/>
      </c>
      <c r="B522">
        <f>INDEX(resultados!$A$2:$ZZ$995, 516, MATCH($B$2, resultados!$A$1:$ZZ$1, 0))</f>
        <v/>
      </c>
      <c r="C522">
        <f>INDEX(resultados!$A$2:$ZZ$995, 516, MATCH($B$3, resultados!$A$1:$ZZ$1, 0))</f>
        <v/>
      </c>
    </row>
    <row r="523">
      <c r="A523">
        <f>INDEX(resultados!$A$2:$ZZ$995, 517, MATCH($B$1, resultados!$A$1:$ZZ$1, 0))</f>
        <v/>
      </c>
      <c r="B523">
        <f>INDEX(resultados!$A$2:$ZZ$995, 517, MATCH($B$2, resultados!$A$1:$ZZ$1, 0))</f>
        <v/>
      </c>
      <c r="C523">
        <f>INDEX(resultados!$A$2:$ZZ$995, 517, MATCH($B$3, resultados!$A$1:$ZZ$1, 0))</f>
        <v/>
      </c>
    </row>
    <row r="524">
      <c r="A524">
        <f>INDEX(resultados!$A$2:$ZZ$995, 518, MATCH($B$1, resultados!$A$1:$ZZ$1, 0))</f>
        <v/>
      </c>
      <c r="B524">
        <f>INDEX(resultados!$A$2:$ZZ$995, 518, MATCH($B$2, resultados!$A$1:$ZZ$1, 0))</f>
        <v/>
      </c>
      <c r="C524">
        <f>INDEX(resultados!$A$2:$ZZ$995, 518, MATCH($B$3, resultados!$A$1:$ZZ$1, 0))</f>
        <v/>
      </c>
    </row>
    <row r="525">
      <c r="A525">
        <f>INDEX(resultados!$A$2:$ZZ$995, 519, MATCH($B$1, resultados!$A$1:$ZZ$1, 0))</f>
        <v/>
      </c>
      <c r="B525">
        <f>INDEX(resultados!$A$2:$ZZ$995, 519, MATCH($B$2, resultados!$A$1:$ZZ$1, 0))</f>
        <v/>
      </c>
      <c r="C525">
        <f>INDEX(resultados!$A$2:$ZZ$995, 519, MATCH($B$3, resultados!$A$1:$ZZ$1, 0))</f>
        <v/>
      </c>
    </row>
    <row r="526">
      <c r="A526">
        <f>INDEX(resultados!$A$2:$ZZ$995, 520, MATCH($B$1, resultados!$A$1:$ZZ$1, 0))</f>
        <v/>
      </c>
      <c r="B526">
        <f>INDEX(resultados!$A$2:$ZZ$995, 520, MATCH($B$2, resultados!$A$1:$ZZ$1, 0))</f>
        <v/>
      </c>
      <c r="C526">
        <f>INDEX(resultados!$A$2:$ZZ$995, 520, MATCH($B$3, resultados!$A$1:$ZZ$1, 0))</f>
        <v/>
      </c>
    </row>
    <row r="527">
      <c r="A527">
        <f>INDEX(resultados!$A$2:$ZZ$995, 521, MATCH($B$1, resultados!$A$1:$ZZ$1, 0))</f>
        <v/>
      </c>
      <c r="B527">
        <f>INDEX(resultados!$A$2:$ZZ$995, 521, MATCH($B$2, resultados!$A$1:$ZZ$1, 0))</f>
        <v/>
      </c>
      <c r="C527">
        <f>INDEX(resultados!$A$2:$ZZ$995, 521, MATCH($B$3, resultados!$A$1:$ZZ$1, 0))</f>
        <v/>
      </c>
    </row>
    <row r="528">
      <c r="A528">
        <f>INDEX(resultados!$A$2:$ZZ$995, 522, MATCH($B$1, resultados!$A$1:$ZZ$1, 0))</f>
        <v/>
      </c>
      <c r="B528">
        <f>INDEX(resultados!$A$2:$ZZ$995, 522, MATCH($B$2, resultados!$A$1:$ZZ$1, 0))</f>
        <v/>
      </c>
      <c r="C528">
        <f>INDEX(resultados!$A$2:$ZZ$995, 522, MATCH($B$3, resultados!$A$1:$ZZ$1, 0))</f>
        <v/>
      </c>
    </row>
    <row r="529">
      <c r="A529">
        <f>INDEX(resultados!$A$2:$ZZ$995, 523, MATCH($B$1, resultados!$A$1:$ZZ$1, 0))</f>
        <v/>
      </c>
      <c r="B529">
        <f>INDEX(resultados!$A$2:$ZZ$995, 523, MATCH($B$2, resultados!$A$1:$ZZ$1, 0))</f>
        <v/>
      </c>
      <c r="C529">
        <f>INDEX(resultados!$A$2:$ZZ$995, 523, MATCH($B$3, resultados!$A$1:$ZZ$1, 0))</f>
        <v/>
      </c>
    </row>
    <row r="530">
      <c r="A530">
        <f>INDEX(resultados!$A$2:$ZZ$995, 524, MATCH($B$1, resultados!$A$1:$ZZ$1, 0))</f>
        <v/>
      </c>
      <c r="B530">
        <f>INDEX(resultados!$A$2:$ZZ$995, 524, MATCH($B$2, resultados!$A$1:$ZZ$1, 0))</f>
        <v/>
      </c>
      <c r="C530">
        <f>INDEX(resultados!$A$2:$ZZ$995, 524, MATCH($B$3, resultados!$A$1:$ZZ$1, 0))</f>
        <v/>
      </c>
    </row>
    <row r="531">
      <c r="A531">
        <f>INDEX(resultados!$A$2:$ZZ$995, 525, MATCH($B$1, resultados!$A$1:$ZZ$1, 0))</f>
        <v/>
      </c>
      <c r="B531">
        <f>INDEX(resultados!$A$2:$ZZ$995, 525, MATCH($B$2, resultados!$A$1:$ZZ$1, 0))</f>
        <v/>
      </c>
      <c r="C531">
        <f>INDEX(resultados!$A$2:$ZZ$995, 525, MATCH($B$3, resultados!$A$1:$ZZ$1, 0))</f>
        <v/>
      </c>
    </row>
    <row r="532">
      <c r="A532">
        <f>INDEX(resultados!$A$2:$ZZ$995, 526, MATCH($B$1, resultados!$A$1:$ZZ$1, 0))</f>
        <v/>
      </c>
      <c r="B532">
        <f>INDEX(resultados!$A$2:$ZZ$995, 526, MATCH($B$2, resultados!$A$1:$ZZ$1, 0))</f>
        <v/>
      </c>
      <c r="C532">
        <f>INDEX(resultados!$A$2:$ZZ$995, 526, MATCH($B$3, resultados!$A$1:$ZZ$1, 0))</f>
        <v/>
      </c>
    </row>
    <row r="533">
      <c r="A533">
        <f>INDEX(resultados!$A$2:$ZZ$995, 527, MATCH($B$1, resultados!$A$1:$ZZ$1, 0))</f>
        <v/>
      </c>
      <c r="B533">
        <f>INDEX(resultados!$A$2:$ZZ$995, 527, MATCH($B$2, resultados!$A$1:$ZZ$1, 0))</f>
        <v/>
      </c>
      <c r="C533">
        <f>INDEX(resultados!$A$2:$ZZ$995, 527, MATCH($B$3, resultados!$A$1:$ZZ$1, 0))</f>
        <v/>
      </c>
    </row>
    <row r="534">
      <c r="A534">
        <f>INDEX(resultados!$A$2:$ZZ$995, 528, MATCH($B$1, resultados!$A$1:$ZZ$1, 0))</f>
        <v/>
      </c>
      <c r="B534">
        <f>INDEX(resultados!$A$2:$ZZ$995, 528, MATCH($B$2, resultados!$A$1:$ZZ$1, 0))</f>
        <v/>
      </c>
      <c r="C534">
        <f>INDEX(resultados!$A$2:$ZZ$995, 528, MATCH($B$3, resultados!$A$1:$ZZ$1, 0))</f>
        <v/>
      </c>
    </row>
    <row r="535">
      <c r="A535">
        <f>INDEX(resultados!$A$2:$ZZ$995, 529, MATCH($B$1, resultados!$A$1:$ZZ$1, 0))</f>
        <v/>
      </c>
      <c r="B535">
        <f>INDEX(resultados!$A$2:$ZZ$995, 529, MATCH($B$2, resultados!$A$1:$ZZ$1, 0))</f>
        <v/>
      </c>
      <c r="C535">
        <f>INDEX(resultados!$A$2:$ZZ$995, 529, MATCH($B$3, resultados!$A$1:$ZZ$1, 0))</f>
        <v/>
      </c>
    </row>
    <row r="536">
      <c r="A536">
        <f>INDEX(resultados!$A$2:$ZZ$995, 530, MATCH($B$1, resultados!$A$1:$ZZ$1, 0))</f>
        <v/>
      </c>
      <c r="B536">
        <f>INDEX(resultados!$A$2:$ZZ$995, 530, MATCH($B$2, resultados!$A$1:$ZZ$1, 0))</f>
        <v/>
      </c>
      <c r="C536">
        <f>INDEX(resultados!$A$2:$ZZ$995, 530, MATCH($B$3, resultados!$A$1:$ZZ$1, 0))</f>
        <v/>
      </c>
    </row>
    <row r="537">
      <c r="A537">
        <f>INDEX(resultados!$A$2:$ZZ$995, 531, MATCH($B$1, resultados!$A$1:$ZZ$1, 0))</f>
        <v/>
      </c>
      <c r="B537">
        <f>INDEX(resultados!$A$2:$ZZ$995, 531, MATCH($B$2, resultados!$A$1:$ZZ$1, 0))</f>
        <v/>
      </c>
      <c r="C537">
        <f>INDEX(resultados!$A$2:$ZZ$995, 531, MATCH($B$3, resultados!$A$1:$ZZ$1, 0))</f>
        <v/>
      </c>
    </row>
    <row r="538">
      <c r="A538">
        <f>INDEX(resultados!$A$2:$ZZ$995, 532, MATCH($B$1, resultados!$A$1:$ZZ$1, 0))</f>
        <v/>
      </c>
      <c r="B538">
        <f>INDEX(resultados!$A$2:$ZZ$995, 532, MATCH($B$2, resultados!$A$1:$ZZ$1, 0))</f>
        <v/>
      </c>
      <c r="C538">
        <f>INDEX(resultados!$A$2:$ZZ$995, 532, MATCH($B$3, resultados!$A$1:$ZZ$1, 0))</f>
        <v/>
      </c>
    </row>
    <row r="539">
      <c r="A539">
        <f>INDEX(resultados!$A$2:$ZZ$995, 533, MATCH($B$1, resultados!$A$1:$ZZ$1, 0))</f>
        <v/>
      </c>
      <c r="B539">
        <f>INDEX(resultados!$A$2:$ZZ$995, 533, MATCH($B$2, resultados!$A$1:$ZZ$1, 0))</f>
        <v/>
      </c>
      <c r="C539">
        <f>INDEX(resultados!$A$2:$ZZ$995, 533, MATCH($B$3, resultados!$A$1:$ZZ$1, 0))</f>
        <v/>
      </c>
    </row>
    <row r="540">
      <c r="A540">
        <f>INDEX(resultados!$A$2:$ZZ$995, 534, MATCH($B$1, resultados!$A$1:$ZZ$1, 0))</f>
        <v/>
      </c>
      <c r="B540">
        <f>INDEX(resultados!$A$2:$ZZ$995, 534, MATCH($B$2, resultados!$A$1:$ZZ$1, 0))</f>
        <v/>
      </c>
      <c r="C540">
        <f>INDEX(resultados!$A$2:$ZZ$995, 534, MATCH($B$3, resultados!$A$1:$ZZ$1, 0))</f>
        <v/>
      </c>
    </row>
    <row r="541">
      <c r="A541">
        <f>INDEX(resultados!$A$2:$ZZ$995, 535, MATCH($B$1, resultados!$A$1:$ZZ$1, 0))</f>
        <v/>
      </c>
      <c r="B541">
        <f>INDEX(resultados!$A$2:$ZZ$995, 535, MATCH($B$2, resultados!$A$1:$ZZ$1, 0))</f>
        <v/>
      </c>
      <c r="C541">
        <f>INDEX(resultados!$A$2:$ZZ$995, 535, MATCH($B$3, resultados!$A$1:$ZZ$1, 0))</f>
        <v/>
      </c>
    </row>
    <row r="542">
      <c r="A542">
        <f>INDEX(resultados!$A$2:$ZZ$995, 536, MATCH($B$1, resultados!$A$1:$ZZ$1, 0))</f>
        <v/>
      </c>
      <c r="B542">
        <f>INDEX(resultados!$A$2:$ZZ$995, 536, MATCH($B$2, resultados!$A$1:$ZZ$1, 0))</f>
        <v/>
      </c>
      <c r="C542">
        <f>INDEX(resultados!$A$2:$ZZ$995, 536, MATCH($B$3, resultados!$A$1:$ZZ$1, 0))</f>
        <v/>
      </c>
    </row>
    <row r="543">
      <c r="A543">
        <f>INDEX(resultados!$A$2:$ZZ$995, 537, MATCH($B$1, resultados!$A$1:$ZZ$1, 0))</f>
        <v/>
      </c>
      <c r="B543">
        <f>INDEX(resultados!$A$2:$ZZ$995, 537, MATCH($B$2, resultados!$A$1:$ZZ$1, 0))</f>
        <v/>
      </c>
      <c r="C543">
        <f>INDEX(resultados!$A$2:$ZZ$995, 537, MATCH($B$3, resultados!$A$1:$ZZ$1, 0))</f>
        <v/>
      </c>
    </row>
    <row r="544">
      <c r="A544">
        <f>INDEX(resultados!$A$2:$ZZ$995, 538, MATCH($B$1, resultados!$A$1:$ZZ$1, 0))</f>
        <v/>
      </c>
      <c r="B544">
        <f>INDEX(resultados!$A$2:$ZZ$995, 538, MATCH($B$2, resultados!$A$1:$ZZ$1, 0))</f>
        <v/>
      </c>
      <c r="C544">
        <f>INDEX(resultados!$A$2:$ZZ$995, 538, MATCH($B$3, resultados!$A$1:$ZZ$1, 0))</f>
        <v/>
      </c>
    </row>
    <row r="545">
      <c r="A545">
        <f>INDEX(resultados!$A$2:$ZZ$995, 539, MATCH($B$1, resultados!$A$1:$ZZ$1, 0))</f>
        <v/>
      </c>
      <c r="B545">
        <f>INDEX(resultados!$A$2:$ZZ$995, 539, MATCH($B$2, resultados!$A$1:$ZZ$1, 0))</f>
        <v/>
      </c>
      <c r="C545">
        <f>INDEX(resultados!$A$2:$ZZ$995, 539, MATCH($B$3, resultados!$A$1:$ZZ$1, 0))</f>
        <v/>
      </c>
    </row>
    <row r="546">
      <c r="A546">
        <f>INDEX(resultados!$A$2:$ZZ$995, 540, MATCH($B$1, resultados!$A$1:$ZZ$1, 0))</f>
        <v/>
      </c>
      <c r="B546">
        <f>INDEX(resultados!$A$2:$ZZ$995, 540, MATCH($B$2, resultados!$A$1:$ZZ$1, 0))</f>
        <v/>
      </c>
      <c r="C546">
        <f>INDEX(resultados!$A$2:$ZZ$995, 540, MATCH($B$3, resultados!$A$1:$ZZ$1, 0))</f>
        <v/>
      </c>
    </row>
    <row r="547">
      <c r="A547">
        <f>INDEX(resultados!$A$2:$ZZ$995, 541, MATCH($B$1, resultados!$A$1:$ZZ$1, 0))</f>
        <v/>
      </c>
      <c r="B547">
        <f>INDEX(resultados!$A$2:$ZZ$995, 541, MATCH($B$2, resultados!$A$1:$ZZ$1, 0))</f>
        <v/>
      </c>
      <c r="C547">
        <f>INDEX(resultados!$A$2:$ZZ$995, 541, MATCH($B$3, resultados!$A$1:$ZZ$1, 0))</f>
        <v/>
      </c>
    </row>
    <row r="548">
      <c r="A548">
        <f>INDEX(resultados!$A$2:$ZZ$995, 542, MATCH($B$1, resultados!$A$1:$ZZ$1, 0))</f>
        <v/>
      </c>
      <c r="B548">
        <f>INDEX(resultados!$A$2:$ZZ$995, 542, MATCH($B$2, resultados!$A$1:$ZZ$1, 0))</f>
        <v/>
      </c>
      <c r="C548">
        <f>INDEX(resultados!$A$2:$ZZ$995, 542, MATCH($B$3, resultados!$A$1:$ZZ$1, 0))</f>
        <v/>
      </c>
    </row>
    <row r="549">
      <c r="A549">
        <f>INDEX(resultados!$A$2:$ZZ$995, 543, MATCH($B$1, resultados!$A$1:$ZZ$1, 0))</f>
        <v/>
      </c>
      <c r="B549">
        <f>INDEX(resultados!$A$2:$ZZ$995, 543, MATCH($B$2, resultados!$A$1:$ZZ$1, 0))</f>
        <v/>
      </c>
      <c r="C549">
        <f>INDEX(resultados!$A$2:$ZZ$995, 543, MATCH($B$3, resultados!$A$1:$ZZ$1, 0))</f>
        <v/>
      </c>
    </row>
    <row r="550">
      <c r="A550">
        <f>INDEX(resultados!$A$2:$ZZ$995, 544, MATCH($B$1, resultados!$A$1:$ZZ$1, 0))</f>
        <v/>
      </c>
      <c r="B550">
        <f>INDEX(resultados!$A$2:$ZZ$995, 544, MATCH($B$2, resultados!$A$1:$ZZ$1, 0))</f>
        <v/>
      </c>
      <c r="C550">
        <f>INDEX(resultados!$A$2:$ZZ$995, 544, MATCH($B$3, resultados!$A$1:$ZZ$1, 0))</f>
        <v/>
      </c>
    </row>
    <row r="551">
      <c r="A551">
        <f>INDEX(resultados!$A$2:$ZZ$995, 545, MATCH($B$1, resultados!$A$1:$ZZ$1, 0))</f>
        <v/>
      </c>
      <c r="B551">
        <f>INDEX(resultados!$A$2:$ZZ$995, 545, MATCH($B$2, resultados!$A$1:$ZZ$1, 0))</f>
        <v/>
      </c>
      <c r="C551">
        <f>INDEX(resultados!$A$2:$ZZ$995, 545, MATCH($B$3, resultados!$A$1:$ZZ$1, 0))</f>
        <v/>
      </c>
    </row>
    <row r="552">
      <c r="A552">
        <f>INDEX(resultados!$A$2:$ZZ$995, 546, MATCH($B$1, resultados!$A$1:$ZZ$1, 0))</f>
        <v/>
      </c>
      <c r="B552">
        <f>INDEX(resultados!$A$2:$ZZ$995, 546, MATCH($B$2, resultados!$A$1:$ZZ$1, 0))</f>
        <v/>
      </c>
      <c r="C552">
        <f>INDEX(resultados!$A$2:$ZZ$995, 546, MATCH($B$3, resultados!$A$1:$ZZ$1, 0))</f>
        <v/>
      </c>
    </row>
    <row r="553">
      <c r="A553">
        <f>INDEX(resultados!$A$2:$ZZ$995, 547, MATCH($B$1, resultados!$A$1:$ZZ$1, 0))</f>
        <v/>
      </c>
      <c r="B553">
        <f>INDEX(resultados!$A$2:$ZZ$995, 547, MATCH($B$2, resultados!$A$1:$ZZ$1, 0))</f>
        <v/>
      </c>
      <c r="C553">
        <f>INDEX(resultados!$A$2:$ZZ$995, 547, MATCH($B$3, resultados!$A$1:$ZZ$1, 0))</f>
        <v/>
      </c>
    </row>
    <row r="554">
      <c r="A554">
        <f>INDEX(resultados!$A$2:$ZZ$995, 548, MATCH($B$1, resultados!$A$1:$ZZ$1, 0))</f>
        <v/>
      </c>
      <c r="B554">
        <f>INDEX(resultados!$A$2:$ZZ$995, 548, MATCH($B$2, resultados!$A$1:$ZZ$1, 0))</f>
        <v/>
      </c>
      <c r="C554">
        <f>INDEX(resultados!$A$2:$ZZ$995, 548, MATCH($B$3, resultados!$A$1:$ZZ$1, 0))</f>
        <v/>
      </c>
    </row>
    <row r="555">
      <c r="A555">
        <f>INDEX(resultados!$A$2:$ZZ$995, 549, MATCH($B$1, resultados!$A$1:$ZZ$1, 0))</f>
        <v/>
      </c>
      <c r="B555">
        <f>INDEX(resultados!$A$2:$ZZ$995, 549, MATCH($B$2, resultados!$A$1:$ZZ$1, 0))</f>
        <v/>
      </c>
      <c r="C555">
        <f>INDEX(resultados!$A$2:$ZZ$995, 549, MATCH($B$3, resultados!$A$1:$ZZ$1, 0))</f>
        <v/>
      </c>
    </row>
    <row r="556">
      <c r="A556">
        <f>INDEX(resultados!$A$2:$ZZ$995, 550, MATCH($B$1, resultados!$A$1:$ZZ$1, 0))</f>
        <v/>
      </c>
      <c r="B556">
        <f>INDEX(resultados!$A$2:$ZZ$995, 550, MATCH($B$2, resultados!$A$1:$ZZ$1, 0))</f>
        <v/>
      </c>
      <c r="C556">
        <f>INDEX(resultados!$A$2:$ZZ$995, 550, MATCH($B$3, resultados!$A$1:$ZZ$1, 0))</f>
        <v/>
      </c>
    </row>
    <row r="557">
      <c r="A557">
        <f>INDEX(resultados!$A$2:$ZZ$995, 551, MATCH($B$1, resultados!$A$1:$ZZ$1, 0))</f>
        <v/>
      </c>
      <c r="B557">
        <f>INDEX(resultados!$A$2:$ZZ$995, 551, MATCH($B$2, resultados!$A$1:$ZZ$1, 0))</f>
        <v/>
      </c>
      <c r="C557">
        <f>INDEX(resultados!$A$2:$ZZ$995, 551, MATCH($B$3, resultados!$A$1:$ZZ$1, 0))</f>
        <v/>
      </c>
    </row>
    <row r="558">
      <c r="A558">
        <f>INDEX(resultados!$A$2:$ZZ$995, 552, MATCH($B$1, resultados!$A$1:$ZZ$1, 0))</f>
        <v/>
      </c>
      <c r="B558">
        <f>INDEX(resultados!$A$2:$ZZ$995, 552, MATCH($B$2, resultados!$A$1:$ZZ$1, 0))</f>
        <v/>
      </c>
      <c r="C558">
        <f>INDEX(resultados!$A$2:$ZZ$995, 552, MATCH($B$3, resultados!$A$1:$ZZ$1, 0))</f>
        <v/>
      </c>
    </row>
    <row r="559">
      <c r="A559">
        <f>INDEX(resultados!$A$2:$ZZ$995, 553, MATCH($B$1, resultados!$A$1:$ZZ$1, 0))</f>
        <v/>
      </c>
      <c r="B559">
        <f>INDEX(resultados!$A$2:$ZZ$995, 553, MATCH($B$2, resultados!$A$1:$ZZ$1, 0))</f>
        <v/>
      </c>
      <c r="C559">
        <f>INDEX(resultados!$A$2:$ZZ$995, 553, MATCH($B$3, resultados!$A$1:$ZZ$1, 0))</f>
        <v/>
      </c>
    </row>
    <row r="560">
      <c r="A560">
        <f>INDEX(resultados!$A$2:$ZZ$995, 554, MATCH($B$1, resultados!$A$1:$ZZ$1, 0))</f>
        <v/>
      </c>
      <c r="B560">
        <f>INDEX(resultados!$A$2:$ZZ$995, 554, MATCH($B$2, resultados!$A$1:$ZZ$1, 0))</f>
        <v/>
      </c>
      <c r="C560">
        <f>INDEX(resultados!$A$2:$ZZ$995, 554, MATCH($B$3, resultados!$A$1:$ZZ$1, 0))</f>
        <v/>
      </c>
    </row>
    <row r="561">
      <c r="A561">
        <f>INDEX(resultados!$A$2:$ZZ$995, 555, MATCH($B$1, resultados!$A$1:$ZZ$1, 0))</f>
        <v/>
      </c>
      <c r="B561">
        <f>INDEX(resultados!$A$2:$ZZ$995, 555, MATCH($B$2, resultados!$A$1:$ZZ$1, 0))</f>
        <v/>
      </c>
      <c r="C561">
        <f>INDEX(resultados!$A$2:$ZZ$995, 555, MATCH($B$3, resultados!$A$1:$ZZ$1, 0))</f>
        <v/>
      </c>
    </row>
    <row r="562">
      <c r="A562">
        <f>INDEX(resultados!$A$2:$ZZ$995, 556, MATCH($B$1, resultados!$A$1:$ZZ$1, 0))</f>
        <v/>
      </c>
      <c r="B562">
        <f>INDEX(resultados!$A$2:$ZZ$995, 556, MATCH($B$2, resultados!$A$1:$ZZ$1, 0))</f>
        <v/>
      </c>
      <c r="C562">
        <f>INDEX(resultados!$A$2:$ZZ$995, 556, MATCH($B$3, resultados!$A$1:$ZZ$1, 0))</f>
        <v/>
      </c>
    </row>
    <row r="563">
      <c r="A563">
        <f>INDEX(resultados!$A$2:$ZZ$995, 557, MATCH($B$1, resultados!$A$1:$ZZ$1, 0))</f>
        <v/>
      </c>
      <c r="B563">
        <f>INDEX(resultados!$A$2:$ZZ$995, 557, MATCH($B$2, resultados!$A$1:$ZZ$1, 0))</f>
        <v/>
      </c>
      <c r="C563">
        <f>INDEX(resultados!$A$2:$ZZ$995, 557, MATCH($B$3, resultados!$A$1:$ZZ$1, 0))</f>
        <v/>
      </c>
    </row>
    <row r="564">
      <c r="A564">
        <f>INDEX(resultados!$A$2:$ZZ$995, 558, MATCH($B$1, resultados!$A$1:$ZZ$1, 0))</f>
        <v/>
      </c>
      <c r="B564">
        <f>INDEX(resultados!$A$2:$ZZ$995, 558, MATCH($B$2, resultados!$A$1:$ZZ$1, 0))</f>
        <v/>
      </c>
      <c r="C564">
        <f>INDEX(resultados!$A$2:$ZZ$995, 558, MATCH($B$3, resultados!$A$1:$ZZ$1, 0))</f>
        <v/>
      </c>
    </row>
    <row r="565">
      <c r="A565">
        <f>INDEX(resultados!$A$2:$ZZ$995, 559, MATCH($B$1, resultados!$A$1:$ZZ$1, 0))</f>
        <v/>
      </c>
      <c r="B565">
        <f>INDEX(resultados!$A$2:$ZZ$995, 559, MATCH($B$2, resultados!$A$1:$ZZ$1, 0))</f>
        <v/>
      </c>
      <c r="C565">
        <f>INDEX(resultados!$A$2:$ZZ$995, 559, MATCH($B$3, resultados!$A$1:$ZZ$1, 0))</f>
        <v/>
      </c>
    </row>
    <row r="566">
      <c r="A566">
        <f>INDEX(resultados!$A$2:$ZZ$995, 560, MATCH($B$1, resultados!$A$1:$ZZ$1, 0))</f>
        <v/>
      </c>
      <c r="B566">
        <f>INDEX(resultados!$A$2:$ZZ$995, 560, MATCH($B$2, resultados!$A$1:$ZZ$1, 0))</f>
        <v/>
      </c>
      <c r="C566">
        <f>INDEX(resultados!$A$2:$ZZ$995, 560, MATCH($B$3, resultados!$A$1:$ZZ$1, 0))</f>
        <v/>
      </c>
    </row>
    <row r="567">
      <c r="A567">
        <f>INDEX(resultados!$A$2:$ZZ$995, 561, MATCH($B$1, resultados!$A$1:$ZZ$1, 0))</f>
        <v/>
      </c>
      <c r="B567">
        <f>INDEX(resultados!$A$2:$ZZ$995, 561, MATCH($B$2, resultados!$A$1:$ZZ$1, 0))</f>
        <v/>
      </c>
      <c r="C567">
        <f>INDEX(resultados!$A$2:$ZZ$995, 561, MATCH($B$3, resultados!$A$1:$ZZ$1, 0))</f>
        <v/>
      </c>
    </row>
    <row r="568">
      <c r="A568">
        <f>INDEX(resultados!$A$2:$ZZ$995, 562, MATCH($B$1, resultados!$A$1:$ZZ$1, 0))</f>
        <v/>
      </c>
      <c r="B568">
        <f>INDEX(resultados!$A$2:$ZZ$995, 562, MATCH($B$2, resultados!$A$1:$ZZ$1, 0))</f>
        <v/>
      </c>
      <c r="C568">
        <f>INDEX(resultados!$A$2:$ZZ$995, 562, MATCH($B$3, resultados!$A$1:$ZZ$1, 0))</f>
        <v/>
      </c>
    </row>
    <row r="569">
      <c r="A569">
        <f>INDEX(resultados!$A$2:$ZZ$995, 563, MATCH($B$1, resultados!$A$1:$ZZ$1, 0))</f>
        <v/>
      </c>
      <c r="B569">
        <f>INDEX(resultados!$A$2:$ZZ$995, 563, MATCH($B$2, resultados!$A$1:$ZZ$1, 0))</f>
        <v/>
      </c>
      <c r="C569">
        <f>INDEX(resultados!$A$2:$ZZ$995, 563, MATCH($B$3, resultados!$A$1:$ZZ$1, 0))</f>
        <v/>
      </c>
    </row>
    <row r="570">
      <c r="A570">
        <f>INDEX(resultados!$A$2:$ZZ$995, 564, MATCH($B$1, resultados!$A$1:$ZZ$1, 0))</f>
        <v/>
      </c>
      <c r="B570">
        <f>INDEX(resultados!$A$2:$ZZ$995, 564, MATCH($B$2, resultados!$A$1:$ZZ$1, 0))</f>
        <v/>
      </c>
      <c r="C570">
        <f>INDEX(resultados!$A$2:$ZZ$995, 564, MATCH($B$3, resultados!$A$1:$ZZ$1, 0))</f>
        <v/>
      </c>
    </row>
    <row r="571">
      <c r="A571">
        <f>INDEX(resultados!$A$2:$ZZ$995, 565, MATCH($B$1, resultados!$A$1:$ZZ$1, 0))</f>
        <v/>
      </c>
      <c r="B571">
        <f>INDEX(resultados!$A$2:$ZZ$995, 565, MATCH($B$2, resultados!$A$1:$ZZ$1, 0))</f>
        <v/>
      </c>
      <c r="C571">
        <f>INDEX(resultados!$A$2:$ZZ$995, 565, MATCH($B$3, resultados!$A$1:$ZZ$1, 0))</f>
        <v/>
      </c>
    </row>
    <row r="572">
      <c r="A572">
        <f>INDEX(resultados!$A$2:$ZZ$995, 566, MATCH($B$1, resultados!$A$1:$ZZ$1, 0))</f>
        <v/>
      </c>
      <c r="B572">
        <f>INDEX(resultados!$A$2:$ZZ$995, 566, MATCH($B$2, resultados!$A$1:$ZZ$1, 0))</f>
        <v/>
      </c>
      <c r="C572">
        <f>INDEX(resultados!$A$2:$ZZ$995, 566, MATCH($B$3, resultados!$A$1:$ZZ$1, 0))</f>
        <v/>
      </c>
    </row>
    <row r="573">
      <c r="A573">
        <f>INDEX(resultados!$A$2:$ZZ$995, 567, MATCH($B$1, resultados!$A$1:$ZZ$1, 0))</f>
        <v/>
      </c>
      <c r="B573">
        <f>INDEX(resultados!$A$2:$ZZ$995, 567, MATCH($B$2, resultados!$A$1:$ZZ$1, 0))</f>
        <v/>
      </c>
      <c r="C573">
        <f>INDEX(resultados!$A$2:$ZZ$995, 567, MATCH($B$3, resultados!$A$1:$ZZ$1, 0))</f>
        <v/>
      </c>
    </row>
    <row r="574">
      <c r="A574">
        <f>INDEX(resultados!$A$2:$ZZ$995, 568, MATCH($B$1, resultados!$A$1:$ZZ$1, 0))</f>
        <v/>
      </c>
      <c r="B574">
        <f>INDEX(resultados!$A$2:$ZZ$995, 568, MATCH($B$2, resultados!$A$1:$ZZ$1, 0))</f>
        <v/>
      </c>
      <c r="C574">
        <f>INDEX(resultados!$A$2:$ZZ$995, 568, MATCH($B$3, resultados!$A$1:$ZZ$1, 0))</f>
        <v/>
      </c>
    </row>
    <row r="575">
      <c r="A575">
        <f>INDEX(resultados!$A$2:$ZZ$995, 569, MATCH($B$1, resultados!$A$1:$ZZ$1, 0))</f>
        <v/>
      </c>
      <c r="B575">
        <f>INDEX(resultados!$A$2:$ZZ$995, 569, MATCH($B$2, resultados!$A$1:$ZZ$1, 0))</f>
        <v/>
      </c>
      <c r="C575">
        <f>INDEX(resultados!$A$2:$ZZ$995, 569, MATCH($B$3, resultados!$A$1:$ZZ$1, 0))</f>
        <v/>
      </c>
    </row>
    <row r="576">
      <c r="A576">
        <f>INDEX(resultados!$A$2:$ZZ$995, 570, MATCH($B$1, resultados!$A$1:$ZZ$1, 0))</f>
        <v/>
      </c>
      <c r="B576">
        <f>INDEX(resultados!$A$2:$ZZ$995, 570, MATCH($B$2, resultados!$A$1:$ZZ$1, 0))</f>
        <v/>
      </c>
      <c r="C576">
        <f>INDEX(resultados!$A$2:$ZZ$995, 570, MATCH($B$3, resultados!$A$1:$ZZ$1, 0))</f>
        <v/>
      </c>
    </row>
    <row r="577">
      <c r="A577">
        <f>INDEX(resultados!$A$2:$ZZ$995, 571, MATCH($B$1, resultados!$A$1:$ZZ$1, 0))</f>
        <v/>
      </c>
      <c r="B577">
        <f>INDEX(resultados!$A$2:$ZZ$995, 571, MATCH($B$2, resultados!$A$1:$ZZ$1, 0))</f>
        <v/>
      </c>
      <c r="C577">
        <f>INDEX(resultados!$A$2:$ZZ$995, 571, MATCH($B$3, resultados!$A$1:$ZZ$1, 0))</f>
        <v/>
      </c>
    </row>
    <row r="578">
      <c r="A578">
        <f>INDEX(resultados!$A$2:$ZZ$995, 572, MATCH($B$1, resultados!$A$1:$ZZ$1, 0))</f>
        <v/>
      </c>
      <c r="B578">
        <f>INDEX(resultados!$A$2:$ZZ$995, 572, MATCH($B$2, resultados!$A$1:$ZZ$1, 0))</f>
        <v/>
      </c>
      <c r="C578">
        <f>INDEX(resultados!$A$2:$ZZ$995, 572, MATCH($B$3, resultados!$A$1:$ZZ$1, 0))</f>
        <v/>
      </c>
    </row>
    <row r="579">
      <c r="A579">
        <f>INDEX(resultados!$A$2:$ZZ$995, 573, MATCH($B$1, resultados!$A$1:$ZZ$1, 0))</f>
        <v/>
      </c>
      <c r="B579">
        <f>INDEX(resultados!$A$2:$ZZ$995, 573, MATCH($B$2, resultados!$A$1:$ZZ$1, 0))</f>
        <v/>
      </c>
      <c r="C579">
        <f>INDEX(resultados!$A$2:$ZZ$995, 573, MATCH($B$3, resultados!$A$1:$ZZ$1, 0))</f>
        <v/>
      </c>
    </row>
    <row r="580">
      <c r="A580">
        <f>INDEX(resultados!$A$2:$ZZ$995, 574, MATCH($B$1, resultados!$A$1:$ZZ$1, 0))</f>
        <v/>
      </c>
      <c r="B580">
        <f>INDEX(resultados!$A$2:$ZZ$995, 574, MATCH($B$2, resultados!$A$1:$ZZ$1, 0))</f>
        <v/>
      </c>
      <c r="C580">
        <f>INDEX(resultados!$A$2:$ZZ$995, 574, MATCH($B$3, resultados!$A$1:$ZZ$1, 0))</f>
        <v/>
      </c>
    </row>
    <row r="581">
      <c r="A581">
        <f>INDEX(resultados!$A$2:$ZZ$995, 575, MATCH($B$1, resultados!$A$1:$ZZ$1, 0))</f>
        <v/>
      </c>
      <c r="B581">
        <f>INDEX(resultados!$A$2:$ZZ$995, 575, MATCH($B$2, resultados!$A$1:$ZZ$1, 0))</f>
        <v/>
      </c>
      <c r="C581">
        <f>INDEX(resultados!$A$2:$ZZ$995, 575, MATCH($B$3, resultados!$A$1:$ZZ$1, 0))</f>
        <v/>
      </c>
    </row>
    <row r="582">
      <c r="A582">
        <f>INDEX(resultados!$A$2:$ZZ$995, 576, MATCH($B$1, resultados!$A$1:$ZZ$1, 0))</f>
        <v/>
      </c>
      <c r="B582">
        <f>INDEX(resultados!$A$2:$ZZ$995, 576, MATCH($B$2, resultados!$A$1:$ZZ$1, 0))</f>
        <v/>
      </c>
      <c r="C582">
        <f>INDEX(resultados!$A$2:$ZZ$995, 576, MATCH($B$3, resultados!$A$1:$ZZ$1, 0))</f>
        <v/>
      </c>
    </row>
    <row r="583">
      <c r="A583">
        <f>INDEX(resultados!$A$2:$ZZ$995, 577, MATCH($B$1, resultados!$A$1:$ZZ$1, 0))</f>
        <v/>
      </c>
      <c r="B583">
        <f>INDEX(resultados!$A$2:$ZZ$995, 577, MATCH($B$2, resultados!$A$1:$ZZ$1, 0))</f>
        <v/>
      </c>
      <c r="C583">
        <f>INDEX(resultados!$A$2:$ZZ$995, 577, MATCH($B$3, resultados!$A$1:$ZZ$1, 0))</f>
        <v/>
      </c>
    </row>
    <row r="584">
      <c r="A584">
        <f>INDEX(resultados!$A$2:$ZZ$995, 578, MATCH($B$1, resultados!$A$1:$ZZ$1, 0))</f>
        <v/>
      </c>
      <c r="B584">
        <f>INDEX(resultados!$A$2:$ZZ$995, 578, MATCH($B$2, resultados!$A$1:$ZZ$1, 0))</f>
        <v/>
      </c>
      <c r="C584">
        <f>INDEX(resultados!$A$2:$ZZ$995, 578, MATCH($B$3, resultados!$A$1:$ZZ$1, 0))</f>
        <v/>
      </c>
    </row>
    <row r="585">
      <c r="A585">
        <f>INDEX(resultados!$A$2:$ZZ$995, 579, MATCH($B$1, resultados!$A$1:$ZZ$1, 0))</f>
        <v/>
      </c>
      <c r="B585">
        <f>INDEX(resultados!$A$2:$ZZ$995, 579, MATCH($B$2, resultados!$A$1:$ZZ$1, 0))</f>
        <v/>
      </c>
      <c r="C585">
        <f>INDEX(resultados!$A$2:$ZZ$995, 579, MATCH($B$3, resultados!$A$1:$ZZ$1, 0))</f>
        <v/>
      </c>
    </row>
    <row r="586">
      <c r="A586">
        <f>INDEX(resultados!$A$2:$ZZ$995, 580, MATCH($B$1, resultados!$A$1:$ZZ$1, 0))</f>
        <v/>
      </c>
      <c r="B586">
        <f>INDEX(resultados!$A$2:$ZZ$995, 580, MATCH($B$2, resultados!$A$1:$ZZ$1, 0))</f>
        <v/>
      </c>
      <c r="C586">
        <f>INDEX(resultados!$A$2:$ZZ$995, 580, MATCH($B$3, resultados!$A$1:$ZZ$1, 0))</f>
        <v/>
      </c>
    </row>
    <row r="587">
      <c r="A587">
        <f>INDEX(resultados!$A$2:$ZZ$995, 581, MATCH($B$1, resultados!$A$1:$ZZ$1, 0))</f>
        <v/>
      </c>
      <c r="B587">
        <f>INDEX(resultados!$A$2:$ZZ$995, 581, MATCH($B$2, resultados!$A$1:$ZZ$1, 0))</f>
        <v/>
      </c>
      <c r="C587">
        <f>INDEX(resultados!$A$2:$ZZ$995, 581, MATCH($B$3, resultados!$A$1:$ZZ$1, 0))</f>
        <v/>
      </c>
    </row>
    <row r="588">
      <c r="A588">
        <f>INDEX(resultados!$A$2:$ZZ$995, 582, MATCH($B$1, resultados!$A$1:$ZZ$1, 0))</f>
        <v/>
      </c>
      <c r="B588">
        <f>INDEX(resultados!$A$2:$ZZ$995, 582, MATCH($B$2, resultados!$A$1:$ZZ$1, 0))</f>
        <v/>
      </c>
      <c r="C588">
        <f>INDEX(resultados!$A$2:$ZZ$995, 582, MATCH($B$3, resultados!$A$1:$ZZ$1, 0))</f>
        <v/>
      </c>
    </row>
    <row r="589">
      <c r="A589">
        <f>INDEX(resultados!$A$2:$ZZ$995, 583, MATCH($B$1, resultados!$A$1:$ZZ$1, 0))</f>
        <v/>
      </c>
      <c r="B589">
        <f>INDEX(resultados!$A$2:$ZZ$995, 583, MATCH($B$2, resultados!$A$1:$ZZ$1, 0))</f>
        <v/>
      </c>
      <c r="C589">
        <f>INDEX(resultados!$A$2:$ZZ$995, 583, MATCH($B$3, resultados!$A$1:$ZZ$1, 0))</f>
        <v/>
      </c>
    </row>
    <row r="590">
      <c r="A590">
        <f>INDEX(resultados!$A$2:$ZZ$995, 584, MATCH($B$1, resultados!$A$1:$ZZ$1, 0))</f>
        <v/>
      </c>
      <c r="B590">
        <f>INDEX(resultados!$A$2:$ZZ$995, 584, MATCH($B$2, resultados!$A$1:$ZZ$1, 0))</f>
        <v/>
      </c>
      <c r="C590">
        <f>INDEX(resultados!$A$2:$ZZ$995, 584, MATCH($B$3, resultados!$A$1:$ZZ$1, 0))</f>
        <v/>
      </c>
    </row>
    <row r="591">
      <c r="A591">
        <f>INDEX(resultados!$A$2:$ZZ$995, 585, MATCH($B$1, resultados!$A$1:$ZZ$1, 0))</f>
        <v/>
      </c>
      <c r="B591">
        <f>INDEX(resultados!$A$2:$ZZ$995, 585, MATCH($B$2, resultados!$A$1:$ZZ$1, 0))</f>
        <v/>
      </c>
      <c r="C591">
        <f>INDEX(resultados!$A$2:$ZZ$995, 585, MATCH($B$3, resultados!$A$1:$ZZ$1, 0))</f>
        <v/>
      </c>
    </row>
    <row r="592">
      <c r="A592">
        <f>INDEX(resultados!$A$2:$ZZ$995, 586, MATCH($B$1, resultados!$A$1:$ZZ$1, 0))</f>
        <v/>
      </c>
      <c r="B592">
        <f>INDEX(resultados!$A$2:$ZZ$995, 586, MATCH($B$2, resultados!$A$1:$ZZ$1, 0))</f>
        <v/>
      </c>
      <c r="C592">
        <f>INDEX(resultados!$A$2:$ZZ$995, 586, MATCH($B$3, resultados!$A$1:$ZZ$1, 0))</f>
        <v/>
      </c>
    </row>
    <row r="593">
      <c r="A593">
        <f>INDEX(resultados!$A$2:$ZZ$995, 587, MATCH($B$1, resultados!$A$1:$ZZ$1, 0))</f>
        <v/>
      </c>
      <c r="B593">
        <f>INDEX(resultados!$A$2:$ZZ$995, 587, MATCH($B$2, resultados!$A$1:$ZZ$1, 0))</f>
        <v/>
      </c>
      <c r="C593">
        <f>INDEX(resultados!$A$2:$ZZ$995, 587, MATCH($B$3, resultados!$A$1:$ZZ$1, 0))</f>
        <v/>
      </c>
    </row>
    <row r="594">
      <c r="A594">
        <f>INDEX(resultados!$A$2:$ZZ$995, 588, MATCH($B$1, resultados!$A$1:$ZZ$1, 0))</f>
        <v/>
      </c>
      <c r="B594">
        <f>INDEX(resultados!$A$2:$ZZ$995, 588, MATCH($B$2, resultados!$A$1:$ZZ$1, 0))</f>
        <v/>
      </c>
      <c r="C594">
        <f>INDEX(resultados!$A$2:$ZZ$995, 588, MATCH($B$3, resultados!$A$1:$ZZ$1, 0))</f>
        <v/>
      </c>
    </row>
    <row r="595">
      <c r="A595">
        <f>INDEX(resultados!$A$2:$ZZ$995, 589, MATCH($B$1, resultados!$A$1:$ZZ$1, 0))</f>
        <v/>
      </c>
      <c r="B595">
        <f>INDEX(resultados!$A$2:$ZZ$995, 589, MATCH($B$2, resultados!$A$1:$ZZ$1, 0))</f>
        <v/>
      </c>
      <c r="C595">
        <f>INDEX(resultados!$A$2:$ZZ$995, 589, MATCH($B$3, resultados!$A$1:$ZZ$1, 0))</f>
        <v/>
      </c>
    </row>
    <row r="596">
      <c r="A596">
        <f>INDEX(resultados!$A$2:$ZZ$995, 590, MATCH($B$1, resultados!$A$1:$ZZ$1, 0))</f>
        <v/>
      </c>
      <c r="B596">
        <f>INDEX(resultados!$A$2:$ZZ$995, 590, MATCH($B$2, resultados!$A$1:$ZZ$1, 0))</f>
        <v/>
      </c>
      <c r="C596">
        <f>INDEX(resultados!$A$2:$ZZ$995, 590, MATCH($B$3, resultados!$A$1:$ZZ$1, 0))</f>
        <v/>
      </c>
    </row>
    <row r="597">
      <c r="A597">
        <f>INDEX(resultados!$A$2:$ZZ$995, 591, MATCH($B$1, resultados!$A$1:$ZZ$1, 0))</f>
        <v/>
      </c>
      <c r="B597">
        <f>INDEX(resultados!$A$2:$ZZ$995, 591, MATCH($B$2, resultados!$A$1:$ZZ$1, 0))</f>
        <v/>
      </c>
      <c r="C597">
        <f>INDEX(resultados!$A$2:$ZZ$995, 591, MATCH($B$3, resultados!$A$1:$ZZ$1, 0))</f>
        <v/>
      </c>
    </row>
    <row r="598">
      <c r="A598">
        <f>INDEX(resultados!$A$2:$ZZ$995, 592, MATCH($B$1, resultados!$A$1:$ZZ$1, 0))</f>
        <v/>
      </c>
      <c r="B598">
        <f>INDEX(resultados!$A$2:$ZZ$995, 592, MATCH($B$2, resultados!$A$1:$ZZ$1, 0))</f>
        <v/>
      </c>
      <c r="C598">
        <f>INDEX(resultados!$A$2:$ZZ$995, 592, MATCH($B$3, resultados!$A$1:$ZZ$1, 0))</f>
        <v/>
      </c>
    </row>
    <row r="599">
      <c r="A599">
        <f>INDEX(resultados!$A$2:$ZZ$995, 593, MATCH($B$1, resultados!$A$1:$ZZ$1, 0))</f>
        <v/>
      </c>
      <c r="B599">
        <f>INDEX(resultados!$A$2:$ZZ$995, 593, MATCH($B$2, resultados!$A$1:$ZZ$1, 0))</f>
        <v/>
      </c>
      <c r="C599">
        <f>INDEX(resultados!$A$2:$ZZ$995, 593, MATCH($B$3, resultados!$A$1:$ZZ$1, 0))</f>
        <v/>
      </c>
    </row>
    <row r="600">
      <c r="A600">
        <f>INDEX(resultados!$A$2:$ZZ$995, 594, MATCH($B$1, resultados!$A$1:$ZZ$1, 0))</f>
        <v/>
      </c>
      <c r="B600">
        <f>INDEX(resultados!$A$2:$ZZ$995, 594, MATCH($B$2, resultados!$A$1:$ZZ$1, 0))</f>
        <v/>
      </c>
      <c r="C600">
        <f>INDEX(resultados!$A$2:$ZZ$995, 594, MATCH($B$3, resultados!$A$1:$ZZ$1, 0))</f>
        <v/>
      </c>
    </row>
    <row r="601">
      <c r="A601">
        <f>INDEX(resultados!$A$2:$ZZ$995, 595, MATCH($B$1, resultados!$A$1:$ZZ$1, 0))</f>
        <v/>
      </c>
      <c r="B601">
        <f>INDEX(resultados!$A$2:$ZZ$995, 595, MATCH($B$2, resultados!$A$1:$ZZ$1, 0))</f>
        <v/>
      </c>
      <c r="C601">
        <f>INDEX(resultados!$A$2:$ZZ$995, 595, MATCH($B$3, resultados!$A$1:$ZZ$1, 0))</f>
        <v/>
      </c>
    </row>
    <row r="602">
      <c r="A602">
        <f>INDEX(resultados!$A$2:$ZZ$995, 596, MATCH($B$1, resultados!$A$1:$ZZ$1, 0))</f>
        <v/>
      </c>
      <c r="B602">
        <f>INDEX(resultados!$A$2:$ZZ$995, 596, MATCH($B$2, resultados!$A$1:$ZZ$1, 0))</f>
        <v/>
      </c>
      <c r="C602">
        <f>INDEX(resultados!$A$2:$ZZ$995, 596, MATCH($B$3, resultados!$A$1:$ZZ$1, 0))</f>
        <v/>
      </c>
    </row>
    <row r="603">
      <c r="A603">
        <f>INDEX(resultados!$A$2:$ZZ$995, 597, MATCH($B$1, resultados!$A$1:$ZZ$1, 0))</f>
        <v/>
      </c>
      <c r="B603">
        <f>INDEX(resultados!$A$2:$ZZ$995, 597, MATCH($B$2, resultados!$A$1:$ZZ$1, 0))</f>
        <v/>
      </c>
      <c r="C603">
        <f>INDEX(resultados!$A$2:$ZZ$995, 597, MATCH($B$3, resultados!$A$1:$ZZ$1, 0))</f>
        <v/>
      </c>
    </row>
    <row r="604">
      <c r="A604">
        <f>INDEX(resultados!$A$2:$ZZ$995, 598, MATCH($B$1, resultados!$A$1:$ZZ$1, 0))</f>
        <v/>
      </c>
      <c r="B604">
        <f>INDEX(resultados!$A$2:$ZZ$995, 598, MATCH($B$2, resultados!$A$1:$ZZ$1, 0))</f>
        <v/>
      </c>
      <c r="C604">
        <f>INDEX(resultados!$A$2:$ZZ$995, 598, MATCH($B$3, resultados!$A$1:$ZZ$1, 0))</f>
        <v/>
      </c>
    </row>
    <row r="605">
      <c r="A605">
        <f>INDEX(resultados!$A$2:$ZZ$995, 599, MATCH($B$1, resultados!$A$1:$ZZ$1, 0))</f>
        <v/>
      </c>
      <c r="B605">
        <f>INDEX(resultados!$A$2:$ZZ$995, 599, MATCH($B$2, resultados!$A$1:$ZZ$1, 0))</f>
        <v/>
      </c>
      <c r="C605">
        <f>INDEX(resultados!$A$2:$ZZ$995, 599, MATCH($B$3, resultados!$A$1:$ZZ$1, 0))</f>
        <v/>
      </c>
    </row>
    <row r="606">
      <c r="A606">
        <f>INDEX(resultados!$A$2:$ZZ$995, 600, MATCH($B$1, resultados!$A$1:$ZZ$1, 0))</f>
        <v/>
      </c>
      <c r="B606">
        <f>INDEX(resultados!$A$2:$ZZ$995, 600, MATCH($B$2, resultados!$A$1:$ZZ$1, 0))</f>
        <v/>
      </c>
      <c r="C606">
        <f>INDEX(resultados!$A$2:$ZZ$995, 600, MATCH($B$3, resultados!$A$1:$ZZ$1, 0))</f>
        <v/>
      </c>
    </row>
    <row r="607">
      <c r="A607">
        <f>INDEX(resultados!$A$2:$ZZ$995, 601, MATCH($B$1, resultados!$A$1:$ZZ$1, 0))</f>
        <v/>
      </c>
      <c r="B607">
        <f>INDEX(resultados!$A$2:$ZZ$995, 601, MATCH($B$2, resultados!$A$1:$ZZ$1, 0))</f>
        <v/>
      </c>
      <c r="C607">
        <f>INDEX(resultados!$A$2:$ZZ$995, 601, MATCH($B$3, resultados!$A$1:$ZZ$1, 0))</f>
        <v/>
      </c>
    </row>
    <row r="608">
      <c r="A608">
        <f>INDEX(resultados!$A$2:$ZZ$995, 602, MATCH($B$1, resultados!$A$1:$ZZ$1, 0))</f>
        <v/>
      </c>
      <c r="B608">
        <f>INDEX(resultados!$A$2:$ZZ$995, 602, MATCH($B$2, resultados!$A$1:$ZZ$1, 0))</f>
        <v/>
      </c>
      <c r="C608">
        <f>INDEX(resultados!$A$2:$ZZ$995, 602, MATCH($B$3, resultados!$A$1:$ZZ$1, 0))</f>
        <v/>
      </c>
    </row>
    <row r="609">
      <c r="A609">
        <f>INDEX(resultados!$A$2:$ZZ$995, 603, MATCH($B$1, resultados!$A$1:$ZZ$1, 0))</f>
        <v/>
      </c>
      <c r="B609">
        <f>INDEX(resultados!$A$2:$ZZ$995, 603, MATCH($B$2, resultados!$A$1:$ZZ$1, 0))</f>
        <v/>
      </c>
      <c r="C609">
        <f>INDEX(resultados!$A$2:$ZZ$995, 603, MATCH($B$3, resultados!$A$1:$ZZ$1, 0))</f>
        <v/>
      </c>
    </row>
    <row r="610">
      <c r="A610">
        <f>INDEX(resultados!$A$2:$ZZ$995, 604, MATCH($B$1, resultados!$A$1:$ZZ$1, 0))</f>
        <v/>
      </c>
      <c r="B610">
        <f>INDEX(resultados!$A$2:$ZZ$995, 604, MATCH($B$2, resultados!$A$1:$ZZ$1, 0))</f>
        <v/>
      </c>
      <c r="C610">
        <f>INDEX(resultados!$A$2:$ZZ$995, 604, MATCH($B$3, resultados!$A$1:$ZZ$1, 0))</f>
        <v/>
      </c>
    </row>
    <row r="611">
      <c r="A611">
        <f>INDEX(resultados!$A$2:$ZZ$995, 605, MATCH($B$1, resultados!$A$1:$ZZ$1, 0))</f>
        <v/>
      </c>
      <c r="B611">
        <f>INDEX(resultados!$A$2:$ZZ$995, 605, MATCH($B$2, resultados!$A$1:$ZZ$1, 0))</f>
        <v/>
      </c>
      <c r="C611">
        <f>INDEX(resultados!$A$2:$ZZ$995, 605, MATCH($B$3, resultados!$A$1:$ZZ$1, 0))</f>
        <v/>
      </c>
    </row>
    <row r="612">
      <c r="A612">
        <f>INDEX(resultados!$A$2:$ZZ$995, 606, MATCH($B$1, resultados!$A$1:$ZZ$1, 0))</f>
        <v/>
      </c>
      <c r="B612">
        <f>INDEX(resultados!$A$2:$ZZ$995, 606, MATCH($B$2, resultados!$A$1:$ZZ$1, 0))</f>
        <v/>
      </c>
      <c r="C612">
        <f>INDEX(resultados!$A$2:$ZZ$995, 606, MATCH($B$3, resultados!$A$1:$ZZ$1, 0))</f>
        <v/>
      </c>
    </row>
    <row r="613">
      <c r="A613">
        <f>INDEX(resultados!$A$2:$ZZ$995, 607, MATCH($B$1, resultados!$A$1:$ZZ$1, 0))</f>
        <v/>
      </c>
      <c r="B613">
        <f>INDEX(resultados!$A$2:$ZZ$995, 607, MATCH($B$2, resultados!$A$1:$ZZ$1, 0))</f>
        <v/>
      </c>
      <c r="C613">
        <f>INDEX(resultados!$A$2:$ZZ$995, 607, MATCH($B$3, resultados!$A$1:$ZZ$1, 0))</f>
        <v/>
      </c>
    </row>
    <row r="614">
      <c r="A614">
        <f>INDEX(resultados!$A$2:$ZZ$995, 608, MATCH($B$1, resultados!$A$1:$ZZ$1, 0))</f>
        <v/>
      </c>
      <c r="B614">
        <f>INDEX(resultados!$A$2:$ZZ$995, 608, MATCH($B$2, resultados!$A$1:$ZZ$1, 0))</f>
        <v/>
      </c>
      <c r="C614">
        <f>INDEX(resultados!$A$2:$ZZ$995, 608, MATCH($B$3, resultados!$A$1:$ZZ$1, 0))</f>
        <v/>
      </c>
    </row>
    <row r="615">
      <c r="A615">
        <f>INDEX(resultados!$A$2:$ZZ$995, 609, MATCH($B$1, resultados!$A$1:$ZZ$1, 0))</f>
        <v/>
      </c>
      <c r="B615">
        <f>INDEX(resultados!$A$2:$ZZ$995, 609, MATCH($B$2, resultados!$A$1:$ZZ$1, 0))</f>
        <v/>
      </c>
      <c r="C615">
        <f>INDEX(resultados!$A$2:$ZZ$995, 609, MATCH($B$3, resultados!$A$1:$ZZ$1, 0))</f>
        <v/>
      </c>
    </row>
    <row r="616">
      <c r="A616">
        <f>INDEX(resultados!$A$2:$ZZ$995, 610, MATCH($B$1, resultados!$A$1:$ZZ$1, 0))</f>
        <v/>
      </c>
      <c r="B616">
        <f>INDEX(resultados!$A$2:$ZZ$995, 610, MATCH($B$2, resultados!$A$1:$ZZ$1, 0))</f>
        <v/>
      </c>
      <c r="C616">
        <f>INDEX(resultados!$A$2:$ZZ$995, 610, MATCH($B$3, resultados!$A$1:$ZZ$1, 0))</f>
        <v/>
      </c>
    </row>
    <row r="617">
      <c r="A617">
        <f>INDEX(resultados!$A$2:$ZZ$995, 611, MATCH($B$1, resultados!$A$1:$ZZ$1, 0))</f>
        <v/>
      </c>
      <c r="B617">
        <f>INDEX(resultados!$A$2:$ZZ$995, 611, MATCH($B$2, resultados!$A$1:$ZZ$1, 0))</f>
        <v/>
      </c>
      <c r="C617">
        <f>INDEX(resultados!$A$2:$ZZ$995, 611, MATCH($B$3, resultados!$A$1:$ZZ$1, 0))</f>
        <v/>
      </c>
    </row>
    <row r="618">
      <c r="A618">
        <f>INDEX(resultados!$A$2:$ZZ$995, 612, MATCH($B$1, resultados!$A$1:$ZZ$1, 0))</f>
        <v/>
      </c>
      <c r="B618">
        <f>INDEX(resultados!$A$2:$ZZ$995, 612, MATCH($B$2, resultados!$A$1:$ZZ$1, 0))</f>
        <v/>
      </c>
      <c r="C618">
        <f>INDEX(resultados!$A$2:$ZZ$995, 612, MATCH($B$3, resultados!$A$1:$ZZ$1, 0))</f>
        <v/>
      </c>
    </row>
    <row r="619">
      <c r="A619">
        <f>INDEX(resultados!$A$2:$ZZ$995, 613, MATCH($B$1, resultados!$A$1:$ZZ$1, 0))</f>
        <v/>
      </c>
      <c r="B619">
        <f>INDEX(resultados!$A$2:$ZZ$995, 613, MATCH($B$2, resultados!$A$1:$ZZ$1, 0))</f>
        <v/>
      </c>
      <c r="C619">
        <f>INDEX(resultados!$A$2:$ZZ$995, 613, MATCH($B$3, resultados!$A$1:$ZZ$1, 0))</f>
        <v/>
      </c>
    </row>
    <row r="620">
      <c r="A620">
        <f>INDEX(resultados!$A$2:$ZZ$995, 614, MATCH($B$1, resultados!$A$1:$ZZ$1, 0))</f>
        <v/>
      </c>
      <c r="B620">
        <f>INDEX(resultados!$A$2:$ZZ$995, 614, MATCH($B$2, resultados!$A$1:$ZZ$1, 0))</f>
        <v/>
      </c>
      <c r="C620">
        <f>INDEX(resultados!$A$2:$ZZ$995, 614, MATCH($B$3, resultados!$A$1:$ZZ$1, 0))</f>
        <v/>
      </c>
    </row>
    <row r="621">
      <c r="A621">
        <f>INDEX(resultados!$A$2:$ZZ$995, 615, MATCH($B$1, resultados!$A$1:$ZZ$1, 0))</f>
        <v/>
      </c>
      <c r="B621">
        <f>INDEX(resultados!$A$2:$ZZ$995, 615, MATCH($B$2, resultados!$A$1:$ZZ$1, 0))</f>
        <v/>
      </c>
      <c r="C621">
        <f>INDEX(resultados!$A$2:$ZZ$995, 615, MATCH($B$3, resultados!$A$1:$ZZ$1, 0))</f>
        <v/>
      </c>
    </row>
    <row r="622">
      <c r="A622">
        <f>INDEX(resultados!$A$2:$ZZ$995, 616, MATCH($B$1, resultados!$A$1:$ZZ$1, 0))</f>
        <v/>
      </c>
      <c r="B622">
        <f>INDEX(resultados!$A$2:$ZZ$995, 616, MATCH($B$2, resultados!$A$1:$ZZ$1, 0))</f>
        <v/>
      </c>
      <c r="C622">
        <f>INDEX(resultados!$A$2:$ZZ$995, 616, MATCH($B$3, resultados!$A$1:$ZZ$1, 0))</f>
        <v/>
      </c>
    </row>
    <row r="623">
      <c r="A623">
        <f>INDEX(resultados!$A$2:$ZZ$995, 617, MATCH($B$1, resultados!$A$1:$ZZ$1, 0))</f>
        <v/>
      </c>
      <c r="B623">
        <f>INDEX(resultados!$A$2:$ZZ$995, 617, MATCH($B$2, resultados!$A$1:$ZZ$1, 0))</f>
        <v/>
      </c>
      <c r="C623">
        <f>INDEX(resultados!$A$2:$ZZ$995, 617, MATCH($B$3, resultados!$A$1:$ZZ$1, 0))</f>
        <v/>
      </c>
    </row>
    <row r="624">
      <c r="A624">
        <f>INDEX(resultados!$A$2:$ZZ$995, 618, MATCH($B$1, resultados!$A$1:$ZZ$1, 0))</f>
        <v/>
      </c>
      <c r="B624">
        <f>INDEX(resultados!$A$2:$ZZ$995, 618, MATCH($B$2, resultados!$A$1:$ZZ$1, 0))</f>
        <v/>
      </c>
      <c r="C624">
        <f>INDEX(resultados!$A$2:$ZZ$995, 618, MATCH($B$3, resultados!$A$1:$ZZ$1, 0))</f>
        <v/>
      </c>
    </row>
    <row r="625">
      <c r="A625">
        <f>INDEX(resultados!$A$2:$ZZ$995, 619, MATCH($B$1, resultados!$A$1:$ZZ$1, 0))</f>
        <v/>
      </c>
      <c r="B625">
        <f>INDEX(resultados!$A$2:$ZZ$995, 619, MATCH($B$2, resultados!$A$1:$ZZ$1, 0))</f>
        <v/>
      </c>
      <c r="C625">
        <f>INDEX(resultados!$A$2:$ZZ$995, 619, MATCH($B$3, resultados!$A$1:$ZZ$1, 0))</f>
        <v/>
      </c>
    </row>
    <row r="626">
      <c r="A626">
        <f>INDEX(resultados!$A$2:$ZZ$995, 620, MATCH($B$1, resultados!$A$1:$ZZ$1, 0))</f>
        <v/>
      </c>
      <c r="B626">
        <f>INDEX(resultados!$A$2:$ZZ$995, 620, MATCH($B$2, resultados!$A$1:$ZZ$1, 0))</f>
        <v/>
      </c>
      <c r="C626">
        <f>INDEX(resultados!$A$2:$ZZ$995, 620, MATCH($B$3, resultados!$A$1:$ZZ$1, 0))</f>
        <v/>
      </c>
    </row>
    <row r="627">
      <c r="A627">
        <f>INDEX(resultados!$A$2:$ZZ$995, 621, MATCH($B$1, resultados!$A$1:$ZZ$1, 0))</f>
        <v/>
      </c>
      <c r="B627">
        <f>INDEX(resultados!$A$2:$ZZ$995, 621, MATCH($B$2, resultados!$A$1:$ZZ$1, 0))</f>
        <v/>
      </c>
      <c r="C627">
        <f>INDEX(resultados!$A$2:$ZZ$995, 621, MATCH($B$3, resultados!$A$1:$ZZ$1, 0))</f>
        <v/>
      </c>
    </row>
    <row r="628">
      <c r="A628">
        <f>INDEX(resultados!$A$2:$ZZ$995, 622, MATCH($B$1, resultados!$A$1:$ZZ$1, 0))</f>
        <v/>
      </c>
      <c r="B628">
        <f>INDEX(resultados!$A$2:$ZZ$995, 622, MATCH($B$2, resultados!$A$1:$ZZ$1, 0))</f>
        <v/>
      </c>
      <c r="C628">
        <f>INDEX(resultados!$A$2:$ZZ$995, 622, MATCH($B$3, resultados!$A$1:$ZZ$1, 0))</f>
        <v/>
      </c>
    </row>
    <row r="629">
      <c r="A629">
        <f>INDEX(resultados!$A$2:$ZZ$995, 623, MATCH($B$1, resultados!$A$1:$ZZ$1, 0))</f>
        <v/>
      </c>
      <c r="B629">
        <f>INDEX(resultados!$A$2:$ZZ$995, 623, MATCH($B$2, resultados!$A$1:$ZZ$1, 0))</f>
        <v/>
      </c>
      <c r="C629">
        <f>INDEX(resultados!$A$2:$ZZ$995, 623, MATCH($B$3, resultados!$A$1:$ZZ$1, 0))</f>
        <v/>
      </c>
    </row>
    <row r="630">
      <c r="A630">
        <f>INDEX(resultados!$A$2:$ZZ$995, 624, MATCH($B$1, resultados!$A$1:$ZZ$1, 0))</f>
        <v/>
      </c>
      <c r="B630">
        <f>INDEX(resultados!$A$2:$ZZ$995, 624, MATCH($B$2, resultados!$A$1:$ZZ$1, 0))</f>
        <v/>
      </c>
      <c r="C630">
        <f>INDEX(resultados!$A$2:$ZZ$995, 624, MATCH($B$3, resultados!$A$1:$ZZ$1, 0))</f>
        <v/>
      </c>
    </row>
    <row r="631">
      <c r="A631">
        <f>INDEX(resultados!$A$2:$ZZ$995, 625, MATCH($B$1, resultados!$A$1:$ZZ$1, 0))</f>
        <v/>
      </c>
      <c r="B631">
        <f>INDEX(resultados!$A$2:$ZZ$995, 625, MATCH($B$2, resultados!$A$1:$ZZ$1, 0))</f>
        <v/>
      </c>
      <c r="C631">
        <f>INDEX(resultados!$A$2:$ZZ$995, 625, MATCH($B$3, resultados!$A$1:$ZZ$1, 0))</f>
        <v/>
      </c>
    </row>
    <row r="632">
      <c r="A632">
        <f>INDEX(resultados!$A$2:$ZZ$995, 626, MATCH($B$1, resultados!$A$1:$ZZ$1, 0))</f>
        <v/>
      </c>
      <c r="B632">
        <f>INDEX(resultados!$A$2:$ZZ$995, 626, MATCH($B$2, resultados!$A$1:$ZZ$1, 0))</f>
        <v/>
      </c>
      <c r="C632">
        <f>INDEX(resultados!$A$2:$ZZ$995, 626, MATCH($B$3, resultados!$A$1:$ZZ$1, 0))</f>
        <v/>
      </c>
    </row>
    <row r="633">
      <c r="A633">
        <f>INDEX(resultados!$A$2:$ZZ$995, 627, MATCH($B$1, resultados!$A$1:$ZZ$1, 0))</f>
        <v/>
      </c>
      <c r="B633">
        <f>INDEX(resultados!$A$2:$ZZ$995, 627, MATCH($B$2, resultados!$A$1:$ZZ$1, 0))</f>
        <v/>
      </c>
      <c r="C633">
        <f>INDEX(resultados!$A$2:$ZZ$995, 627, MATCH($B$3, resultados!$A$1:$ZZ$1, 0))</f>
        <v/>
      </c>
    </row>
    <row r="634">
      <c r="A634">
        <f>INDEX(resultados!$A$2:$ZZ$995, 628, MATCH($B$1, resultados!$A$1:$ZZ$1, 0))</f>
        <v/>
      </c>
      <c r="B634">
        <f>INDEX(resultados!$A$2:$ZZ$995, 628, MATCH($B$2, resultados!$A$1:$ZZ$1, 0))</f>
        <v/>
      </c>
      <c r="C634">
        <f>INDEX(resultados!$A$2:$ZZ$995, 628, MATCH($B$3, resultados!$A$1:$ZZ$1, 0))</f>
        <v/>
      </c>
    </row>
    <row r="635">
      <c r="A635">
        <f>INDEX(resultados!$A$2:$ZZ$995, 629, MATCH($B$1, resultados!$A$1:$ZZ$1, 0))</f>
        <v/>
      </c>
      <c r="B635">
        <f>INDEX(resultados!$A$2:$ZZ$995, 629, MATCH($B$2, resultados!$A$1:$ZZ$1, 0))</f>
        <v/>
      </c>
      <c r="C635">
        <f>INDEX(resultados!$A$2:$ZZ$995, 629, MATCH($B$3, resultados!$A$1:$ZZ$1, 0))</f>
        <v/>
      </c>
    </row>
    <row r="636">
      <c r="A636">
        <f>INDEX(resultados!$A$2:$ZZ$995, 630, MATCH($B$1, resultados!$A$1:$ZZ$1, 0))</f>
        <v/>
      </c>
      <c r="B636">
        <f>INDEX(resultados!$A$2:$ZZ$995, 630, MATCH($B$2, resultados!$A$1:$ZZ$1, 0))</f>
        <v/>
      </c>
      <c r="C636">
        <f>INDEX(resultados!$A$2:$ZZ$995, 630, MATCH($B$3, resultados!$A$1:$ZZ$1, 0))</f>
        <v/>
      </c>
    </row>
    <row r="637">
      <c r="A637">
        <f>INDEX(resultados!$A$2:$ZZ$995, 631, MATCH($B$1, resultados!$A$1:$ZZ$1, 0))</f>
        <v/>
      </c>
      <c r="B637">
        <f>INDEX(resultados!$A$2:$ZZ$995, 631, MATCH($B$2, resultados!$A$1:$ZZ$1, 0))</f>
        <v/>
      </c>
      <c r="C637">
        <f>INDEX(resultados!$A$2:$ZZ$995, 631, MATCH($B$3, resultados!$A$1:$ZZ$1, 0))</f>
        <v/>
      </c>
    </row>
    <row r="638">
      <c r="A638">
        <f>INDEX(resultados!$A$2:$ZZ$995, 632, MATCH($B$1, resultados!$A$1:$ZZ$1, 0))</f>
        <v/>
      </c>
      <c r="B638">
        <f>INDEX(resultados!$A$2:$ZZ$995, 632, MATCH($B$2, resultados!$A$1:$ZZ$1, 0))</f>
        <v/>
      </c>
      <c r="C638">
        <f>INDEX(resultados!$A$2:$ZZ$995, 632, MATCH($B$3, resultados!$A$1:$ZZ$1, 0))</f>
        <v/>
      </c>
    </row>
    <row r="639">
      <c r="A639">
        <f>INDEX(resultados!$A$2:$ZZ$995, 633, MATCH($B$1, resultados!$A$1:$ZZ$1, 0))</f>
        <v/>
      </c>
      <c r="B639">
        <f>INDEX(resultados!$A$2:$ZZ$995, 633, MATCH($B$2, resultados!$A$1:$ZZ$1, 0))</f>
        <v/>
      </c>
      <c r="C639">
        <f>INDEX(resultados!$A$2:$ZZ$995, 633, MATCH($B$3, resultados!$A$1:$ZZ$1, 0))</f>
        <v/>
      </c>
    </row>
    <row r="640">
      <c r="A640">
        <f>INDEX(resultados!$A$2:$ZZ$995, 634, MATCH($B$1, resultados!$A$1:$ZZ$1, 0))</f>
        <v/>
      </c>
      <c r="B640">
        <f>INDEX(resultados!$A$2:$ZZ$995, 634, MATCH($B$2, resultados!$A$1:$ZZ$1, 0))</f>
        <v/>
      </c>
      <c r="C640">
        <f>INDEX(resultados!$A$2:$ZZ$995, 634, MATCH($B$3, resultados!$A$1:$ZZ$1, 0))</f>
        <v/>
      </c>
    </row>
    <row r="641">
      <c r="A641">
        <f>INDEX(resultados!$A$2:$ZZ$995, 635, MATCH($B$1, resultados!$A$1:$ZZ$1, 0))</f>
        <v/>
      </c>
      <c r="B641">
        <f>INDEX(resultados!$A$2:$ZZ$995, 635, MATCH($B$2, resultados!$A$1:$ZZ$1, 0))</f>
        <v/>
      </c>
      <c r="C641">
        <f>INDEX(resultados!$A$2:$ZZ$995, 635, MATCH($B$3, resultados!$A$1:$ZZ$1, 0))</f>
        <v/>
      </c>
    </row>
    <row r="642">
      <c r="A642">
        <f>INDEX(resultados!$A$2:$ZZ$995, 636, MATCH($B$1, resultados!$A$1:$ZZ$1, 0))</f>
        <v/>
      </c>
      <c r="B642">
        <f>INDEX(resultados!$A$2:$ZZ$995, 636, MATCH($B$2, resultados!$A$1:$ZZ$1, 0))</f>
        <v/>
      </c>
      <c r="C642">
        <f>INDEX(resultados!$A$2:$ZZ$995, 636, MATCH($B$3, resultados!$A$1:$ZZ$1, 0))</f>
        <v/>
      </c>
    </row>
    <row r="643">
      <c r="A643">
        <f>INDEX(resultados!$A$2:$ZZ$995, 637, MATCH($B$1, resultados!$A$1:$ZZ$1, 0))</f>
        <v/>
      </c>
      <c r="B643">
        <f>INDEX(resultados!$A$2:$ZZ$995, 637, MATCH($B$2, resultados!$A$1:$ZZ$1, 0))</f>
        <v/>
      </c>
      <c r="C643">
        <f>INDEX(resultados!$A$2:$ZZ$995, 637, MATCH($B$3, resultados!$A$1:$ZZ$1, 0))</f>
        <v/>
      </c>
    </row>
    <row r="644">
      <c r="A644">
        <f>INDEX(resultados!$A$2:$ZZ$995, 638, MATCH($B$1, resultados!$A$1:$ZZ$1, 0))</f>
        <v/>
      </c>
      <c r="B644">
        <f>INDEX(resultados!$A$2:$ZZ$995, 638, MATCH($B$2, resultados!$A$1:$ZZ$1, 0))</f>
        <v/>
      </c>
      <c r="C644">
        <f>INDEX(resultados!$A$2:$ZZ$995, 638, MATCH($B$3, resultados!$A$1:$ZZ$1, 0))</f>
        <v/>
      </c>
    </row>
    <row r="645">
      <c r="A645">
        <f>INDEX(resultados!$A$2:$ZZ$995, 639, MATCH($B$1, resultados!$A$1:$ZZ$1, 0))</f>
        <v/>
      </c>
      <c r="B645">
        <f>INDEX(resultados!$A$2:$ZZ$995, 639, MATCH($B$2, resultados!$A$1:$ZZ$1, 0))</f>
        <v/>
      </c>
      <c r="C645">
        <f>INDEX(resultados!$A$2:$ZZ$995, 639, MATCH($B$3, resultados!$A$1:$ZZ$1, 0))</f>
        <v/>
      </c>
    </row>
    <row r="646">
      <c r="A646">
        <f>INDEX(resultados!$A$2:$ZZ$995, 640, MATCH($B$1, resultados!$A$1:$ZZ$1, 0))</f>
        <v/>
      </c>
      <c r="B646">
        <f>INDEX(resultados!$A$2:$ZZ$995, 640, MATCH($B$2, resultados!$A$1:$ZZ$1, 0))</f>
        <v/>
      </c>
      <c r="C646">
        <f>INDEX(resultados!$A$2:$ZZ$995, 640, MATCH($B$3, resultados!$A$1:$ZZ$1, 0))</f>
        <v/>
      </c>
    </row>
    <row r="647">
      <c r="A647">
        <f>INDEX(resultados!$A$2:$ZZ$995, 641, MATCH($B$1, resultados!$A$1:$ZZ$1, 0))</f>
        <v/>
      </c>
      <c r="B647">
        <f>INDEX(resultados!$A$2:$ZZ$995, 641, MATCH($B$2, resultados!$A$1:$ZZ$1, 0))</f>
        <v/>
      </c>
      <c r="C647">
        <f>INDEX(resultados!$A$2:$ZZ$995, 641, MATCH($B$3, resultados!$A$1:$ZZ$1, 0))</f>
        <v/>
      </c>
    </row>
    <row r="648">
      <c r="A648">
        <f>INDEX(resultados!$A$2:$ZZ$995, 642, MATCH($B$1, resultados!$A$1:$ZZ$1, 0))</f>
        <v/>
      </c>
      <c r="B648">
        <f>INDEX(resultados!$A$2:$ZZ$995, 642, MATCH($B$2, resultados!$A$1:$ZZ$1, 0))</f>
        <v/>
      </c>
      <c r="C648">
        <f>INDEX(resultados!$A$2:$ZZ$995, 642, MATCH($B$3, resultados!$A$1:$ZZ$1, 0))</f>
        <v/>
      </c>
    </row>
    <row r="649">
      <c r="A649">
        <f>INDEX(resultados!$A$2:$ZZ$995, 643, MATCH($B$1, resultados!$A$1:$ZZ$1, 0))</f>
        <v/>
      </c>
      <c r="B649">
        <f>INDEX(resultados!$A$2:$ZZ$995, 643, MATCH($B$2, resultados!$A$1:$ZZ$1, 0))</f>
        <v/>
      </c>
      <c r="C649">
        <f>INDEX(resultados!$A$2:$ZZ$995, 643, MATCH($B$3, resultados!$A$1:$ZZ$1, 0))</f>
        <v/>
      </c>
    </row>
    <row r="650">
      <c r="A650">
        <f>INDEX(resultados!$A$2:$ZZ$995, 644, MATCH($B$1, resultados!$A$1:$ZZ$1, 0))</f>
        <v/>
      </c>
      <c r="B650">
        <f>INDEX(resultados!$A$2:$ZZ$995, 644, MATCH($B$2, resultados!$A$1:$ZZ$1, 0))</f>
        <v/>
      </c>
      <c r="C650">
        <f>INDEX(resultados!$A$2:$ZZ$995, 644, MATCH($B$3, resultados!$A$1:$ZZ$1, 0))</f>
        <v/>
      </c>
    </row>
    <row r="651">
      <c r="A651">
        <f>INDEX(resultados!$A$2:$ZZ$995, 645, MATCH($B$1, resultados!$A$1:$ZZ$1, 0))</f>
        <v/>
      </c>
      <c r="B651">
        <f>INDEX(resultados!$A$2:$ZZ$995, 645, MATCH($B$2, resultados!$A$1:$ZZ$1, 0))</f>
        <v/>
      </c>
      <c r="C651">
        <f>INDEX(resultados!$A$2:$ZZ$995, 645, MATCH($B$3, resultados!$A$1:$ZZ$1, 0))</f>
        <v/>
      </c>
    </row>
    <row r="652">
      <c r="A652">
        <f>INDEX(resultados!$A$2:$ZZ$995, 646, MATCH($B$1, resultados!$A$1:$ZZ$1, 0))</f>
        <v/>
      </c>
      <c r="B652">
        <f>INDEX(resultados!$A$2:$ZZ$995, 646, MATCH($B$2, resultados!$A$1:$ZZ$1, 0))</f>
        <v/>
      </c>
      <c r="C652">
        <f>INDEX(resultados!$A$2:$ZZ$995, 646, MATCH($B$3, resultados!$A$1:$ZZ$1, 0))</f>
        <v/>
      </c>
    </row>
    <row r="653">
      <c r="A653">
        <f>INDEX(resultados!$A$2:$ZZ$995, 647, MATCH($B$1, resultados!$A$1:$ZZ$1, 0))</f>
        <v/>
      </c>
      <c r="B653">
        <f>INDEX(resultados!$A$2:$ZZ$995, 647, MATCH($B$2, resultados!$A$1:$ZZ$1, 0))</f>
        <v/>
      </c>
      <c r="C653">
        <f>INDEX(resultados!$A$2:$ZZ$995, 647, MATCH($B$3, resultados!$A$1:$ZZ$1, 0))</f>
        <v/>
      </c>
    </row>
    <row r="654">
      <c r="A654">
        <f>INDEX(resultados!$A$2:$ZZ$995, 648, MATCH($B$1, resultados!$A$1:$ZZ$1, 0))</f>
        <v/>
      </c>
      <c r="B654">
        <f>INDEX(resultados!$A$2:$ZZ$995, 648, MATCH($B$2, resultados!$A$1:$ZZ$1, 0))</f>
        <v/>
      </c>
      <c r="C654">
        <f>INDEX(resultados!$A$2:$ZZ$995, 648, MATCH($B$3, resultados!$A$1:$ZZ$1, 0))</f>
        <v/>
      </c>
    </row>
    <row r="655">
      <c r="A655">
        <f>INDEX(resultados!$A$2:$ZZ$995, 649, MATCH($B$1, resultados!$A$1:$ZZ$1, 0))</f>
        <v/>
      </c>
      <c r="B655">
        <f>INDEX(resultados!$A$2:$ZZ$995, 649, MATCH($B$2, resultados!$A$1:$ZZ$1, 0))</f>
        <v/>
      </c>
      <c r="C655">
        <f>INDEX(resultados!$A$2:$ZZ$995, 649, MATCH($B$3, resultados!$A$1:$ZZ$1, 0))</f>
        <v/>
      </c>
    </row>
    <row r="656">
      <c r="A656">
        <f>INDEX(resultados!$A$2:$ZZ$995, 650, MATCH($B$1, resultados!$A$1:$ZZ$1, 0))</f>
        <v/>
      </c>
      <c r="B656">
        <f>INDEX(resultados!$A$2:$ZZ$995, 650, MATCH($B$2, resultados!$A$1:$ZZ$1, 0))</f>
        <v/>
      </c>
      <c r="C656">
        <f>INDEX(resultados!$A$2:$ZZ$995, 650, MATCH($B$3, resultados!$A$1:$ZZ$1, 0))</f>
        <v/>
      </c>
    </row>
    <row r="657">
      <c r="A657">
        <f>INDEX(resultados!$A$2:$ZZ$995, 651, MATCH($B$1, resultados!$A$1:$ZZ$1, 0))</f>
        <v/>
      </c>
      <c r="B657">
        <f>INDEX(resultados!$A$2:$ZZ$995, 651, MATCH($B$2, resultados!$A$1:$ZZ$1, 0))</f>
        <v/>
      </c>
      <c r="C657">
        <f>INDEX(resultados!$A$2:$ZZ$995, 651, MATCH($B$3, resultados!$A$1:$ZZ$1, 0))</f>
        <v/>
      </c>
    </row>
    <row r="658">
      <c r="A658">
        <f>INDEX(resultados!$A$2:$ZZ$995, 652, MATCH($B$1, resultados!$A$1:$ZZ$1, 0))</f>
        <v/>
      </c>
      <c r="B658">
        <f>INDEX(resultados!$A$2:$ZZ$995, 652, MATCH($B$2, resultados!$A$1:$ZZ$1, 0))</f>
        <v/>
      </c>
      <c r="C658">
        <f>INDEX(resultados!$A$2:$ZZ$995, 652, MATCH($B$3, resultados!$A$1:$ZZ$1, 0))</f>
        <v/>
      </c>
    </row>
    <row r="659">
      <c r="A659">
        <f>INDEX(resultados!$A$2:$ZZ$995, 653, MATCH($B$1, resultados!$A$1:$ZZ$1, 0))</f>
        <v/>
      </c>
      <c r="B659">
        <f>INDEX(resultados!$A$2:$ZZ$995, 653, MATCH($B$2, resultados!$A$1:$ZZ$1, 0))</f>
        <v/>
      </c>
      <c r="C659">
        <f>INDEX(resultados!$A$2:$ZZ$995, 653, MATCH($B$3, resultados!$A$1:$ZZ$1, 0))</f>
        <v/>
      </c>
    </row>
    <row r="660">
      <c r="A660">
        <f>INDEX(resultados!$A$2:$ZZ$995, 654, MATCH($B$1, resultados!$A$1:$ZZ$1, 0))</f>
        <v/>
      </c>
      <c r="B660">
        <f>INDEX(resultados!$A$2:$ZZ$995, 654, MATCH($B$2, resultados!$A$1:$ZZ$1, 0))</f>
        <v/>
      </c>
      <c r="C660">
        <f>INDEX(resultados!$A$2:$ZZ$995, 654, MATCH($B$3, resultados!$A$1:$ZZ$1, 0))</f>
        <v/>
      </c>
    </row>
    <row r="661">
      <c r="A661">
        <f>INDEX(resultados!$A$2:$ZZ$995, 655, MATCH($B$1, resultados!$A$1:$ZZ$1, 0))</f>
        <v/>
      </c>
      <c r="B661">
        <f>INDEX(resultados!$A$2:$ZZ$995, 655, MATCH($B$2, resultados!$A$1:$ZZ$1, 0))</f>
        <v/>
      </c>
      <c r="C661">
        <f>INDEX(resultados!$A$2:$ZZ$995, 655, MATCH($B$3, resultados!$A$1:$ZZ$1, 0))</f>
        <v/>
      </c>
    </row>
    <row r="662">
      <c r="A662">
        <f>INDEX(resultados!$A$2:$ZZ$995, 656, MATCH($B$1, resultados!$A$1:$ZZ$1, 0))</f>
        <v/>
      </c>
      <c r="B662">
        <f>INDEX(resultados!$A$2:$ZZ$995, 656, MATCH($B$2, resultados!$A$1:$ZZ$1, 0))</f>
        <v/>
      </c>
      <c r="C662">
        <f>INDEX(resultados!$A$2:$ZZ$995, 656, MATCH($B$3, resultados!$A$1:$ZZ$1, 0))</f>
        <v/>
      </c>
    </row>
    <row r="663">
      <c r="A663">
        <f>INDEX(resultados!$A$2:$ZZ$995, 657, MATCH($B$1, resultados!$A$1:$ZZ$1, 0))</f>
        <v/>
      </c>
      <c r="B663">
        <f>INDEX(resultados!$A$2:$ZZ$995, 657, MATCH($B$2, resultados!$A$1:$ZZ$1, 0))</f>
        <v/>
      </c>
      <c r="C663">
        <f>INDEX(resultados!$A$2:$ZZ$995, 657, MATCH($B$3, resultados!$A$1:$ZZ$1, 0))</f>
        <v/>
      </c>
    </row>
    <row r="664">
      <c r="A664">
        <f>INDEX(resultados!$A$2:$ZZ$995, 658, MATCH($B$1, resultados!$A$1:$ZZ$1, 0))</f>
        <v/>
      </c>
      <c r="B664">
        <f>INDEX(resultados!$A$2:$ZZ$995, 658, MATCH($B$2, resultados!$A$1:$ZZ$1, 0))</f>
        <v/>
      </c>
      <c r="C664">
        <f>INDEX(resultados!$A$2:$ZZ$995, 658, MATCH($B$3, resultados!$A$1:$ZZ$1, 0))</f>
        <v/>
      </c>
    </row>
    <row r="665">
      <c r="A665">
        <f>INDEX(resultados!$A$2:$ZZ$995, 659, MATCH($B$1, resultados!$A$1:$ZZ$1, 0))</f>
        <v/>
      </c>
      <c r="B665">
        <f>INDEX(resultados!$A$2:$ZZ$995, 659, MATCH($B$2, resultados!$A$1:$ZZ$1, 0))</f>
        <v/>
      </c>
      <c r="C665">
        <f>INDEX(resultados!$A$2:$ZZ$995, 659, MATCH($B$3, resultados!$A$1:$ZZ$1, 0))</f>
        <v/>
      </c>
    </row>
    <row r="666">
      <c r="A666">
        <f>INDEX(resultados!$A$2:$ZZ$995, 660, MATCH($B$1, resultados!$A$1:$ZZ$1, 0))</f>
        <v/>
      </c>
      <c r="B666">
        <f>INDEX(resultados!$A$2:$ZZ$995, 660, MATCH($B$2, resultados!$A$1:$ZZ$1, 0))</f>
        <v/>
      </c>
      <c r="C666">
        <f>INDEX(resultados!$A$2:$ZZ$995, 660, MATCH($B$3, resultados!$A$1:$ZZ$1, 0))</f>
        <v/>
      </c>
    </row>
    <row r="667">
      <c r="A667">
        <f>INDEX(resultados!$A$2:$ZZ$995, 661, MATCH($B$1, resultados!$A$1:$ZZ$1, 0))</f>
        <v/>
      </c>
      <c r="B667">
        <f>INDEX(resultados!$A$2:$ZZ$995, 661, MATCH($B$2, resultados!$A$1:$ZZ$1, 0))</f>
        <v/>
      </c>
      <c r="C667">
        <f>INDEX(resultados!$A$2:$ZZ$995, 661, MATCH($B$3, resultados!$A$1:$ZZ$1, 0))</f>
        <v/>
      </c>
    </row>
    <row r="668">
      <c r="A668">
        <f>INDEX(resultados!$A$2:$ZZ$995, 662, MATCH($B$1, resultados!$A$1:$ZZ$1, 0))</f>
        <v/>
      </c>
      <c r="B668">
        <f>INDEX(resultados!$A$2:$ZZ$995, 662, MATCH($B$2, resultados!$A$1:$ZZ$1, 0))</f>
        <v/>
      </c>
      <c r="C668">
        <f>INDEX(resultados!$A$2:$ZZ$995, 662, MATCH($B$3, resultados!$A$1:$ZZ$1, 0))</f>
        <v/>
      </c>
    </row>
    <row r="669">
      <c r="A669">
        <f>INDEX(resultados!$A$2:$ZZ$995, 663, MATCH($B$1, resultados!$A$1:$ZZ$1, 0))</f>
        <v/>
      </c>
      <c r="B669">
        <f>INDEX(resultados!$A$2:$ZZ$995, 663, MATCH($B$2, resultados!$A$1:$ZZ$1, 0))</f>
        <v/>
      </c>
      <c r="C669">
        <f>INDEX(resultados!$A$2:$ZZ$995, 663, MATCH($B$3, resultados!$A$1:$ZZ$1, 0))</f>
        <v/>
      </c>
    </row>
    <row r="670">
      <c r="A670">
        <f>INDEX(resultados!$A$2:$ZZ$995, 664, MATCH($B$1, resultados!$A$1:$ZZ$1, 0))</f>
        <v/>
      </c>
      <c r="B670">
        <f>INDEX(resultados!$A$2:$ZZ$995, 664, MATCH($B$2, resultados!$A$1:$ZZ$1, 0))</f>
        <v/>
      </c>
      <c r="C670">
        <f>INDEX(resultados!$A$2:$ZZ$995, 664, MATCH($B$3, resultados!$A$1:$ZZ$1, 0))</f>
        <v/>
      </c>
    </row>
    <row r="671">
      <c r="A671">
        <f>INDEX(resultados!$A$2:$ZZ$995, 665, MATCH($B$1, resultados!$A$1:$ZZ$1, 0))</f>
        <v/>
      </c>
      <c r="B671">
        <f>INDEX(resultados!$A$2:$ZZ$995, 665, MATCH($B$2, resultados!$A$1:$ZZ$1, 0))</f>
        <v/>
      </c>
      <c r="C671">
        <f>INDEX(resultados!$A$2:$ZZ$995, 665, MATCH($B$3, resultados!$A$1:$ZZ$1, 0))</f>
        <v/>
      </c>
    </row>
    <row r="672">
      <c r="A672">
        <f>INDEX(resultados!$A$2:$ZZ$995, 666, MATCH($B$1, resultados!$A$1:$ZZ$1, 0))</f>
        <v/>
      </c>
      <c r="B672">
        <f>INDEX(resultados!$A$2:$ZZ$995, 666, MATCH($B$2, resultados!$A$1:$ZZ$1, 0))</f>
        <v/>
      </c>
      <c r="C672">
        <f>INDEX(resultados!$A$2:$ZZ$995, 666, MATCH($B$3, resultados!$A$1:$ZZ$1, 0))</f>
        <v/>
      </c>
    </row>
    <row r="673">
      <c r="A673">
        <f>INDEX(resultados!$A$2:$ZZ$995, 667, MATCH($B$1, resultados!$A$1:$ZZ$1, 0))</f>
        <v/>
      </c>
      <c r="B673">
        <f>INDEX(resultados!$A$2:$ZZ$995, 667, MATCH($B$2, resultados!$A$1:$ZZ$1, 0))</f>
        <v/>
      </c>
      <c r="C673">
        <f>INDEX(resultados!$A$2:$ZZ$995, 667, MATCH($B$3, resultados!$A$1:$ZZ$1, 0))</f>
        <v/>
      </c>
    </row>
    <row r="674">
      <c r="A674">
        <f>INDEX(resultados!$A$2:$ZZ$995, 668, MATCH($B$1, resultados!$A$1:$ZZ$1, 0))</f>
        <v/>
      </c>
      <c r="B674">
        <f>INDEX(resultados!$A$2:$ZZ$995, 668, MATCH($B$2, resultados!$A$1:$ZZ$1, 0))</f>
        <v/>
      </c>
      <c r="C674">
        <f>INDEX(resultados!$A$2:$ZZ$995, 668, MATCH($B$3, resultados!$A$1:$ZZ$1, 0))</f>
        <v/>
      </c>
    </row>
    <row r="675">
      <c r="A675">
        <f>INDEX(resultados!$A$2:$ZZ$995, 669, MATCH($B$1, resultados!$A$1:$ZZ$1, 0))</f>
        <v/>
      </c>
      <c r="B675">
        <f>INDEX(resultados!$A$2:$ZZ$995, 669, MATCH($B$2, resultados!$A$1:$ZZ$1, 0))</f>
        <v/>
      </c>
      <c r="C675">
        <f>INDEX(resultados!$A$2:$ZZ$995, 669, MATCH($B$3, resultados!$A$1:$ZZ$1, 0))</f>
        <v/>
      </c>
    </row>
    <row r="676">
      <c r="A676">
        <f>INDEX(resultados!$A$2:$ZZ$995, 670, MATCH($B$1, resultados!$A$1:$ZZ$1, 0))</f>
        <v/>
      </c>
      <c r="B676">
        <f>INDEX(resultados!$A$2:$ZZ$995, 670, MATCH($B$2, resultados!$A$1:$ZZ$1, 0))</f>
        <v/>
      </c>
      <c r="C676">
        <f>INDEX(resultados!$A$2:$ZZ$995, 670, MATCH($B$3, resultados!$A$1:$ZZ$1, 0))</f>
        <v/>
      </c>
    </row>
    <row r="677">
      <c r="A677">
        <f>INDEX(resultados!$A$2:$ZZ$995, 671, MATCH($B$1, resultados!$A$1:$ZZ$1, 0))</f>
        <v/>
      </c>
      <c r="B677">
        <f>INDEX(resultados!$A$2:$ZZ$995, 671, MATCH($B$2, resultados!$A$1:$ZZ$1, 0))</f>
        <v/>
      </c>
      <c r="C677">
        <f>INDEX(resultados!$A$2:$ZZ$995, 671, MATCH($B$3, resultados!$A$1:$ZZ$1, 0))</f>
        <v/>
      </c>
    </row>
    <row r="678">
      <c r="A678">
        <f>INDEX(resultados!$A$2:$ZZ$995, 672, MATCH($B$1, resultados!$A$1:$ZZ$1, 0))</f>
        <v/>
      </c>
      <c r="B678">
        <f>INDEX(resultados!$A$2:$ZZ$995, 672, MATCH($B$2, resultados!$A$1:$ZZ$1, 0))</f>
        <v/>
      </c>
      <c r="C678">
        <f>INDEX(resultados!$A$2:$ZZ$995, 672, MATCH($B$3, resultados!$A$1:$ZZ$1, 0))</f>
        <v/>
      </c>
    </row>
    <row r="679">
      <c r="A679">
        <f>INDEX(resultados!$A$2:$ZZ$995, 673, MATCH($B$1, resultados!$A$1:$ZZ$1, 0))</f>
        <v/>
      </c>
      <c r="B679">
        <f>INDEX(resultados!$A$2:$ZZ$995, 673, MATCH($B$2, resultados!$A$1:$ZZ$1, 0))</f>
        <v/>
      </c>
      <c r="C679">
        <f>INDEX(resultados!$A$2:$ZZ$995, 673, MATCH($B$3, resultados!$A$1:$ZZ$1, 0))</f>
        <v/>
      </c>
    </row>
    <row r="680">
      <c r="A680">
        <f>INDEX(resultados!$A$2:$ZZ$995, 674, MATCH($B$1, resultados!$A$1:$ZZ$1, 0))</f>
        <v/>
      </c>
      <c r="B680">
        <f>INDEX(resultados!$A$2:$ZZ$995, 674, MATCH($B$2, resultados!$A$1:$ZZ$1, 0))</f>
        <v/>
      </c>
      <c r="C680">
        <f>INDEX(resultados!$A$2:$ZZ$995, 674, MATCH($B$3, resultados!$A$1:$ZZ$1, 0))</f>
        <v/>
      </c>
    </row>
    <row r="681">
      <c r="A681">
        <f>INDEX(resultados!$A$2:$ZZ$995, 675, MATCH($B$1, resultados!$A$1:$ZZ$1, 0))</f>
        <v/>
      </c>
      <c r="B681">
        <f>INDEX(resultados!$A$2:$ZZ$995, 675, MATCH($B$2, resultados!$A$1:$ZZ$1, 0))</f>
        <v/>
      </c>
      <c r="C681">
        <f>INDEX(resultados!$A$2:$ZZ$995, 675, MATCH($B$3, resultados!$A$1:$ZZ$1, 0))</f>
        <v/>
      </c>
    </row>
    <row r="682">
      <c r="A682">
        <f>INDEX(resultados!$A$2:$ZZ$995, 676, MATCH($B$1, resultados!$A$1:$ZZ$1, 0))</f>
        <v/>
      </c>
      <c r="B682">
        <f>INDEX(resultados!$A$2:$ZZ$995, 676, MATCH($B$2, resultados!$A$1:$ZZ$1, 0))</f>
        <v/>
      </c>
      <c r="C682">
        <f>INDEX(resultados!$A$2:$ZZ$995, 676, MATCH($B$3, resultados!$A$1:$ZZ$1, 0))</f>
        <v/>
      </c>
    </row>
    <row r="683">
      <c r="A683">
        <f>INDEX(resultados!$A$2:$ZZ$995, 677, MATCH($B$1, resultados!$A$1:$ZZ$1, 0))</f>
        <v/>
      </c>
      <c r="B683">
        <f>INDEX(resultados!$A$2:$ZZ$995, 677, MATCH($B$2, resultados!$A$1:$ZZ$1, 0))</f>
        <v/>
      </c>
      <c r="C683">
        <f>INDEX(resultados!$A$2:$ZZ$995, 677, MATCH($B$3, resultados!$A$1:$ZZ$1, 0))</f>
        <v/>
      </c>
    </row>
    <row r="684">
      <c r="A684">
        <f>INDEX(resultados!$A$2:$ZZ$995, 678, MATCH($B$1, resultados!$A$1:$ZZ$1, 0))</f>
        <v/>
      </c>
      <c r="B684">
        <f>INDEX(resultados!$A$2:$ZZ$995, 678, MATCH($B$2, resultados!$A$1:$ZZ$1, 0))</f>
        <v/>
      </c>
      <c r="C684">
        <f>INDEX(resultados!$A$2:$ZZ$995, 678, MATCH($B$3, resultados!$A$1:$ZZ$1, 0))</f>
        <v/>
      </c>
    </row>
    <row r="685">
      <c r="A685">
        <f>INDEX(resultados!$A$2:$ZZ$995, 679, MATCH($B$1, resultados!$A$1:$ZZ$1, 0))</f>
        <v/>
      </c>
      <c r="B685">
        <f>INDEX(resultados!$A$2:$ZZ$995, 679, MATCH($B$2, resultados!$A$1:$ZZ$1, 0))</f>
        <v/>
      </c>
      <c r="C685">
        <f>INDEX(resultados!$A$2:$ZZ$995, 679, MATCH($B$3, resultados!$A$1:$ZZ$1, 0))</f>
        <v/>
      </c>
    </row>
    <row r="686">
      <c r="A686">
        <f>INDEX(resultados!$A$2:$ZZ$995, 680, MATCH($B$1, resultados!$A$1:$ZZ$1, 0))</f>
        <v/>
      </c>
      <c r="B686">
        <f>INDEX(resultados!$A$2:$ZZ$995, 680, MATCH($B$2, resultados!$A$1:$ZZ$1, 0))</f>
        <v/>
      </c>
      <c r="C686">
        <f>INDEX(resultados!$A$2:$ZZ$995, 680, MATCH($B$3, resultados!$A$1:$ZZ$1, 0))</f>
        <v/>
      </c>
    </row>
    <row r="687">
      <c r="A687">
        <f>INDEX(resultados!$A$2:$ZZ$995, 681, MATCH($B$1, resultados!$A$1:$ZZ$1, 0))</f>
        <v/>
      </c>
      <c r="B687">
        <f>INDEX(resultados!$A$2:$ZZ$995, 681, MATCH($B$2, resultados!$A$1:$ZZ$1, 0))</f>
        <v/>
      </c>
      <c r="C687">
        <f>INDEX(resultados!$A$2:$ZZ$995, 681, MATCH($B$3, resultados!$A$1:$ZZ$1, 0))</f>
        <v/>
      </c>
    </row>
    <row r="688">
      <c r="A688">
        <f>INDEX(resultados!$A$2:$ZZ$995, 682, MATCH($B$1, resultados!$A$1:$ZZ$1, 0))</f>
        <v/>
      </c>
      <c r="B688">
        <f>INDEX(resultados!$A$2:$ZZ$995, 682, MATCH($B$2, resultados!$A$1:$ZZ$1, 0))</f>
        <v/>
      </c>
      <c r="C688">
        <f>INDEX(resultados!$A$2:$ZZ$995, 682, MATCH($B$3, resultados!$A$1:$ZZ$1, 0))</f>
        <v/>
      </c>
    </row>
    <row r="689">
      <c r="A689">
        <f>INDEX(resultados!$A$2:$ZZ$995, 683, MATCH($B$1, resultados!$A$1:$ZZ$1, 0))</f>
        <v/>
      </c>
      <c r="B689">
        <f>INDEX(resultados!$A$2:$ZZ$995, 683, MATCH($B$2, resultados!$A$1:$ZZ$1, 0))</f>
        <v/>
      </c>
      <c r="C689">
        <f>INDEX(resultados!$A$2:$ZZ$995, 683, MATCH($B$3, resultados!$A$1:$ZZ$1, 0))</f>
        <v/>
      </c>
    </row>
    <row r="690">
      <c r="A690">
        <f>INDEX(resultados!$A$2:$ZZ$995, 684, MATCH($B$1, resultados!$A$1:$ZZ$1, 0))</f>
        <v/>
      </c>
      <c r="B690">
        <f>INDEX(resultados!$A$2:$ZZ$995, 684, MATCH($B$2, resultados!$A$1:$ZZ$1, 0))</f>
        <v/>
      </c>
      <c r="C690">
        <f>INDEX(resultados!$A$2:$ZZ$995, 684, MATCH($B$3, resultados!$A$1:$ZZ$1, 0))</f>
        <v/>
      </c>
    </row>
    <row r="691">
      <c r="A691">
        <f>INDEX(resultados!$A$2:$ZZ$995, 685, MATCH($B$1, resultados!$A$1:$ZZ$1, 0))</f>
        <v/>
      </c>
      <c r="B691">
        <f>INDEX(resultados!$A$2:$ZZ$995, 685, MATCH($B$2, resultados!$A$1:$ZZ$1, 0))</f>
        <v/>
      </c>
      <c r="C691">
        <f>INDEX(resultados!$A$2:$ZZ$995, 685, MATCH($B$3, resultados!$A$1:$ZZ$1, 0))</f>
        <v/>
      </c>
    </row>
    <row r="692">
      <c r="A692">
        <f>INDEX(resultados!$A$2:$ZZ$995, 686, MATCH($B$1, resultados!$A$1:$ZZ$1, 0))</f>
        <v/>
      </c>
      <c r="B692">
        <f>INDEX(resultados!$A$2:$ZZ$995, 686, MATCH($B$2, resultados!$A$1:$ZZ$1, 0))</f>
        <v/>
      </c>
      <c r="C692">
        <f>INDEX(resultados!$A$2:$ZZ$995, 686, MATCH($B$3, resultados!$A$1:$ZZ$1, 0))</f>
        <v/>
      </c>
    </row>
    <row r="693">
      <c r="A693">
        <f>INDEX(resultados!$A$2:$ZZ$995, 687, MATCH($B$1, resultados!$A$1:$ZZ$1, 0))</f>
        <v/>
      </c>
      <c r="B693">
        <f>INDEX(resultados!$A$2:$ZZ$995, 687, MATCH($B$2, resultados!$A$1:$ZZ$1, 0))</f>
        <v/>
      </c>
      <c r="C693">
        <f>INDEX(resultados!$A$2:$ZZ$995, 687, MATCH($B$3, resultados!$A$1:$ZZ$1, 0))</f>
        <v/>
      </c>
    </row>
    <row r="694">
      <c r="A694">
        <f>INDEX(resultados!$A$2:$ZZ$995, 688, MATCH($B$1, resultados!$A$1:$ZZ$1, 0))</f>
        <v/>
      </c>
      <c r="B694">
        <f>INDEX(resultados!$A$2:$ZZ$995, 688, MATCH($B$2, resultados!$A$1:$ZZ$1, 0))</f>
        <v/>
      </c>
      <c r="C694">
        <f>INDEX(resultados!$A$2:$ZZ$995, 688, MATCH($B$3, resultados!$A$1:$ZZ$1, 0))</f>
        <v/>
      </c>
    </row>
    <row r="695">
      <c r="A695">
        <f>INDEX(resultados!$A$2:$ZZ$995, 689, MATCH($B$1, resultados!$A$1:$ZZ$1, 0))</f>
        <v/>
      </c>
      <c r="B695">
        <f>INDEX(resultados!$A$2:$ZZ$995, 689, MATCH($B$2, resultados!$A$1:$ZZ$1, 0))</f>
        <v/>
      </c>
      <c r="C695">
        <f>INDEX(resultados!$A$2:$ZZ$995, 689, MATCH($B$3, resultados!$A$1:$ZZ$1, 0))</f>
        <v/>
      </c>
    </row>
    <row r="696">
      <c r="A696">
        <f>INDEX(resultados!$A$2:$ZZ$995, 690, MATCH($B$1, resultados!$A$1:$ZZ$1, 0))</f>
        <v/>
      </c>
      <c r="B696">
        <f>INDEX(resultados!$A$2:$ZZ$995, 690, MATCH($B$2, resultados!$A$1:$ZZ$1, 0))</f>
        <v/>
      </c>
      <c r="C696">
        <f>INDEX(resultados!$A$2:$ZZ$995, 690, MATCH($B$3, resultados!$A$1:$ZZ$1, 0))</f>
        <v/>
      </c>
    </row>
    <row r="697">
      <c r="A697">
        <f>INDEX(resultados!$A$2:$ZZ$995, 691, MATCH($B$1, resultados!$A$1:$ZZ$1, 0))</f>
        <v/>
      </c>
      <c r="B697">
        <f>INDEX(resultados!$A$2:$ZZ$995, 691, MATCH($B$2, resultados!$A$1:$ZZ$1, 0))</f>
        <v/>
      </c>
      <c r="C697">
        <f>INDEX(resultados!$A$2:$ZZ$995, 691, MATCH($B$3, resultados!$A$1:$ZZ$1, 0))</f>
        <v/>
      </c>
    </row>
    <row r="698">
      <c r="A698">
        <f>INDEX(resultados!$A$2:$ZZ$995, 692, MATCH($B$1, resultados!$A$1:$ZZ$1, 0))</f>
        <v/>
      </c>
      <c r="B698">
        <f>INDEX(resultados!$A$2:$ZZ$995, 692, MATCH($B$2, resultados!$A$1:$ZZ$1, 0))</f>
        <v/>
      </c>
      <c r="C698">
        <f>INDEX(resultados!$A$2:$ZZ$995, 692, MATCH($B$3, resultados!$A$1:$ZZ$1, 0))</f>
        <v/>
      </c>
    </row>
    <row r="699">
      <c r="A699">
        <f>INDEX(resultados!$A$2:$ZZ$995, 693, MATCH($B$1, resultados!$A$1:$ZZ$1, 0))</f>
        <v/>
      </c>
      <c r="B699">
        <f>INDEX(resultados!$A$2:$ZZ$995, 693, MATCH($B$2, resultados!$A$1:$ZZ$1, 0))</f>
        <v/>
      </c>
      <c r="C699">
        <f>INDEX(resultados!$A$2:$ZZ$995, 693, MATCH($B$3, resultados!$A$1:$ZZ$1, 0))</f>
        <v/>
      </c>
    </row>
    <row r="700">
      <c r="A700">
        <f>INDEX(resultados!$A$2:$ZZ$995, 694, MATCH($B$1, resultados!$A$1:$ZZ$1, 0))</f>
        <v/>
      </c>
      <c r="B700">
        <f>INDEX(resultados!$A$2:$ZZ$995, 694, MATCH($B$2, resultados!$A$1:$ZZ$1, 0))</f>
        <v/>
      </c>
      <c r="C700">
        <f>INDEX(resultados!$A$2:$ZZ$995, 694, MATCH($B$3, resultados!$A$1:$ZZ$1, 0))</f>
        <v/>
      </c>
    </row>
    <row r="701">
      <c r="A701">
        <f>INDEX(resultados!$A$2:$ZZ$995, 695, MATCH($B$1, resultados!$A$1:$ZZ$1, 0))</f>
        <v/>
      </c>
      <c r="B701">
        <f>INDEX(resultados!$A$2:$ZZ$995, 695, MATCH($B$2, resultados!$A$1:$ZZ$1, 0))</f>
        <v/>
      </c>
      <c r="C701">
        <f>INDEX(resultados!$A$2:$ZZ$995, 695, MATCH($B$3, resultados!$A$1:$ZZ$1, 0))</f>
        <v/>
      </c>
    </row>
    <row r="702">
      <c r="A702">
        <f>INDEX(resultados!$A$2:$ZZ$995, 696, MATCH($B$1, resultados!$A$1:$ZZ$1, 0))</f>
        <v/>
      </c>
      <c r="B702">
        <f>INDEX(resultados!$A$2:$ZZ$995, 696, MATCH($B$2, resultados!$A$1:$ZZ$1, 0))</f>
        <v/>
      </c>
      <c r="C702">
        <f>INDEX(resultados!$A$2:$ZZ$995, 696, MATCH($B$3, resultados!$A$1:$ZZ$1, 0))</f>
        <v/>
      </c>
    </row>
    <row r="703">
      <c r="A703">
        <f>INDEX(resultados!$A$2:$ZZ$995, 697, MATCH($B$1, resultados!$A$1:$ZZ$1, 0))</f>
        <v/>
      </c>
      <c r="B703">
        <f>INDEX(resultados!$A$2:$ZZ$995, 697, MATCH($B$2, resultados!$A$1:$ZZ$1, 0))</f>
        <v/>
      </c>
      <c r="C703">
        <f>INDEX(resultados!$A$2:$ZZ$995, 697, MATCH($B$3, resultados!$A$1:$ZZ$1, 0))</f>
        <v/>
      </c>
    </row>
    <row r="704">
      <c r="A704">
        <f>INDEX(resultados!$A$2:$ZZ$995, 698, MATCH($B$1, resultados!$A$1:$ZZ$1, 0))</f>
        <v/>
      </c>
      <c r="B704">
        <f>INDEX(resultados!$A$2:$ZZ$995, 698, MATCH($B$2, resultados!$A$1:$ZZ$1, 0))</f>
        <v/>
      </c>
      <c r="C704">
        <f>INDEX(resultados!$A$2:$ZZ$995, 698, MATCH($B$3, resultados!$A$1:$ZZ$1, 0))</f>
        <v/>
      </c>
    </row>
    <row r="705">
      <c r="A705">
        <f>INDEX(resultados!$A$2:$ZZ$995, 699, MATCH($B$1, resultados!$A$1:$ZZ$1, 0))</f>
        <v/>
      </c>
      <c r="B705">
        <f>INDEX(resultados!$A$2:$ZZ$995, 699, MATCH($B$2, resultados!$A$1:$ZZ$1, 0))</f>
        <v/>
      </c>
      <c r="C705">
        <f>INDEX(resultados!$A$2:$ZZ$995, 699, MATCH($B$3, resultados!$A$1:$ZZ$1, 0))</f>
        <v/>
      </c>
    </row>
    <row r="706">
      <c r="A706">
        <f>INDEX(resultados!$A$2:$ZZ$995, 700, MATCH($B$1, resultados!$A$1:$ZZ$1, 0))</f>
        <v/>
      </c>
      <c r="B706">
        <f>INDEX(resultados!$A$2:$ZZ$995, 700, MATCH($B$2, resultados!$A$1:$ZZ$1, 0))</f>
        <v/>
      </c>
      <c r="C706">
        <f>INDEX(resultados!$A$2:$ZZ$995, 700, MATCH($B$3, resultados!$A$1:$ZZ$1, 0))</f>
        <v/>
      </c>
    </row>
    <row r="707">
      <c r="A707">
        <f>INDEX(resultados!$A$2:$ZZ$995, 701, MATCH($B$1, resultados!$A$1:$ZZ$1, 0))</f>
        <v/>
      </c>
      <c r="B707">
        <f>INDEX(resultados!$A$2:$ZZ$995, 701, MATCH($B$2, resultados!$A$1:$ZZ$1, 0))</f>
        <v/>
      </c>
      <c r="C707">
        <f>INDEX(resultados!$A$2:$ZZ$995, 701, MATCH($B$3, resultados!$A$1:$ZZ$1, 0))</f>
        <v/>
      </c>
    </row>
    <row r="708">
      <c r="A708">
        <f>INDEX(resultados!$A$2:$ZZ$995, 702, MATCH($B$1, resultados!$A$1:$ZZ$1, 0))</f>
        <v/>
      </c>
      <c r="B708">
        <f>INDEX(resultados!$A$2:$ZZ$995, 702, MATCH($B$2, resultados!$A$1:$ZZ$1, 0))</f>
        <v/>
      </c>
      <c r="C708">
        <f>INDEX(resultados!$A$2:$ZZ$995, 702, MATCH($B$3, resultados!$A$1:$ZZ$1, 0))</f>
        <v/>
      </c>
    </row>
    <row r="709">
      <c r="A709">
        <f>INDEX(resultados!$A$2:$ZZ$995, 703, MATCH($B$1, resultados!$A$1:$ZZ$1, 0))</f>
        <v/>
      </c>
      <c r="B709">
        <f>INDEX(resultados!$A$2:$ZZ$995, 703, MATCH($B$2, resultados!$A$1:$ZZ$1, 0))</f>
        <v/>
      </c>
      <c r="C709">
        <f>INDEX(resultados!$A$2:$ZZ$995, 703, MATCH($B$3, resultados!$A$1:$ZZ$1, 0))</f>
        <v/>
      </c>
    </row>
    <row r="710">
      <c r="A710">
        <f>INDEX(resultados!$A$2:$ZZ$995, 704, MATCH($B$1, resultados!$A$1:$ZZ$1, 0))</f>
        <v/>
      </c>
      <c r="B710">
        <f>INDEX(resultados!$A$2:$ZZ$995, 704, MATCH($B$2, resultados!$A$1:$ZZ$1, 0))</f>
        <v/>
      </c>
      <c r="C710">
        <f>INDEX(resultados!$A$2:$ZZ$995, 704, MATCH($B$3, resultados!$A$1:$ZZ$1, 0))</f>
        <v/>
      </c>
    </row>
    <row r="711">
      <c r="A711">
        <f>INDEX(resultados!$A$2:$ZZ$995, 705, MATCH($B$1, resultados!$A$1:$ZZ$1, 0))</f>
        <v/>
      </c>
      <c r="B711">
        <f>INDEX(resultados!$A$2:$ZZ$995, 705, MATCH($B$2, resultados!$A$1:$ZZ$1, 0))</f>
        <v/>
      </c>
      <c r="C711">
        <f>INDEX(resultados!$A$2:$ZZ$995, 705, MATCH($B$3, resultados!$A$1:$ZZ$1, 0))</f>
        <v/>
      </c>
    </row>
    <row r="712">
      <c r="A712">
        <f>INDEX(resultados!$A$2:$ZZ$995, 706, MATCH($B$1, resultados!$A$1:$ZZ$1, 0))</f>
        <v/>
      </c>
      <c r="B712">
        <f>INDEX(resultados!$A$2:$ZZ$995, 706, MATCH($B$2, resultados!$A$1:$ZZ$1, 0))</f>
        <v/>
      </c>
      <c r="C712">
        <f>INDEX(resultados!$A$2:$ZZ$995, 706, MATCH($B$3, resultados!$A$1:$ZZ$1, 0))</f>
        <v/>
      </c>
    </row>
    <row r="713">
      <c r="A713">
        <f>INDEX(resultados!$A$2:$ZZ$995, 707, MATCH($B$1, resultados!$A$1:$ZZ$1, 0))</f>
        <v/>
      </c>
      <c r="B713">
        <f>INDEX(resultados!$A$2:$ZZ$995, 707, MATCH($B$2, resultados!$A$1:$ZZ$1, 0))</f>
        <v/>
      </c>
      <c r="C713">
        <f>INDEX(resultados!$A$2:$ZZ$995, 707, MATCH($B$3, resultados!$A$1:$ZZ$1, 0))</f>
        <v/>
      </c>
    </row>
    <row r="714">
      <c r="A714">
        <f>INDEX(resultados!$A$2:$ZZ$995, 708, MATCH($B$1, resultados!$A$1:$ZZ$1, 0))</f>
        <v/>
      </c>
      <c r="B714">
        <f>INDEX(resultados!$A$2:$ZZ$995, 708, MATCH($B$2, resultados!$A$1:$ZZ$1, 0))</f>
        <v/>
      </c>
      <c r="C714">
        <f>INDEX(resultados!$A$2:$ZZ$995, 708, MATCH($B$3, resultados!$A$1:$ZZ$1, 0))</f>
        <v/>
      </c>
    </row>
    <row r="715">
      <c r="A715">
        <f>INDEX(resultados!$A$2:$ZZ$995, 709, MATCH($B$1, resultados!$A$1:$ZZ$1, 0))</f>
        <v/>
      </c>
      <c r="B715">
        <f>INDEX(resultados!$A$2:$ZZ$995, 709, MATCH($B$2, resultados!$A$1:$ZZ$1, 0))</f>
        <v/>
      </c>
      <c r="C715">
        <f>INDEX(resultados!$A$2:$ZZ$995, 709, MATCH($B$3, resultados!$A$1:$ZZ$1, 0))</f>
        <v/>
      </c>
    </row>
    <row r="716">
      <c r="A716">
        <f>INDEX(resultados!$A$2:$ZZ$995, 710, MATCH($B$1, resultados!$A$1:$ZZ$1, 0))</f>
        <v/>
      </c>
      <c r="B716">
        <f>INDEX(resultados!$A$2:$ZZ$995, 710, MATCH($B$2, resultados!$A$1:$ZZ$1, 0))</f>
        <v/>
      </c>
      <c r="C716">
        <f>INDEX(resultados!$A$2:$ZZ$995, 710, MATCH($B$3, resultados!$A$1:$ZZ$1, 0))</f>
        <v/>
      </c>
    </row>
    <row r="717">
      <c r="A717">
        <f>INDEX(resultados!$A$2:$ZZ$995, 711, MATCH($B$1, resultados!$A$1:$ZZ$1, 0))</f>
        <v/>
      </c>
      <c r="B717">
        <f>INDEX(resultados!$A$2:$ZZ$995, 711, MATCH($B$2, resultados!$A$1:$ZZ$1, 0))</f>
        <v/>
      </c>
      <c r="C717">
        <f>INDEX(resultados!$A$2:$ZZ$995, 711, MATCH($B$3, resultados!$A$1:$ZZ$1, 0))</f>
        <v/>
      </c>
    </row>
    <row r="718">
      <c r="A718">
        <f>INDEX(resultados!$A$2:$ZZ$995, 712, MATCH($B$1, resultados!$A$1:$ZZ$1, 0))</f>
        <v/>
      </c>
      <c r="B718">
        <f>INDEX(resultados!$A$2:$ZZ$995, 712, MATCH($B$2, resultados!$A$1:$ZZ$1, 0))</f>
        <v/>
      </c>
      <c r="C718">
        <f>INDEX(resultados!$A$2:$ZZ$995, 712, MATCH($B$3, resultados!$A$1:$ZZ$1, 0))</f>
        <v/>
      </c>
    </row>
    <row r="719">
      <c r="A719">
        <f>INDEX(resultados!$A$2:$ZZ$995, 713, MATCH($B$1, resultados!$A$1:$ZZ$1, 0))</f>
        <v/>
      </c>
      <c r="B719">
        <f>INDEX(resultados!$A$2:$ZZ$995, 713, MATCH($B$2, resultados!$A$1:$ZZ$1, 0))</f>
        <v/>
      </c>
      <c r="C719">
        <f>INDEX(resultados!$A$2:$ZZ$995, 713, MATCH($B$3, resultados!$A$1:$ZZ$1, 0))</f>
        <v/>
      </c>
    </row>
    <row r="720">
      <c r="A720">
        <f>INDEX(resultados!$A$2:$ZZ$995, 714, MATCH($B$1, resultados!$A$1:$ZZ$1, 0))</f>
        <v/>
      </c>
      <c r="B720">
        <f>INDEX(resultados!$A$2:$ZZ$995, 714, MATCH($B$2, resultados!$A$1:$ZZ$1, 0))</f>
        <v/>
      </c>
      <c r="C720">
        <f>INDEX(resultados!$A$2:$ZZ$995, 714, MATCH($B$3, resultados!$A$1:$ZZ$1, 0))</f>
        <v/>
      </c>
    </row>
    <row r="721">
      <c r="A721">
        <f>INDEX(resultados!$A$2:$ZZ$995, 715, MATCH($B$1, resultados!$A$1:$ZZ$1, 0))</f>
        <v/>
      </c>
      <c r="B721">
        <f>INDEX(resultados!$A$2:$ZZ$995, 715, MATCH($B$2, resultados!$A$1:$ZZ$1, 0))</f>
        <v/>
      </c>
      <c r="C721">
        <f>INDEX(resultados!$A$2:$ZZ$995, 715, MATCH($B$3, resultados!$A$1:$ZZ$1, 0))</f>
        <v/>
      </c>
    </row>
    <row r="722">
      <c r="A722">
        <f>INDEX(resultados!$A$2:$ZZ$995, 716, MATCH($B$1, resultados!$A$1:$ZZ$1, 0))</f>
        <v/>
      </c>
      <c r="B722">
        <f>INDEX(resultados!$A$2:$ZZ$995, 716, MATCH($B$2, resultados!$A$1:$ZZ$1, 0))</f>
        <v/>
      </c>
      <c r="C722">
        <f>INDEX(resultados!$A$2:$ZZ$995, 716, MATCH($B$3, resultados!$A$1:$ZZ$1, 0))</f>
        <v/>
      </c>
    </row>
    <row r="723">
      <c r="A723">
        <f>INDEX(resultados!$A$2:$ZZ$995, 717, MATCH($B$1, resultados!$A$1:$ZZ$1, 0))</f>
        <v/>
      </c>
      <c r="B723">
        <f>INDEX(resultados!$A$2:$ZZ$995, 717, MATCH($B$2, resultados!$A$1:$ZZ$1, 0))</f>
        <v/>
      </c>
      <c r="C723">
        <f>INDEX(resultados!$A$2:$ZZ$995, 717, MATCH($B$3, resultados!$A$1:$ZZ$1, 0))</f>
        <v/>
      </c>
    </row>
    <row r="724">
      <c r="A724">
        <f>INDEX(resultados!$A$2:$ZZ$995, 718, MATCH($B$1, resultados!$A$1:$ZZ$1, 0))</f>
        <v/>
      </c>
      <c r="B724">
        <f>INDEX(resultados!$A$2:$ZZ$995, 718, MATCH($B$2, resultados!$A$1:$ZZ$1, 0))</f>
        <v/>
      </c>
      <c r="C724">
        <f>INDEX(resultados!$A$2:$ZZ$995, 718, MATCH($B$3, resultados!$A$1:$ZZ$1, 0))</f>
        <v/>
      </c>
    </row>
    <row r="725">
      <c r="A725">
        <f>INDEX(resultados!$A$2:$ZZ$995, 719, MATCH($B$1, resultados!$A$1:$ZZ$1, 0))</f>
        <v/>
      </c>
      <c r="B725">
        <f>INDEX(resultados!$A$2:$ZZ$995, 719, MATCH($B$2, resultados!$A$1:$ZZ$1, 0))</f>
        <v/>
      </c>
      <c r="C725">
        <f>INDEX(resultados!$A$2:$ZZ$995, 719, MATCH($B$3, resultados!$A$1:$ZZ$1, 0))</f>
        <v/>
      </c>
    </row>
    <row r="726">
      <c r="A726">
        <f>INDEX(resultados!$A$2:$ZZ$995, 720, MATCH($B$1, resultados!$A$1:$ZZ$1, 0))</f>
        <v/>
      </c>
      <c r="B726">
        <f>INDEX(resultados!$A$2:$ZZ$995, 720, MATCH($B$2, resultados!$A$1:$ZZ$1, 0))</f>
        <v/>
      </c>
      <c r="C726">
        <f>INDEX(resultados!$A$2:$ZZ$995, 720, MATCH($B$3, resultados!$A$1:$ZZ$1, 0))</f>
        <v/>
      </c>
    </row>
    <row r="727">
      <c r="A727">
        <f>INDEX(resultados!$A$2:$ZZ$995, 721, MATCH($B$1, resultados!$A$1:$ZZ$1, 0))</f>
        <v/>
      </c>
      <c r="B727">
        <f>INDEX(resultados!$A$2:$ZZ$995, 721, MATCH($B$2, resultados!$A$1:$ZZ$1, 0))</f>
        <v/>
      </c>
      <c r="C727">
        <f>INDEX(resultados!$A$2:$ZZ$995, 721, MATCH($B$3, resultados!$A$1:$ZZ$1, 0))</f>
        <v/>
      </c>
    </row>
    <row r="728">
      <c r="A728">
        <f>INDEX(resultados!$A$2:$ZZ$995, 722, MATCH($B$1, resultados!$A$1:$ZZ$1, 0))</f>
        <v/>
      </c>
      <c r="B728">
        <f>INDEX(resultados!$A$2:$ZZ$995, 722, MATCH($B$2, resultados!$A$1:$ZZ$1, 0))</f>
        <v/>
      </c>
      <c r="C728">
        <f>INDEX(resultados!$A$2:$ZZ$995, 722, MATCH($B$3, resultados!$A$1:$ZZ$1, 0))</f>
        <v/>
      </c>
    </row>
    <row r="729">
      <c r="A729">
        <f>INDEX(resultados!$A$2:$ZZ$995, 723, MATCH($B$1, resultados!$A$1:$ZZ$1, 0))</f>
        <v/>
      </c>
      <c r="B729">
        <f>INDEX(resultados!$A$2:$ZZ$995, 723, MATCH($B$2, resultados!$A$1:$ZZ$1, 0))</f>
        <v/>
      </c>
      <c r="C729">
        <f>INDEX(resultados!$A$2:$ZZ$995, 723, MATCH($B$3, resultados!$A$1:$ZZ$1, 0))</f>
        <v/>
      </c>
    </row>
    <row r="730">
      <c r="A730">
        <f>INDEX(resultados!$A$2:$ZZ$995, 724, MATCH($B$1, resultados!$A$1:$ZZ$1, 0))</f>
        <v/>
      </c>
      <c r="B730">
        <f>INDEX(resultados!$A$2:$ZZ$995, 724, MATCH($B$2, resultados!$A$1:$ZZ$1, 0))</f>
        <v/>
      </c>
      <c r="C730">
        <f>INDEX(resultados!$A$2:$ZZ$995, 724, MATCH($B$3, resultados!$A$1:$ZZ$1, 0))</f>
        <v/>
      </c>
    </row>
    <row r="731">
      <c r="A731">
        <f>INDEX(resultados!$A$2:$ZZ$995, 725, MATCH($B$1, resultados!$A$1:$ZZ$1, 0))</f>
        <v/>
      </c>
      <c r="B731">
        <f>INDEX(resultados!$A$2:$ZZ$995, 725, MATCH($B$2, resultados!$A$1:$ZZ$1, 0))</f>
        <v/>
      </c>
      <c r="C731">
        <f>INDEX(resultados!$A$2:$ZZ$995, 725, MATCH($B$3, resultados!$A$1:$ZZ$1, 0))</f>
        <v/>
      </c>
    </row>
    <row r="732">
      <c r="A732">
        <f>INDEX(resultados!$A$2:$ZZ$995, 726, MATCH($B$1, resultados!$A$1:$ZZ$1, 0))</f>
        <v/>
      </c>
      <c r="B732">
        <f>INDEX(resultados!$A$2:$ZZ$995, 726, MATCH($B$2, resultados!$A$1:$ZZ$1, 0))</f>
        <v/>
      </c>
      <c r="C732">
        <f>INDEX(resultados!$A$2:$ZZ$995, 726, MATCH($B$3, resultados!$A$1:$ZZ$1, 0))</f>
        <v/>
      </c>
    </row>
    <row r="733">
      <c r="A733">
        <f>INDEX(resultados!$A$2:$ZZ$995, 727, MATCH($B$1, resultados!$A$1:$ZZ$1, 0))</f>
        <v/>
      </c>
      <c r="B733">
        <f>INDEX(resultados!$A$2:$ZZ$995, 727, MATCH($B$2, resultados!$A$1:$ZZ$1, 0))</f>
        <v/>
      </c>
      <c r="C733">
        <f>INDEX(resultados!$A$2:$ZZ$995, 727, MATCH($B$3, resultados!$A$1:$ZZ$1, 0))</f>
        <v/>
      </c>
    </row>
    <row r="734">
      <c r="A734">
        <f>INDEX(resultados!$A$2:$ZZ$995, 728, MATCH($B$1, resultados!$A$1:$ZZ$1, 0))</f>
        <v/>
      </c>
      <c r="B734">
        <f>INDEX(resultados!$A$2:$ZZ$995, 728, MATCH($B$2, resultados!$A$1:$ZZ$1, 0))</f>
        <v/>
      </c>
      <c r="C734">
        <f>INDEX(resultados!$A$2:$ZZ$995, 728, MATCH($B$3, resultados!$A$1:$ZZ$1, 0))</f>
        <v/>
      </c>
    </row>
    <row r="735">
      <c r="A735">
        <f>INDEX(resultados!$A$2:$ZZ$995, 729, MATCH($B$1, resultados!$A$1:$ZZ$1, 0))</f>
        <v/>
      </c>
      <c r="B735">
        <f>INDEX(resultados!$A$2:$ZZ$995, 729, MATCH($B$2, resultados!$A$1:$ZZ$1, 0))</f>
        <v/>
      </c>
      <c r="C735">
        <f>INDEX(resultados!$A$2:$ZZ$995, 729, MATCH($B$3, resultados!$A$1:$ZZ$1, 0))</f>
        <v/>
      </c>
    </row>
    <row r="736">
      <c r="A736">
        <f>INDEX(resultados!$A$2:$ZZ$995, 730, MATCH($B$1, resultados!$A$1:$ZZ$1, 0))</f>
        <v/>
      </c>
      <c r="B736">
        <f>INDEX(resultados!$A$2:$ZZ$995, 730, MATCH($B$2, resultados!$A$1:$ZZ$1, 0))</f>
        <v/>
      </c>
      <c r="C736">
        <f>INDEX(resultados!$A$2:$ZZ$995, 730, MATCH($B$3, resultados!$A$1:$ZZ$1, 0))</f>
        <v/>
      </c>
    </row>
    <row r="737">
      <c r="A737">
        <f>INDEX(resultados!$A$2:$ZZ$995, 731, MATCH($B$1, resultados!$A$1:$ZZ$1, 0))</f>
        <v/>
      </c>
      <c r="B737">
        <f>INDEX(resultados!$A$2:$ZZ$995, 731, MATCH($B$2, resultados!$A$1:$ZZ$1, 0))</f>
        <v/>
      </c>
      <c r="C737">
        <f>INDEX(resultados!$A$2:$ZZ$995, 731, MATCH($B$3, resultados!$A$1:$ZZ$1, 0))</f>
        <v/>
      </c>
    </row>
    <row r="738">
      <c r="A738">
        <f>INDEX(resultados!$A$2:$ZZ$995, 732, MATCH($B$1, resultados!$A$1:$ZZ$1, 0))</f>
        <v/>
      </c>
      <c r="B738">
        <f>INDEX(resultados!$A$2:$ZZ$995, 732, MATCH($B$2, resultados!$A$1:$ZZ$1, 0))</f>
        <v/>
      </c>
      <c r="C738">
        <f>INDEX(resultados!$A$2:$ZZ$995, 732, MATCH($B$3, resultados!$A$1:$ZZ$1, 0))</f>
        <v/>
      </c>
    </row>
    <row r="739">
      <c r="A739">
        <f>INDEX(resultados!$A$2:$ZZ$995, 733, MATCH($B$1, resultados!$A$1:$ZZ$1, 0))</f>
        <v/>
      </c>
      <c r="B739">
        <f>INDEX(resultados!$A$2:$ZZ$995, 733, MATCH($B$2, resultados!$A$1:$ZZ$1, 0))</f>
        <v/>
      </c>
      <c r="C739">
        <f>INDEX(resultados!$A$2:$ZZ$995, 733, MATCH($B$3, resultados!$A$1:$ZZ$1, 0))</f>
        <v/>
      </c>
    </row>
    <row r="740">
      <c r="A740">
        <f>INDEX(resultados!$A$2:$ZZ$995, 734, MATCH($B$1, resultados!$A$1:$ZZ$1, 0))</f>
        <v/>
      </c>
      <c r="B740">
        <f>INDEX(resultados!$A$2:$ZZ$995, 734, MATCH($B$2, resultados!$A$1:$ZZ$1, 0))</f>
        <v/>
      </c>
      <c r="C740">
        <f>INDEX(resultados!$A$2:$ZZ$995, 734, MATCH($B$3, resultados!$A$1:$ZZ$1, 0))</f>
        <v/>
      </c>
    </row>
    <row r="741">
      <c r="A741">
        <f>INDEX(resultados!$A$2:$ZZ$995, 735, MATCH($B$1, resultados!$A$1:$ZZ$1, 0))</f>
        <v/>
      </c>
      <c r="B741">
        <f>INDEX(resultados!$A$2:$ZZ$995, 735, MATCH($B$2, resultados!$A$1:$ZZ$1, 0))</f>
        <v/>
      </c>
      <c r="C741">
        <f>INDEX(resultados!$A$2:$ZZ$995, 735, MATCH($B$3, resultados!$A$1:$ZZ$1, 0))</f>
        <v/>
      </c>
    </row>
    <row r="742">
      <c r="A742">
        <f>INDEX(resultados!$A$2:$ZZ$995, 736, MATCH($B$1, resultados!$A$1:$ZZ$1, 0))</f>
        <v/>
      </c>
      <c r="B742">
        <f>INDEX(resultados!$A$2:$ZZ$995, 736, MATCH($B$2, resultados!$A$1:$ZZ$1, 0))</f>
        <v/>
      </c>
      <c r="C742">
        <f>INDEX(resultados!$A$2:$ZZ$995, 736, MATCH($B$3, resultados!$A$1:$ZZ$1, 0))</f>
        <v/>
      </c>
    </row>
    <row r="743">
      <c r="A743">
        <f>INDEX(resultados!$A$2:$ZZ$995, 737, MATCH($B$1, resultados!$A$1:$ZZ$1, 0))</f>
        <v/>
      </c>
      <c r="B743">
        <f>INDEX(resultados!$A$2:$ZZ$995, 737, MATCH($B$2, resultados!$A$1:$ZZ$1, 0))</f>
        <v/>
      </c>
      <c r="C743">
        <f>INDEX(resultados!$A$2:$ZZ$995, 737, MATCH($B$3, resultados!$A$1:$ZZ$1, 0))</f>
        <v/>
      </c>
    </row>
    <row r="744">
      <c r="A744">
        <f>INDEX(resultados!$A$2:$ZZ$995, 738, MATCH($B$1, resultados!$A$1:$ZZ$1, 0))</f>
        <v/>
      </c>
      <c r="B744">
        <f>INDEX(resultados!$A$2:$ZZ$995, 738, MATCH($B$2, resultados!$A$1:$ZZ$1, 0))</f>
        <v/>
      </c>
      <c r="C744">
        <f>INDEX(resultados!$A$2:$ZZ$995, 738, MATCH($B$3, resultados!$A$1:$ZZ$1, 0))</f>
        <v/>
      </c>
    </row>
    <row r="745">
      <c r="A745">
        <f>INDEX(resultados!$A$2:$ZZ$995, 739, MATCH($B$1, resultados!$A$1:$ZZ$1, 0))</f>
        <v/>
      </c>
      <c r="B745">
        <f>INDEX(resultados!$A$2:$ZZ$995, 739, MATCH($B$2, resultados!$A$1:$ZZ$1, 0))</f>
        <v/>
      </c>
      <c r="C745">
        <f>INDEX(resultados!$A$2:$ZZ$995, 739, MATCH($B$3, resultados!$A$1:$ZZ$1, 0))</f>
        <v/>
      </c>
    </row>
    <row r="746">
      <c r="A746">
        <f>INDEX(resultados!$A$2:$ZZ$995, 740, MATCH($B$1, resultados!$A$1:$ZZ$1, 0))</f>
        <v/>
      </c>
      <c r="B746">
        <f>INDEX(resultados!$A$2:$ZZ$995, 740, MATCH($B$2, resultados!$A$1:$ZZ$1, 0))</f>
        <v/>
      </c>
      <c r="C746">
        <f>INDEX(resultados!$A$2:$ZZ$995, 740, MATCH($B$3, resultados!$A$1:$ZZ$1, 0))</f>
        <v/>
      </c>
    </row>
    <row r="747">
      <c r="A747">
        <f>INDEX(resultados!$A$2:$ZZ$995, 741, MATCH($B$1, resultados!$A$1:$ZZ$1, 0))</f>
        <v/>
      </c>
      <c r="B747">
        <f>INDEX(resultados!$A$2:$ZZ$995, 741, MATCH($B$2, resultados!$A$1:$ZZ$1, 0))</f>
        <v/>
      </c>
      <c r="C747">
        <f>INDEX(resultados!$A$2:$ZZ$995, 741, MATCH($B$3, resultados!$A$1:$ZZ$1, 0))</f>
        <v/>
      </c>
    </row>
    <row r="748">
      <c r="A748">
        <f>INDEX(resultados!$A$2:$ZZ$995, 742, MATCH($B$1, resultados!$A$1:$ZZ$1, 0))</f>
        <v/>
      </c>
      <c r="B748">
        <f>INDEX(resultados!$A$2:$ZZ$995, 742, MATCH($B$2, resultados!$A$1:$ZZ$1, 0))</f>
        <v/>
      </c>
      <c r="C748">
        <f>INDEX(resultados!$A$2:$ZZ$995, 742, MATCH($B$3, resultados!$A$1:$ZZ$1, 0))</f>
        <v/>
      </c>
    </row>
    <row r="749">
      <c r="A749">
        <f>INDEX(resultados!$A$2:$ZZ$995, 743, MATCH($B$1, resultados!$A$1:$ZZ$1, 0))</f>
        <v/>
      </c>
      <c r="B749">
        <f>INDEX(resultados!$A$2:$ZZ$995, 743, MATCH($B$2, resultados!$A$1:$ZZ$1, 0))</f>
        <v/>
      </c>
      <c r="C749">
        <f>INDEX(resultados!$A$2:$ZZ$995, 743, MATCH($B$3, resultados!$A$1:$ZZ$1, 0))</f>
        <v/>
      </c>
    </row>
    <row r="750">
      <c r="A750">
        <f>INDEX(resultados!$A$2:$ZZ$995, 744, MATCH($B$1, resultados!$A$1:$ZZ$1, 0))</f>
        <v/>
      </c>
      <c r="B750">
        <f>INDEX(resultados!$A$2:$ZZ$995, 744, MATCH($B$2, resultados!$A$1:$ZZ$1, 0))</f>
        <v/>
      </c>
      <c r="C750">
        <f>INDEX(resultados!$A$2:$ZZ$995, 744, MATCH($B$3, resultados!$A$1:$ZZ$1, 0))</f>
        <v/>
      </c>
    </row>
    <row r="751">
      <c r="A751">
        <f>INDEX(resultados!$A$2:$ZZ$995, 745, MATCH($B$1, resultados!$A$1:$ZZ$1, 0))</f>
        <v/>
      </c>
      <c r="B751">
        <f>INDEX(resultados!$A$2:$ZZ$995, 745, MATCH($B$2, resultados!$A$1:$ZZ$1, 0))</f>
        <v/>
      </c>
      <c r="C751">
        <f>INDEX(resultados!$A$2:$ZZ$995, 745, MATCH($B$3, resultados!$A$1:$ZZ$1, 0))</f>
        <v/>
      </c>
    </row>
    <row r="752">
      <c r="A752">
        <f>INDEX(resultados!$A$2:$ZZ$995, 746, MATCH($B$1, resultados!$A$1:$ZZ$1, 0))</f>
        <v/>
      </c>
      <c r="B752">
        <f>INDEX(resultados!$A$2:$ZZ$995, 746, MATCH($B$2, resultados!$A$1:$ZZ$1, 0))</f>
        <v/>
      </c>
      <c r="C752">
        <f>INDEX(resultados!$A$2:$ZZ$995, 746, MATCH($B$3, resultados!$A$1:$ZZ$1, 0))</f>
        <v/>
      </c>
    </row>
    <row r="753">
      <c r="A753">
        <f>INDEX(resultados!$A$2:$ZZ$995, 747, MATCH($B$1, resultados!$A$1:$ZZ$1, 0))</f>
        <v/>
      </c>
      <c r="B753">
        <f>INDEX(resultados!$A$2:$ZZ$995, 747, MATCH($B$2, resultados!$A$1:$ZZ$1, 0))</f>
        <v/>
      </c>
      <c r="C753">
        <f>INDEX(resultados!$A$2:$ZZ$995, 747, MATCH($B$3, resultados!$A$1:$ZZ$1, 0))</f>
        <v/>
      </c>
    </row>
    <row r="754">
      <c r="A754">
        <f>INDEX(resultados!$A$2:$ZZ$995, 748, MATCH($B$1, resultados!$A$1:$ZZ$1, 0))</f>
        <v/>
      </c>
      <c r="B754">
        <f>INDEX(resultados!$A$2:$ZZ$995, 748, MATCH($B$2, resultados!$A$1:$ZZ$1, 0))</f>
        <v/>
      </c>
      <c r="C754">
        <f>INDEX(resultados!$A$2:$ZZ$995, 748, MATCH($B$3, resultados!$A$1:$ZZ$1, 0))</f>
        <v/>
      </c>
    </row>
    <row r="755">
      <c r="A755">
        <f>INDEX(resultados!$A$2:$ZZ$995, 749, MATCH($B$1, resultados!$A$1:$ZZ$1, 0))</f>
        <v/>
      </c>
      <c r="B755">
        <f>INDEX(resultados!$A$2:$ZZ$995, 749, MATCH($B$2, resultados!$A$1:$ZZ$1, 0))</f>
        <v/>
      </c>
      <c r="C755">
        <f>INDEX(resultados!$A$2:$ZZ$995, 749, MATCH($B$3, resultados!$A$1:$ZZ$1, 0))</f>
        <v/>
      </c>
    </row>
    <row r="756">
      <c r="A756">
        <f>INDEX(resultados!$A$2:$ZZ$995, 750, MATCH($B$1, resultados!$A$1:$ZZ$1, 0))</f>
        <v/>
      </c>
      <c r="B756">
        <f>INDEX(resultados!$A$2:$ZZ$995, 750, MATCH($B$2, resultados!$A$1:$ZZ$1, 0))</f>
        <v/>
      </c>
      <c r="C756">
        <f>INDEX(resultados!$A$2:$ZZ$995, 750, MATCH($B$3, resultados!$A$1:$ZZ$1, 0))</f>
        <v/>
      </c>
    </row>
    <row r="757">
      <c r="A757">
        <f>INDEX(resultados!$A$2:$ZZ$995, 751, MATCH($B$1, resultados!$A$1:$ZZ$1, 0))</f>
        <v/>
      </c>
      <c r="B757">
        <f>INDEX(resultados!$A$2:$ZZ$995, 751, MATCH($B$2, resultados!$A$1:$ZZ$1, 0))</f>
        <v/>
      </c>
      <c r="C757">
        <f>INDEX(resultados!$A$2:$ZZ$995, 751, MATCH($B$3, resultados!$A$1:$ZZ$1, 0))</f>
        <v/>
      </c>
    </row>
    <row r="758">
      <c r="A758">
        <f>INDEX(resultados!$A$2:$ZZ$995, 752, MATCH($B$1, resultados!$A$1:$ZZ$1, 0))</f>
        <v/>
      </c>
      <c r="B758">
        <f>INDEX(resultados!$A$2:$ZZ$995, 752, MATCH($B$2, resultados!$A$1:$ZZ$1, 0))</f>
        <v/>
      </c>
      <c r="C758">
        <f>INDEX(resultados!$A$2:$ZZ$995, 752, MATCH($B$3, resultados!$A$1:$ZZ$1, 0))</f>
        <v/>
      </c>
    </row>
    <row r="759">
      <c r="A759">
        <f>INDEX(resultados!$A$2:$ZZ$995, 753, MATCH($B$1, resultados!$A$1:$ZZ$1, 0))</f>
        <v/>
      </c>
      <c r="B759">
        <f>INDEX(resultados!$A$2:$ZZ$995, 753, MATCH($B$2, resultados!$A$1:$ZZ$1, 0))</f>
        <v/>
      </c>
      <c r="C759">
        <f>INDEX(resultados!$A$2:$ZZ$995, 753, MATCH($B$3, resultados!$A$1:$ZZ$1, 0))</f>
        <v/>
      </c>
    </row>
    <row r="760">
      <c r="A760">
        <f>INDEX(resultados!$A$2:$ZZ$995, 754, MATCH($B$1, resultados!$A$1:$ZZ$1, 0))</f>
        <v/>
      </c>
      <c r="B760">
        <f>INDEX(resultados!$A$2:$ZZ$995, 754, MATCH($B$2, resultados!$A$1:$ZZ$1, 0))</f>
        <v/>
      </c>
      <c r="C760">
        <f>INDEX(resultados!$A$2:$ZZ$995, 754, MATCH($B$3, resultados!$A$1:$ZZ$1, 0))</f>
        <v/>
      </c>
    </row>
    <row r="761">
      <c r="A761">
        <f>INDEX(resultados!$A$2:$ZZ$995, 755, MATCH($B$1, resultados!$A$1:$ZZ$1, 0))</f>
        <v/>
      </c>
      <c r="B761">
        <f>INDEX(resultados!$A$2:$ZZ$995, 755, MATCH($B$2, resultados!$A$1:$ZZ$1, 0))</f>
        <v/>
      </c>
      <c r="C761">
        <f>INDEX(resultados!$A$2:$ZZ$995, 755, MATCH($B$3, resultados!$A$1:$ZZ$1, 0))</f>
        <v/>
      </c>
    </row>
    <row r="762">
      <c r="A762">
        <f>INDEX(resultados!$A$2:$ZZ$995, 756, MATCH($B$1, resultados!$A$1:$ZZ$1, 0))</f>
        <v/>
      </c>
      <c r="B762">
        <f>INDEX(resultados!$A$2:$ZZ$995, 756, MATCH($B$2, resultados!$A$1:$ZZ$1, 0))</f>
        <v/>
      </c>
      <c r="C762">
        <f>INDEX(resultados!$A$2:$ZZ$995, 756, MATCH($B$3, resultados!$A$1:$ZZ$1, 0))</f>
        <v/>
      </c>
    </row>
    <row r="763">
      <c r="A763">
        <f>INDEX(resultados!$A$2:$ZZ$995, 757, MATCH($B$1, resultados!$A$1:$ZZ$1, 0))</f>
        <v/>
      </c>
      <c r="B763">
        <f>INDEX(resultados!$A$2:$ZZ$995, 757, MATCH($B$2, resultados!$A$1:$ZZ$1, 0))</f>
        <v/>
      </c>
      <c r="C763">
        <f>INDEX(resultados!$A$2:$ZZ$995, 757, MATCH($B$3, resultados!$A$1:$ZZ$1, 0))</f>
        <v/>
      </c>
    </row>
    <row r="764">
      <c r="A764">
        <f>INDEX(resultados!$A$2:$ZZ$995, 758, MATCH($B$1, resultados!$A$1:$ZZ$1, 0))</f>
        <v/>
      </c>
      <c r="B764">
        <f>INDEX(resultados!$A$2:$ZZ$995, 758, MATCH($B$2, resultados!$A$1:$ZZ$1, 0))</f>
        <v/>
      </c>
      <c r="C764">
        <f>INDEX(resultados!$A$2:$ZZ$995, 758, MATCH($B$3, resultados!$A$1:$ZZ$1, 0))</f>
        <v/>
      </c>
    </row>
    <row r="765">
      <c r="A765">
        <f>INDEX(resultados!$A$2:$ZZ$995, 759, MATCH($B$1, resultados!$A$1:$ZZ$1, 0))</f>
        <v/>
      </c>
      <c r="B765">
        <f>INDEX(resultados!$A$2:$ZZ$995, 759, MATCH($B$2, resultados!$A$1:$ZZ$1, 0))</f>
        <v/>
      </c>
      <c r="C765">
        <f>INDEX(resultados!$A$2:$ZZ$995, 759, MATCH($B$3, resultados!$A$1:$ZZ$1, 0))</f>
        <v/>
      </c>
    </row>
    <row r="766">
      <c r="A766">
        <f>INDEX(resultados!$A$2:$ZZ$995, 760, MATCH($B$1, resultados!$A$1:$ZZ$1, 0))</f>
        <v/>
      </c>
      <c r="B766">
        <f>INDEX(resultados!$A$2:$ZZ$995, 760, MATCH($B$2, resultados!$A$1:$ZZ$1, 0))</f>
        <v/>
      </c>
      <c r="C766">
        <f>INDEX(resultados!$A$2:$ZZ$995, 760, MATCH($B$3, resultados!$A$1:$ZZ$1, 0))</f>
        <v/>
      </c>
    </row>
    <row r="767">
      <c r="A767">
        <f>INDEX(resultados!$A$2:$ZZ$995, 761, MATCH($B$1, resultados!$A$1:$ZZ$1, 0))</f>
        <v/>
      </c>
      <c r="B767">
        <f>INDEX(resultados!$A$2:$ZZ$995, 761, MATCH($B$2, resultados!$A$1:$ZZ$1, 0))</f>
        <v/>
      </c>
      <c r="C767">
        <f>INDEX(resultados!$A$2:$ZZ$995, 761, MATCH($B$3, resultados!$A$1:$ZZ$1, 0))</f>
        <v/>
      </c>
    </row>
    <row r="768">
      <c r="A768">
        <f>INDEX(resultados!$A$2:$ZZ$995, 762, MATCH($B$1, resultados!$A$1:$ZZ$1, 0))</f>
        <v/>
      </c>
      <c r="B768">
        <f>INDEX(resultados!$A$2:$ZZ$995, 762, MATCH($B$2, resultados!$A$1:$ZZ$1, 0))</f>
        <v/>
      </c>
      <c r="C768">
        <f>INDEX(resultados!$A$2:$ZZ$995, 762, MATCH($B$3, resultados!$A$1:$ZZ$1, 0))</f>
        <v/>
      </c>
    </row>
    <row r="769">
      <c r="A769">
        <f>INDEX(resultados!$A$2:$ZZ$995, 763, MATCH($B$1, resultados!$A$1:$ZZ$1, 0))</f>
        <v/>
      </c>
      <c r="B769">
        <f>INDEX(resultados!$A$2:$ZZ$995, 763, MATCH($B$2, resultados!$A$1:$ZZ$1, 0))</f>
        <v/>
      </c>
      <c r="C769">
        <f>INDEX(resultados!$A$2:$ZZ$995, 763, MATCH($B$3, resultados!$A$1:$ZZ$1, 0))</f>
        <v/>
      </c>
    </row>
    <row r="770">
      <c r="A770">
        <f>INDEX(resultados!$A$2:$ZZ$995, 764, MATCH($B$1, resultados!$A$1:$ZZ$1, 0))</f>
        <v/>
      </c>
      <c r="B770">
        <f>INDEX(resultados!$A$2:$ZZ$995, 764, MATCH($B$2, resultados!$A$1:$ZZ$1, 0))</f>
        <v/>
      </c>
      <c r="C770">
        <f>INDEX(resultados!$A$2:$ZZ$995, 764, MATCH($B$3, resultados!$A$1:$ZZ$1, 0))</f>
        <v/>
      </c>
    </row>
    <row r="771">
      <c r="A771">
        <f>INDEX(resultados!$A$2:$ZZ$995, 765, MATCH($B$1, resultados!$A$1:$ZZ$1, 0))</f>
        <v/>
      </c>
      <c r="B771">
        <f>INDEX(resultados!$A$2:$ZZ$995, 765, MATCH($B$2, resultados!$A$1:$ZZ$1, 0))</f>
        <v/>
      </c>
      <c r="C771">
        <f>INDEX(resultados!$A$2:$ZZ$995, 765, MATCH($B$3, resultados!$A$1:$ZZ$1, 0))</f>
        <v/>
      </c>
    </row>
    <row r="772">
      <c r="A772">
        <f>INDEX(resultados!$A$2:$ZZ$995, 766, MATCH($B$1, resultados!$A$1:$ZZ$1, 0))</f>
        <v/>
      </c>
      <c r="B772">
        <f>INDEX(resultados!$A$2:$ZZ$995, 766, MATCH($B$2, resultados!$A$1:$ZZ$1, 0))</f>
        <v/>
      </c>
      <c r="C772">
        <f>INDEX(resultados!$A$2:$ZZ$995, 766, MATCH($B$3, resultados!$A$1:$ZZ$1, 0))</f>
        <v/>
      </c>
    </row>
    <row r="773">
      <c r="A773">
        <f>INDEX(resultados!$A$2:$ZZ$995, 767, MATCH($B$1, resultados!$A$1:$ZZ$1, 0))</f>
        <v/>
      </c>
      <c r="B773">
        <f>INDEX(resultados!$A$2:$ZZ$995, 767, MATCH($B$2, resultados!$A$1:$ZZ$1, 0))</f>
        <v/>
      </c>
      <c r="C773">
        <f>INDEX(resultados!$A$2:$ZZ$995, 767, MATCH($B$3, resultados!$A$1:$ZZ$1, 0))</f>
        <v/>
      </c>
    </row>
    <row r="774">
      <c r="A774">
        <f>INDEX(resultados!$A$2:$ZZ$995, 768, MATCH($B$1, resultados!$A$1:$ZZ$1, 0))</f>
        <v/>
      </c>
      <c r="B774">
        <f>INDEX(resultados!$A$2:$ZZ$995, 768, MATCH($B$2, resultados!$A$1:$ZZ$1, 0))</f>
        <v/>
      </c>
      <c r="C774">
        <f>INDEX(resultados!$A$2:$ZZ$995, 768, MATCH($B$3, resultados!$A$1:$ZZ$1, 0))</f>
        <v/>
      </c>
    </row>
    <row r="775">
      <c r="A775">
        <f>INDEX(resultados!$A$2:$ZZ$995, 769, MATCH($B$1, resultados!$A$1:$ZZ$1, 0))</f>
        <v/>
      </c>
      <c r="B775">
        <f>INDEX(resultados!$A$2:$ZZ$995, 769, MATCH($B$2, resultados!$A$1:$ZZ$1, 0))</f>
        <v/>
      </c>
      <c r="C775">
        <f>INDEX(resultados!$A$2:$ZZ$995, 769, MATCH($B$3, resultados!$A$1:$ZZ$1, 0))</f>
        <v/>
      </c>
    </row>
    <row r="776">
      <c r="A776">
        <f>INDEX(resultados!$A$2:$ZZ$995, 770, MATCH($B$1, resultados!$A$1:$ZZ$1, 0))</f>
        <v/>
      </c>
      <c r="B776">
        <f>INDEX(resultados!$A$2:$ZZ$995, 770, MATCH($B$2, resultados!$A$1:$ZZ$1, 0))</f>
        <v/>
      </c>
      <c r="C776">
        <f>INDEX(resultados!$A$2:$ZZ$995, 770, MATCH($B$3, resultados!$A$1:$ZZ$1, 0))</f>
        <v/>
      </c>
    </row>
    <row r="777">
      <c r="A777">
        <f>INDEX(resultados!$A$2:$ZZ$995, 771, MATCH($B$1, resultados!$A$1:$ZZ$1, 0))</f>
        <v/>
      </c>
      <c r="B777">
        <f>INDEX(resultados!$A$2:$ZZ$995, 771, MATCH($B$2, resultados!$A$1:$ZZ$1, 0))</f>
        <v/>
      </c>
      <c r="C777">
        <f>INDEX(resultados!$A$2:$ZZ$995, 771, MATCH($B$3, resultados!$A$1:$ZZ$1, 0))</f>
        <v/>
      </c>
    </row>
    <row r="778">
      <c r="A778">
        <f>INDEX(resultados!$A$2:$ZZ$995, 772, MATCH($B$1, resultados!$A$1:$ZZ$1, 0))</f>
        <v/>
      </c>
      <c r="B778">
        <f>INDEX(resultados!$A$2:$ZZ$995, 772, MATCH($B$2, resultados!$A$1:$ZZ$1, 0))</f>
        <v/>
      </c>
      <c r="C778">
        <f>INDEX(resultados!$A$2:$ZZ$995, 772, MATCH($B$3, resultados!$A$1:$ZZ$1, 0))</f>
        <v/>
      </c>
    </row>
    <row r="779">
      <c r="A779">
        <f>INDEX(resultados!$A$2:$ZZ$995, 773, MATCH($B$1, resultados!$A$1:$ZZ$1, 0))</f>
        <v/>
      </c>
      <c r="B779">
        <f>INDEX(resultados!$A$2:$ZZ$995, 773, MATCH($B$2, resultados!$A$1:$ZZ$1, 0))</f>
        <v/>
      </c>
      <c r="C779">
        <f>INDEX(resultados!$A$2:$ZZ$995, 773, MATCH($B$3, resultados!$A$1:$ZZ$1, 0))</f>
        <v/>
      </c>
    </row>
    <row r="780">
      <c r="A780">
        <f>INDEX(resultados!$A$2:$ZZ$995, 774, MATCH($B$1, resultados!$A$1:$ZZ$1, 0))</f>
        <v/>
      </c>
      <c r="B780">
        <f>INDEX(resultados!$A$2:$ZZ$995, 774, MATCH($B$2, resultados!$A$1:$ZZ$1, 0))</f>
        <v/>
      </c>
      <c r="C780">
        <f>INDEX(resultados!$A$2:$ZZ$995, 774, MATCH($B$3, resultados!$A$1:$ZZ$1, 0))</f>
        <v/>
      </c>
    </row>
    <row r="781">
      <c r="A781">
        <f>INDEX(resultados!$A$2:$ZZ$995, 775, MATCH($B$1, resultados!$A$1:$ZZ$1, 0))</f>
        <v/>
      </c>
      <c r="B781">
        <f>INDEX(resultados!$A$2:$ZZ$995, 775, MATCH($B$2, resultados!$A$1:$ZZ$1, 0))</f>
        <v/>
      </c>
      <c r="C781">
        <f>INDEX(resultados!$A$2:$ZZ$995, 775, MATCH($B$3, resultados!$A$1:$ZZ$1, 0))</f>
        <v/>
      </c>
    </row>
    <row r="782">
      <c r="A782">
        <f>INDEX(resultados!$A$2:$ZZ$995, 776, MATCH($B$1, resultados!$A$1:$ZZ$1, 0))</f>
        <v/>
      </c>
      <c r="B782">
        <f>INDEX(resultados!$A$2:$ZZ$995, 776, MATCH($B$2, resultados!$A$1:$ZZ$1, 0))</f>
        <v/>
      </c>
      <c r="C782">
        <f>INDEX(resultados!$A$2:$ZZ$995, 776, MATCH($B$3, resultados!$A$1:$ZZ$1, 0))</f>
        <v/>
      </c>
    </row>
    <row r="783">
      <c r="A783">
        <f>INDEX(resultados!$A$2:$ZZ$995, 777, MATCH($B$1, resultados!$A$1:$ZZ$1, 0))</f>
        <v/>
      </c>
      <c r="B783">
        <f>INDEX(resultados!$A$2:$ZZ$995, 777, MATCH($B$2, resultados!$A$1:$ZZ$1, 0))</f>
        <v/>
      </c>
      <c r="C783">
        <f>INDEX(resultados!$A$2:$ZZ$995, 777, MATCH($B$3, resultados!$A$1:$ZZ$1, 0))</f>
        <v/>
      </c>
    </row>
    <row r="784">
      <c r="A784">
        <f>INDEX(resultados!$A$2:$ZZ$995, 778, MATCH($B$1, resultados!$A$1:$ZZ$1, 0))</f>
        <v/>
      </c>
      <c r="B784">
        <f>INDEX(resultados!$A$2:$ZZ$995, 778, MATCH($B$2, resultados!$A$1:$ZZ$1, 0))</f>
        <v/>
      </c>
      <c r="C784">
        <f>INDEX(resultados!$A$2:$ZZ$995, 778, MATCH($B$3, resultados!$A$1:$ZZ$1, 0))</f>
        <v/>
      </c>
    </row>
    <row r="785">
      <c r="A785">
        <f>INDEX(resultados!$A$2:$ZZ$995, 779, MATCH($B$1, resultados!$A$1:$ZZ$1, 0))</f>
        <v/>
      </c>
      <c r="B785">
        <f>INDEX(resultados!$A$2:$ZZ$995, 779, MATCH($B$2, resultados!$A$1:$ZZ$1, 0))</f>
        <v/>
      </c>
      <c r="C785">
        <f>INDEX(resultados!$A$2:$ZZ$995, 779, MATCH($B$3, resultados!$A$1:$ZZ$1, 0))</f>
        <v/>
      </c>
    </row>
    <row r="786">
      <c r="A786">
        <f>INDEX(resultados!$A$2:$ZZ$995, 780, MATCH($B$1, resultados!$A$1:$ZZ$1, 0))</f>
        <v/>
      </c>
      <c r="B786">
        <f>INDEX(resultados!$A$2:$ZZ$995, 780, MATCH($B$2, resultados!$A$1:$ZZ$1, 0))</f>
        <v/>
      </c>
      <c r="C786">
        <f>INDEX(resultados!$A$2:$ZZ$995, 780, MATCH($B$3, resultados!$A$1:$ZZ$1, 0))</f>
        <v/>
      </c>
    </row>
    <row r="787">
      <c r="A787">
        <f>INDEX(resultados!$A$2:$ZZ$995, 781, MATCH($B$1, resultados!$A$1:$ZZ$1, 0))</f>
        <v/>
      </c>
      <c r="B787">
        <f>INDEX(resultados!$A$2:$ZZ$995, 781, MATCH($B$2, resultados!$A$1:$ZZ$1, 0))</f>
        <v/>
      </c>
      <c r="C787">
        <f>INDEX(resultados!$A$2:$ZZ$995, 781, MATCH($B$3, resultados!$A$1:$ZZ$1, 0))</f>
        <v/>
      </c>
    </row>
    <row r="788">
      <c r="A788">
        <f>INDEX(resultados!$A$2:$ZZ$995, 782, MATCH($B$1, resultados!$A$1:$ZZ$1, 0))</f>
        <v/>
      </c>
      <c r="B788">
        <f>INDEX(resultados!$A$2:$ZZ$995, 782, MATCH($B$2, resultados!$A$1:$ZZ$1, 0))</f>
        <v/>
      </c>
      <c r="C788">
        <f>INDEX(resultados!$A$2:$ZZ$995, 782, MATCH($B$3, resultados!$A$1:$ZZ$1, 0))</f>
        <v/>
      </c>
    </row>
    <row r="789">
      <c r="A789">
        <f>INDEX(resultados!$A$2:$ZZ$995, 783, MATCH($B$1, resultados!$A$1:$ZZ$1, 0))</f>
        <v/>
      </c>
      <c r="B789">
        <f>INDEX(resultados!$A$2:$ZZ$995, 783, MATCH($B$2, resultados!$A$1:$ZZ$1, 0))</f>
        <v/>
      </c>
      <c r="C789">
        <f>INDEX(resultados!$A$2:$ZZ$995, 783, MATCH($B$3, resultados!$A$1:$ZZ$1, 0))</f>
        <v/>
      </c>
    </row>
    <row r="790">
      <c r="A790">
        <f>INDEX(resultados!$A$2:$ZZ$995, 784, MATCH($B$1, resultados!$A$1:$ZZ$1, 0))</f>
        <v/>
      </c>
      <c r="B790">
        <f>INDEX(resultados!$A$2:$ZZ$995, 784, MATCH($B$2, resultados!$A$1:$ZZ$1, 0))</f>
        <v/>
      </c>
      <c r="C790">
        <f>INDEX(resultados!$A$2:$ZZ$995, 784, MATCH($B$3, resultados!$A$1:$ZZ$1, 0))</f>
        <v/>
      </c>
    </row>
    <row r="791">
      <c r="A791">
        <f>INDEX(resultados!$A$2:$ZZ$995, 785, MATCH($B$1, resultados!$A$1:$ZZ$1, 0))</f>
        <v/>
      </c>
      <c r="B791">
        <f>INDEX(resultados!$A$2:$ZZ$995, 785, MATCH($B$2, resultados!$A$1:$ZZ$1, 0))</f>
        <v/>
      </c>
      <c r="C791">
        <f>INDEX(resultados!$A$2:$ZZ$995, 785, MATCH($B$3, resultados!$A$1:$ZZ$1, 0))</f>
        <v/>
      </c>
    </row>
    <row r="792">
      <c r="A792">
        <f>INDEX(resultados!$A$2:$ZZ$995, 786, MATCH($B$1, resultados!$A$1:$ZZ$1, 0))</f>
        <v/>
      </c>
      <c r="B792">
        <f>INDEX(resultados!$A$2:$ZZ$995, 786, MATCH($B$2, resultados!$A$1:$ZZ$1, 0))</f>
        <v/>
      </c>
      <c r="C792">
        <f>INDEX(resultados!$A$2:$ZZ$995, 786, MATCH($B$3, resultados!$A$1:$ZZ$1, 0))</f>
        <v/>
      </c>
    </row>
    <row r="793">
      <c r="A793">
        <f>INDEX(resultados!$A$2:$ZZ$995, 787, MATCH($B$1, resultados!$A$1:$ZZ$1, 0))</f>
        <v/>
      </c>
      <c r="B793">
        <f>INDEX(resultados!$A$2:$ZZ$995, 787, MATCH($B$2, resultados!$A$1:$ZZ$1, 0))</f>
        <v/>
      </c>
      <c r="C793">
        <f>INDEX(resultados!$A$2:$ZZ$995, 787, MATCH($B$3, resultados!$A$1:$ZZ$1, 0))</f>
        <v/>
      </c>
    </row>
    <row r="794">
      <c r="A794">
        <f>INDEX(resultados!$A$2:$ZZ$995, 788, MATCH($B$1, resultados!$A$1:$ZZ$1, 0))</f>
        <v/>
      </c>
      <c r="B794">
        <f>INDEX(resultados!$A$2:$ZZ$995, 788, MATCH($B$2, resultados!$A$1:$ZZ$1, 0))</f>
        <v/>
      </c>
      <c r="C794">
        <f>INDEX(resultados!$A$2:$ZZ$995, 788, MATCH($B$3, resultados!$A$1:$ZZ$1, 0))</f>
        <v/>
      </c>
    </row>
    <row r="795">
      <c r="A795">
        <f>INDEX(resultados!$A$2:$ZZ$995, 789, MATCH($B$1, resultados!$A$1:$ZZ$1, 0))</f>
        <v/>
      </c>
      <c r="B795">
        <f>INDEX(resultados!$A$2:$ZZ$995, 789, MATCH($B$2, resultados!$A$1:$ZZ$1, 0))</f>
        <v/>
      </c>
      <c r="C795">
        <f>INDEX(resultados!$A$2:$ZZ$995, 789, MATCH($B$3, resultados!$A$1:$ZZ$1, 0))</f>
        <v/>
      </c>
    </row>
    <row r="796">
      <c r="A796">
        <f>INDEX(resultados!$A$2:$ZZ$995, 790, MATCH($B$1, resultados!$A$1:$ZZ$1, 0))</f>
        <v/>
      </c>
      <c r="B796">
        <f>INDEX(resultados!$A$2:$ZZ$995, 790, MATCH($B$2, resultados!$A$1:$ZZ$1, 0))</f>
        <v/>
      </c>
      <c r="C796">
        <f>INDEX(resultados!$A$2:$ZZ$995, 790, MATCH($B$3, resultados!$A$1:$ZZ$1, 0))</f>
        <v/>
      </c>
    </row>
    <row r="797">
      <c r="A797">
        <f>INDEX(resultados!$A$2:$ZZ$995, 791, MATCH($B$1, resultados!$A$1:$ZZ$1, 0))</f>
        <v/>
      </c>
      <c r="B797">
        <f>INDEX(resultados!$A$2:$ZZ$995, 791, MATCH($B$2, resultados!$A$1:$ZZ$1, 0))</f>
        <v/>
      </c>
      <c r="C797">
        <f>INDEX(resultados!$A$2:$ZZ$995, 791, MATCH($B$3, resultados!$A$1:$ZZ$1, 0))</f>
        <v/>
      </c>
    </row>
    <row r="798">
      <c r="A798">
        <f>INDEX(resultados!$A$2:$ZZ$995, 792, MATCH($B$1, resultados!$A$1:$ZZ$1, 0))</f>
        <v/>
      </c>
      <c r="B798">
        <f>INDEX(resultados!$A$2:$ZZ$995, 792, MATCH($B$2, resultados!$A$1:$ZZ$1, 0))</f>
        <v/>
      </c>
      <c r="C798">
        <f>INDEX(resultados!$A$2:$ZZ$995, 792, MATCH($B$3, resultados!$A$1:$ZZ$1, 0))</f>
        <v/>
      </c>
    </row>
    <row r="799">
      <c r="A799">
        <f>INDEX(resultados!$A$2:$ZZ$995, 793, MATCH($B$1, resultados!$A$1:$ZZ$1, 0))</f>
        <v/>
      </c>
      <c r="B799">
        <f>INDEX(resultados!$A$2:$ZZ$995, 793, MATCH($B$2, resultados!$A$1:$ZZ$1, 0))</f>
        <v/>
      </c>
      <c r="C799">
        <f>INDEX(resultados!$A$2:$ZZ$995, 793, MATCH($B$3, resultados!$A$1:$ZZ$1, 0))</f>
        <v/>
      </c>
    </row>
    <row r="800">
      <c r="A800">
        <f>INDEX(resultados!$A$2:$ZZ$995, 794, MATCH($B$1, resultados!$A$1:$ZZ$1, 0))</f>
        <v/>
      </c>
      <c r="B800">
        <f>INDEX(resultados!$A$2:$ZZ$995, 794, MATCH($B$2, resultados!$A$1:$ZZ$1, 0))</f>
        <v/>
      </c>
      <c r="C800">
        <f>INDEX(resultados!$A$2:$ZZ$995, 794, MATCH($B$3, resultados!$A$1:$ZZ$1, 0))</f>
        <v/>
      </c>
    </row>
    <row r="801">
      <c r="A801">
        <f>INDEX(resultados!$A$2:$ZZ$995, 795, MATCH($B$1, resultados!$A$1:$ZZ$1, 0))</f>
        <v/>
      </c>
      <c r="B801">
        <f>INDEX(resultados!$A$2:$ZZ$995, 795, MATCH($B$2, resultados!$A$1:$ZZ$1, 0))</f>
        <v/>
      </c>
      <c r="C801">
        <f>INDEX(resultados!$A$2:$ZZ$995, 795, MATCH($B$3, resultados!$A$1:$ZZ$1, 0))</f>
        <v/>
      </c>
    </row>
    <row r="802">
      <c r="A802">
        <f>INDEX(resultados!$A$2:$ZZ$995, 796, MATCH($B$1, resultados!$A$1:$ZZ$1, 0))</f>
        <v/>
      </c>
      <c r="B802">
        <f>INDEX(resultados!$A$2:$ZZ$995, 796, MATCH($B$2, resultados!$A$1:$ZZ$1, 0))</f>
        <v/>
      </c>
      <c r="C802">
        <f>INDEX(resultados!$A$2:$ZZ$995, 796, MATCH($B$3, resultados!$A$1:$ZZ$1, 0))</f>
        <v/>
      </c>
    </row>
    <row r="803">
      <c r="A803">
        <f>INDEX(resultados!$A$2:$ZZ$995, 797, MATCH($B$1, resultados!$A$1:$ZZ$1, 0))</f>
        <v/>
      </c>
      <c r="B803">
        <f>INDEX(resultados!$A$2:$ZZ$995, 797, MATCH($B$2, resultados!$A$1:$ZZ$1, 0))</f>
        <v/>
      </c>
      <c r="C803">
        <f>INDEX(resultados!$A$2:$ZZ$995, 797, MATCH($B$3, resultados!$A$1:$ZZ$1, 0))</f>
        <v/>
      </c>
    </row>
    <row r="804">
      <c r="A804">
        <f>INDEX(resultados!$A$2:$ZZ$995, 798, MATCH($B$1, resultados!$A$1:$ZZ$1, 0))</f>
        <v/>
      </c>
      <c r="B804">
        <f>INDEX(resultados!$A$2:$ZZ$995, 798, MATCH($B$2, resultados!$A$1:$ZZ$1, 0))</f>
        <v/>
      </c>
      <c r="C804">
        <f>INDEX(resultados!$A$2:$ZZ$995, 798, MATCH($B$3, resultados!$A$1:$ZZ$1, 0))</f>
        <v/>
      </c>
    </row>
    <row r="805">
      <c r="A805">
        <f>INDEX(resultados!$A$2:$ZZ$995, 799, MATCH($B$1, resultados!$A$1:$ZZ$1, 0))</f>
        <v/>
      </c>
      <c r="B805">
        <f>INDEX(resultados!$A$2:$ZZ$995, 799, MATCH($B$2, resultados!$A$1:$ZZ$1, 0))</f>
        <v/>
      </c>
      <c r="C805">
        <f>INDEX(resultados!$A$2:$ZZ$995, 799, MATCH($B$3, resultados!$A$1:$ZZ$1, 0))</f>
        <v/>
      </c>
    </row>
    <row r="806">
      <c r="A806">
        <f>INDEX(resultados!$A$2:$ZZ$995, 800, MATCH($B$1, resultados!$A$1:$ZZ$1, 0))</f>
        <v/>
      </c>
      <c r="B806">
        <f>INDEX(resultados!$A$2:$ZZ$995, 800, MATCH($B$2, resultados!$A$1:$ZZ$1, 0))</f>
        <v/>
      </c>
      <c r="C806">
        <f>INDEX(resultados!$A$2:$ZZ$995, 800, MATCH($B$3, resultados!$A$1:$ZZ$1, 0))</f>
        <v/>
      </c>
    </row>
    <row r="807">
      <c r="A807">
        <f>INDEX(resultados!$A$2:$ZZ$995, 801, MATCH($B$1, resultados!$A$1:$ZZ$1, 0))</f>
        <v/>
      </c>
      <c r="B807">
        <f>INDEX(resultados!$A$2:$ZZ$995, 801, MATCH($B$2, resultados!$A$1:$ZZ$1, 0))</f>
        <v/>
      </c>
      <c r="C807">
        <f>INDEX(resultados!$A$2:$ZZ$995, 801, MATCH($B$3, resultados!$A$1:$ZZ$1, 0))</f>
        <v/>
      </c>
    </row>
    <row r="808">
      <c r="A808">
        <f>INDEX(resultados!$A$2:$ZZ$995, 802, MATCH($B$1, resultados!$A$1:$ZZ$1, 0))</f>
        <v/>
      </c>
      <c r="B808">
        <f>INDEX(resultados!$A$2:$ZZ$995, 802, MATCH($B$2, resultados!$A$1:$ZZ$1, 0))</f>
        <v/>
      </c>
      <c r="C808">
        <f>INDEX(resultados!$A$2:$ZZ$995, 802, MATCH($B$3, resultados!$A$1:$ZZ$1, 0))</f>
        <v/>
      </c>
    </row>
    <row r="809">
      <c r="A809">
        <f>INDEX(resultados!$A$2:$ZZ$995, 803, MATCH($B$1, resultados!$A$1:$ZZ$1, 0))</f>
        <v/>
      </c>
      <c r="B809">
        <f>INDEX(resultados!$A$2:$ZZ$995, 803, MATCH($B$2, resultados!$A$1:$ZZ$1, 0))</f>
        <v/>
      </c>
      <c r="C809">
        <f>INDEX(resultados!$A$2:$ZZ$995, 803, MATCH($B$3, resultados!$A$1:$ZZ$1, 0))</f>
        <v/>
      </c>
    </row>
    <row r="810">
      <c r="A810">
        <f>INDEX(resultados!$A$2:$ZZ$995, 804, MATCH($B$1, resultados!$A$1:$ZZ$1, 0))</f>
        <v/>
      </c>
      <c r="B810">
        <f>INDEX(resultados!$A$2:$ZZ$995, 804, MATCH($B$2, resultados!$A$1:$ZZ$1, 0))</f>
        <v/>
      </c>
      <c r="C810">
        <f>INDEX(resultados!$A$2:$ZZ$995, 804, MATCH($B$3, resultados!$A$1:$ZZ$1, 0))</f>
        <v/>
      </c>
    </row>
    <row r="811">
      <c r="A811">
        <f>INDEX(resultados!$A$2:$ZZ$995, 805, MATCH($B$1, resultados!$A$1:$ZZ$1, 0))</f>
        <v/>
      </c>
      <c r="B811">
        <f>INDEX(resultados!$A$2:$ZZ$995, 805, MATCH($B$2, resultados!$A$1:$ZZ$1, 0))</f>
        <v/>
      </c>
      <c r="C811">
        <f>INDEX(resultados!$A$2:$ZZ$995, 805, MATCH($B$3, resultados!$A$1:$ZZ$1, 0))</f>
        <v/>
      </c>
    </row>
    <row r="812">
      <c r="A812">
        <f>INDEX(resultados!$A$2:$ZZ$995, 806, MATCH($B$1, resultados!$A$1:$ZZ$1, 0))</f>
        <v/>
      </c>
      <c r="B812">
        <f>INDEX(resultados!$A$2:$ZZ$995, 806, MATCH($B$2, resultados!$A$1:$ZZ$1, 0))</f>
        <v/>
      </c>
      <c r="C812">
        <f>INDEX(resultados!$A$2:$ZZ$995, 806, MATCH($B$3, resultados!$A$1:$ZZ$1, 0))</f>
        <v/>
      </c>
    </row>
    <row r="813">
      <c r="A813">
        <f>INDEX(resultados!$A$2:$ZZ$995, 807, MATCH($B$1, resultados!$A$1:$ZZ$1, 0))</f>
        <v/>
      </c>
      <c r="B813">
        <f>INDEX(resultados!$A$2:$ZZ$995, 807, MATCH($B$2, resultados!$A$1:$ZZ$1, 0))</f>
        <v/>
      </c>
      <c r="C813">
        <f>INDEX(resultados!$A$2:$ZZ$995, 807, MATCH($B$3, resultados!$A$1:$ZZ$1, 0))</f>
        <v/>
      </c>
    </row>
    <row r="814">
      <c r="A814">
        <f>INDEX(resultados!$A$2:$ZZ$995, 808, MATCH($B$1, resultados!$A$1:$ZZ$1, 0))</f>
        <v/>
      </c>
      <c r="B814">
        <f>INDEX(resultados!$A$2:$ZZ$995, 808, MATCH($B$2, resultados!$A$1:$ZZ$1, 0))</f>
        <v/>
      </c>
      <c r="C814">
        <f>INDEX(resultados!$A$2:$ZZ$995, 808, MATCH($B$3, resultados!$A$1:$ZZ$1, 0))</f>
        <v/>
      </c>
    </row>
    <row r="815">
      <c r="A815">
        <f>INDEX(resultados!$A$2:$ZZ$995, 809, MATCH($B$1, resultados!$A$1:$ZZ$1, 0))</f>
        <v/>
      </c>
      <c r="B815">
        <f>INDEX(resultados!$A$2:$ZZ$995, 809, MATCH($B$2, resultados!$A$1:$ZZ$1, 0))</f>
        <v/>
      </c>
      <c r="C815">
        <f>INDEX(resultados!$A$2:$ZZ$995, 809, MATCH($B$3, resultados!$A$1:$ZZ$1, 0))</f>
        <v/>
      </c>
    </row>
    <row r="816">
      <c r="A816">
        <f>INDEX(resultados!$A$2:$ZZ$995, 810, MATCH($B$1, resultados!$A$1:$ZZ$1, 0))</f>
        <v/>
      </c>
      <c r="B816">
        <f>INDEX(resultados!$A$2:$ZZ$995, 810, MATCH($B$2, resultados!$A$1:$ZZ$1, 0))</f>
        <v/>
      </c>
      <c r="C816">
        <f>INDEX(resultados!$A$2:$ZZ$995, 810, MATCH($B$3, resultados!$A$1:$ZZ$1, 0))</f>
        <v/>
      </c>
    </row>
    <row r="817">
      <c r="A817">
        <f>INDEX(resultados!$A$2:$ZZ$995, 811, MATCH($B$1, resultados!$A$1:$ZZ$1, 0))</f>
        <v/>
      </c>
      <c r="B817">
        <f>INDEX(resultados!$A$2:$ZZ$995, 811, MATCH($B$2, resultados!$A$1:$ZZ$1, 0))</f>
        <v/>
      </c>
      <c r="C817">
        <f>INDEX(resultados!$A$2:$ZZ$995, 811, MATCH($B$3, resultados!$A$1:$ZZ$1, 0))</f>
        <v/>
      </c>
    </row>
    <row r="818">
      <c r="A818">
        <f>INDEX(resultados!$A$2:$ZZ$995, 812, MATCH($B$1, resultados!$A$1:$ZZ$1, 0))</f>
        <v/>
      </c>
      <c r="B818">
        <f>INDEX(resultados!$A$2:$ZZ$995, 812, MATCH($B$2, resultados!$A$1:$ZZ$1, 0))</f>
        <v/>
      </c>
      <c r="C818">
        <f>INDEX(resultados!$A$2:$ZZ$995, 812, MATCH($B$3, resultados!$A$1:$ZZ$1, 0))</f>
        <v/>
      </c>
    </row>
    <row r="819">
      <c r="A819">
        <f>INDEX(resultados!$A$2:$ZZ$995, 813, MATCH($B$1, resultados!$A$1:$ZZ$1, 0))</f>
        <v/>
      </c>
      <c r="B819">
        <f>INDEX(resultados!$A$2:$ZZ$995, 813, MATCH($B$2, resultados!$A$1:$ZZ$1, 0))</f>
        <v/>
      </c>
      <c r="C819">
        <f>INDEX(resultados!$A$2:$ZZ$995, 813, MATCH($B$3, resultados!$A$1:$ZZ$1, 0))</f>
        <v/>
      </c>
    </row>
    <row r="820">
      <c r="A820">
        <f>INDEX(resultados!$A$2:$ZZ$995, 814, MATCH($B$1, resultados!$A$1:$ZZ$1, 0))</f>
        <v/>
      </c>
      <c r="B820">
        <f>INDEX(resultados!$A$2:$ZZ$995, 814, MATCH($B$2, resultados!$A$1:$ZZ$1, 0))</f>
        <v/>
      </c>
      <c r="C820">
        <f>INDEX(resultados!$A$2:$ZZ$995, 814, MATCH($B$3, resultados!$A$1:$ZZ$1, 0))</f>
        <v/>
      </c>
    </row>
    <row r="821">
      <c r="A821">
        <f>INDEX(resultados!$A$2:$ZZ$995, 815, MATCH($B$1, resultados!$A$1:$ZZ$1, 0))</f>
        <v/>
      </c>
      <c r="B821">
        <f>INDEX(resultados!$A$2:$ZZ$995, 815, MATCH($B$2, resultados!$A$1:$ZZ$1, 0))</f>
        <v/>
      </c>
      <c r="C821">
        <f>INDEX(resultados!$A$2:$ZZ$995, 815, MATCH($B$3, resultados!$A$1:$ZZ$1, 0))</f>
        <v/>
      </c>
    </row>
    <row r="822">
      <c r="A822">
        <f>INDEX(resultados!$A$2:$ZZ$995, 816, MATCH($B$1, resultados!$A$1:$ZZ$1, 0))</f>
        <v/>
      </c>
      <c r="B822">
        <f>INDEX(resultados!$A$2:$ZZ$995, 816, MATCH($B$2, resultados!$A$1:$ZZ$1, 0))</f>
        <v/>
      </c>
      <c r="C822">
        <f>INDEX(resultados!$A$2:$ZZ$995, 816, MATCH($B$3, resultados!$A$1:$ZZ$1, 0))</f>
        <v/>
      </c>
    </row>
    <row r="823">
      <c r="A823">
        <f>INDEX(resultados!$A$2:$ZZ$995, 817, MATCH($B$1, resultados!$A$1:$ZZ$1, 0))</f>
        <v/>
      </c>
      <c r="B823">
        <f>INDEX(resultados!$A$2:$ZZ$995, 817, MATCH($B$2, resultados!$A$1:$ZZ$1, 0))</f>
        <v/>
      </c>
      <c r="C823">
        <f>INDEX(resultados!$A$2:$ZZ$995, 817, MATCH($B$3, resultados!$A$1:$ZZ$1, 0))</f>
        <v/>
      </c>
    </row>
    <row r="824">
      <c r="A824">
        <f>INDEX(resultados!$A$2:$ZZ$995, 818, MATCH($B$1, resultados!$A$1:$ZZ$1, 0))</f>
        <v/>
      </c>
      <c r="B824">
        <f>INDEX(resultados!$A$2:$ZZ$995, 818, MATCH($B$2, resultados!$A$1:$ZZ$1, 0))</f>
        <v/>
      </c>
      <c r="C824">
        <f>INDEX(resultados!$A$2:$ZZ$995, 818, MATCH($B$3, resultados!$A$1:$ZZ$1, 0))</f>
        <v/>
      </c>
    </row>
    <row r="825">
      <c r="A825">
        <f>INDEX(resultados!$A$2:$ZZ$995, 819, MATCH($B$1, resultados!$A$1:$ZZ$1, 0))</f>
        <v/>
      </c>
      <c r="B825">
        <f>INDEX(resultados!$A$2:$ZZ$995, 819, MATCH($B$2, resultados!$A$1:$ZZ$1, 0))</f>
        <v/>
      </c>
      <c r="C825">
        <f>INDEX(resultados!$A$2:$ZZ$995, 819, MATCH($B$3, resultados!$A$1:$ZZ$1, 0))</f>
        <v/>
      </c>
    </row>
    <row r="826">
      <c r="A826">
        <f>INDEX(resultados!$A$2:$ZZ$995, 820, MATCH($B$1, resultados!$A$1:$ZZ$1, 0))</f>
        <v/>
      </c>
      <c r="B826">
        <f>INDEX(resultados!$A$2:$ZZ$995, 820, MATCH($B$2, resultados!$A$1:$ZZ$1, 0))</f>
        <v/>
      </c>
      <c r="C826">
        <f>INDEX(resultados!$A$2:$ZZ$995, 820, MATCH($B$3, resultados!$A$1:$ZZ$1, 0))</f>
        <v/>
      </c>
    </row>
    <row r="827">
      <c r="A827">
        <f>INDEX(resultados!$A$2:$ZZ$995, 821, MATCH($B$1, resultados!$A$1:$ZZ$1, 0))</f>
        <v/>
      </c>
      <c r="B827">
        <f>INDEX(resultados!$A$2:$ZZ$995, 821, MATCH($B$2, resultados!$A$1:$ZZ$1, 0))</f>
        <v/>
      </c>
      <c r="C827">
        <f>INDEX(resultados!$A$2:$ZZ$995, 821, MATCH($B$3, resultados!$A$1:$ZZ$1, 0))</f>
        <v/>
      </c>
    </row>
    <row r="828">
      <c r="A828">
        <f>INDEX(resultados!$A$2:$ZZ$995, 822, MATCH($B$1, resultados!$A$1:$ZZ$1, 0))</f>
        <v/>
      </c>
      <c r="B828">
        <f>INDEX(resultados!$A$2:$ZZ$995, 822, MATCH($B$2, resultados!$A$1:$ZZ$1, 0))</f>
        <v/>
      </c>
      <c r="C828">
        <f>INDEX(resultados!$A$2:$ZZ$995, 822, MATCH($B$3, resultados!$A$1:$ZZ$1, 0))</f>
        <v/>
      </c>
    </row>
    <row r="829">
      <c r="A829">
        <f>INDEX(resultados!$A$2:$ZZ$995, 823, MATCH($B$1, resultados!$A$1:$ZZ$1, 0))</f>
        <v/>
      </c>
      <c r="B829">
        <f>INDEX(resultados!$A$2:$ZZ$995, 823, MATCH($B$2, resultados!$A$1:$ZZ$1, 0))</f>
        <v/>
      </c>
      <c r="C829">
        <f>INDEX(resultados!$A$2:$ZZ$995, 823, MATCH($B$3, resultados!$A$1:$ZZ$1, 0))</f>
        <v/>
      </c>
    </row>
    <row r="830">
      <c r="A830">
        <f>INDEX(resultados!$A$2:$ZZ$995, 824, MATCH($B$1, resultados!$A$1:$ZZ$1, 0))</f>
        <v/>
      </c>
      <c r="B830">
        <f>INDEX(resultados!$A$2:$ZZ$995, 824, MATCH($B$2, resultados!$A$1:$ZZ$1, 0))</f>
        <v/>
      </c>
      <c r="C830">
        <f>INDEX(resultados!$A$2:$ZZ$995, 824, MATCH($B$3, resultados!$A$1:$ZZ$1, 0))</f>
        <v/>
      </c>
    </row>
    <row r="831">
      <c r="A831">
        <f>INDEX(resultados!$A$2:$ZZ$995, 825, MATCH($B$1, resultados!$A$1:$ZZ$1, 0))</f>
        <v/>
      </c>
      <c r="B831">
        <f>INDEX(resultados!$A$2:$ZZ$995, 825, MATCH($B$2, resultados!$A$1:$ZZ$1, 0))</f>
        <v/>
      </c>
      <c r="C831">
        <f>INDEX(resultados!$A$2:$ZZ$995, 825, MATCH($B$3, resultados!$A$1:$ZZ$1, 0))</f>
        <v/>
      </c>
    </row>
    <row r="832">
      <c r="A832">
        <f>INDEX(resultados!$A$2:$ZZ$995, 826, MATCH($B$1, resultados!$A$1:$ZZ$1, 0))</f>
        <v/>
      </c>
      <c r="B832">
        <f>INDEX(resultados!$A$2:$ZZ$995, 826, MATCH($B$2, resultados!$A$1:$ZZ$1, 0))</f>
        <v/>
      </c>
      <c r="C832">
        <f>INDEX(resultados!$A$2:$ZZ$995, 826, MATCH($B$3, resultados!$A$1:$ZZ$1, 0))</f>
        <v/>
      </c>
    </row>
    <row r="833">
      <c r="A833">
        <f>INDEX(resultados!$A$2:$ZZ$995, 827, MATCH($B$1, resultados!$A$1:$ZZ$1, 0))</f>
        <v/>
      </c>
      <c r="B833">
        <f>INDEX(resultados!$A$2:$ZZ$995, 827, MATCH($B$2, resultados!$A$1:$ZZ$1, 0))</f>
        <v/>
      </c>
      <c r="C833">
        <f>INDEX(resultados!$A$2:$ZZ$995, 827, MATCH($B$3, resultados!$A$1:$ZZ$1, 0))</f>
        <v/>
      </c>
    </row>
    <row r="834">
      <c r="A834">
        <f>INDEX(resultados!$A$2:$ZZ$995, 828, MATCH($B$1, resultados!$A$1:$ZZ$1, 0))</f>
        <v/>
      </c>
      <c r="B834">
        <f>INDEX(resultados!$A$2:$ZZ$995, 828, MATCH($B$2, resultados!$A$1:$ZZ$1, 0))</f>
        <v/>
      </c>
      <c r="C834">
        <f>INDEX(resultados!$A$2:$ZZ$995, 828, MATCH($B$3, resultados!$A$1:$ZZ$1, 0))</f>
        <v/>
      </c>
    </row>
    <row r="835">
      <c r="A835">
        <f>INDEX(resultados!$A$2:$ZZ$995, 829, MATCH($B$1, resultados!$A$1:$ZZ$1, 0))</f>
        <v/>
      </c>
      <c r="B835">
        <f>INDEX(resultados!$A$2:$ZZ$995, 829, MATCH($B$2, resultados!$A$1:$ZZ$1, 0))</f>
        <v/>
      </c>
      <c r="C835">
        <f>INDEX(resultados!$A$2:$ZZ$995, 829, MATCH($B$3, resultados!$A$1:$ZZ$1, 0))</f>
        <v/>
      </c>
    </row>
    <row r="836">
      <c r="A836">
        <f>INDEX(resultados!$A$2:$ZZ$995, 830, MATCH($B$1, resultados!$A$1:$ZZ$1, 0))</f>
        <v/>
      </c>
      <c r="B836">
        <f>INDEX(resultados!$A$2:$ZZ$995, 830, MATCH($B$2, resultados!$A$1:$ZZ$1, 0))</f>
        <v/>
      </c>
      <c r="C836">
        <f>INDEX(resultados!$A$2:$ZZ$995, 830, MATCH($B$3, resultados!$A$1:$ZZ$1, 0))</f>
        <v/>
      </c>
    </row>
    <row r="837">
      <c r="A837">
        <f>INDEX(resultados!$A$2:$ZZ$995, 831, MATCH($B$1, resultados!$A$1:$ZZ$1, 0))</f>
        <v/>
      </c>
      <c r="B837">
        <f>INDEX(resultados!$A$2:$ZZ$995, 831, MATCH($B$2, resultados!$A$1:$ZZ$1, 0))</f>
        <v/>
      </c>
      <c r="C837">
        <f>INDEX(resultados!$A$2:$ZZ$995, 831, MATCH($B$3, resultados!$A$1:$ZZ$1, 0))</f>
        <v/>
      </c>
    </row>
    <row r="838">
      <c r="A838">
        <f>INDEX(resultados!$A$2:$ZZ$995, 832, MATCH($B$1, resultados!$A$1:$ZZ$1, 0))</f>
        <v/>
      </c>
      <c r="B838">
        <f>INDEX(resultados!$A$2:$ZZ$995, 832, MATCH($B$2, resultados!$A$1:$ZZ$1, 0))</f>
        <v/>
      </c>
      <c r="C838">
        <f>INDEX(resultados!$A$2:$ZZ$995, 832, MATCH($B$3, resultados!$A$1:$ZZ$1, 0))</f>
        <v/>
      </c>
    </row>
    <row r="839">
      <c r="A839">
        <f>INDEX(resultados!$A$2:$ZZ$995, 833, MATCH($B$1, resultados!$A$1:$ZZ$1, 0))</f>
        <v/>
      </c>
      <c r="B839">
        <f>INDEX(resultados!$A$2:$ZZ$995, 833, MATCH($B$2, resultados!$A$1:$ZZ$1, 0))</f>
        <v/>
      </c>
      <c r="C839">
        <f>INDEX(resultados!$A$2:$ZZ$995, 833, MATCH($B$3, resultados!$A$1:$ZZ$1, 0))</f>
        <v/>
      </c>
    </row>
    <row r="840">
      <c r="A840">
        <f>INDEX(resultados!$A$2:$ZZ$995, 834, MATCH($B$1, resultados!$A$1:$ZZ$1, 0))</f>
        <v/>
      </c>
      <c r="B840">
        <f>INDEX(resultados!$A$2:$ZZ$995, 834, MATCH($B$2, resultados!$A$1:$ZZ$1, 0))</f>
        <v/>
      </c>
      <c r="C840">
        <f>INDEX(resultados!$A$2:$ZZ$995, 834, MATCH($B$3, resultados!$A$1:$ZZ$1, 0))</f>
        <v/>
      </c>
    </row>
    <row r="841">
      <c r="A841">
        <f>INDEX(resultados!$A$2:$ZZ$995, 835, MATCH($B$1, resultados!$A$1:$ZZ$1, 0))</f>
        <v/>
      </c>
      <c r="B841">
        <f>INDEX(resultados!$A$2:$ZZ$995, 835, MATCH($B$2, resultados!$A$1:$ZZ$1, 0))</f>
        <v/>
      </c>
      <c r="C841">
        <f>INDEX(resultados!$A$2:$ZZ$995, 835, MATCH($B$3, resultados!$A$1:$ZZ$1, 0))</f>
        <v/>
      </c>
    </row>
    <row r="842">
      <c r="A842">
        <f>INDEX(resultados!$A$2:$ZZ$995, 836, MATCH($B$1, resultados!$A$1:$ZZ$1, 0))</f>
        <v/>
      </c>
      <c r="B842">
        <f>INDEX(resultados!$A$2:$ZZ$995, 836, MATCH($B$2, resultados!$A$1:$ZZ$1, 0))</f>
        <v/>
      </c>
      <c r="C842">
        <f>INDEX(resultados!$A$2:$ZZ$995, 836, MATCH($B$3, resultados!$A$1:$ZZ$1, 0))</f>
        <v/>
      </c>
    </row>
    <row r="843">
      <c r="A843">
        <f>INDEX(resultados!$A$2:$ZZ$995, 837, MATCH($B$1, resultados!$A$1:$ZZ$1, 0))</f>
        <v/>
      </c>
      <c r="B843">
        <f>INDEX(resultados!$A$2:$ZZ$995, 837, MATCH($B$2, resultados!$A$1:$ZZ$1, 0))</f>
        <v/>
      </c>
      <c r="C843">
        <f>INDEX(resultados!$A$2:$ZZ$995, 837, MATCH($B$3, resultados!$A$1:$ZZ$1, 0))</f>
        <v/>
      </c>
    </row>
    <row r="844">
      <c r="A844">
        <f>INDEX(resultados!$A$2:$ZZ$995, 838, MATCH($B$1, resultados!$A$1:$ZZ$1, 0))</f>
        <v/>
      </c>
      <c r="B844">
        <f>INDEX(resultados!$A$2:$ZZ$995, 838, MATCH($B$2, resultados!$A$1:$ZZ$1, 0))</f>
        <v/>
      </c>
      <c r="C844">
        <f>INDEX(resultados!$A$2:$ZZ$995, 838, MATCH($B$3, resultados!$A$1:$ZZ$1, 0))</f>
        <v/>
      </c>
    </row>
    <row r="845">
      <c r="A845">
        <f>INDEX(resultados!$A$2:$ZZ$995, 839, MATCH($B$1, resultados!$A$1:$ZZ$1, 0))</f>
        <v/>
      </c>
      <c r="B845">
        <f>INDEX(resultados!$A$2:$ZZ$995, 839, MATCH($B$2, resultados!$A$1:$ZZ$1, 0))</f>
        <v/>
      </c>
      <c r="C845">
        <f>INDEX(resultados!$A$2:$ZZ$995, 839, MATCH($B$3, resultados!$A$1:$ZZ$1, 0))</f>
        <v/>
      </c>
    </row>
    <row r="846">
      <c r="A846">
        <f>INDEX(resultados!$A$2:$ZZ$995, 840, MATCH($B$1, resultados!$A$1:$ZZ$1, 0))</f>
        <v/>
      </c>
      <c r="B846">
        <f>INDEX(resultados!$A$2:$ZZ$995, 840, MATCH($B$2, resultados!$A$1:$ZZ$1, 0))</f>
        <v/>
      </c>
      <c r="C846">
        <f>INDEX(resultados!$A$2:$ZZ$995, 840, MATCH($B$3, resultados!$A$1:$ZZ$1, 0))</f>
        <v/>
      </c>
    </row>
    <row r="847">
      <c r="A847">
        <f>INDEX(resultados!$A$2:$ZZ$995, 841, MATCH($B$1, resultados!$A$1:$ZZ$1, 0))</f>
        <v/>
      </c>
      <c r="B847">
        <f>INDEX(resultados!$A$2:$ZZ$995, 841, MATCH($B$2, resultados!$A$1:$ZZ$1, 0))</f>
        <v/>
      </c>
      <c r="C847">
        <f>INDEX(resultados!$A$2:$ZZ$995, 841, MATCH($B$3, resultados!$A$1:$ZZ$1, 0))</f>
        <v/>
      </c>
    </row>
    <row r="848">
      <c r="A848">
        <f>INDEX(resultados!$A$2:$ZZ$995, 842, MATCH($B$1, resultados!$A$1:$ZZ$1, 0))</f>
        <v/>
      </c>
      <c r="B848">
        <f>INDEX(resultados!$A$2:$ZZ$995, 842, MATCH($B$2, resultados!$A$1:$ZZ$1, 0))</f>
        <v/>
      </c>
      <c r="C848">
        <f>INDEX(resultados!$A$2:$ZZ$995, 842, MATCH($B$3, resultados!$A$1:$ZZ$1, 0))</f>
        <v/>
      </c>
    </row>
    <row r="849">
      <c r="A849">
        <f>INDEX(resultados!$A$2:$ZZ$995, 843, MATCH($B$1, resultados!$A$1:$ZZ$1, 0))</f>
        <v/>
      </c>
      <c r="B849">
        <f>INDEX(resultados!$A$2:$ZZ$995, 843, MATCH($B$2, resultados!$A$1:$ZZ$1, 0))</f>
        <v/>
      </c>
      <c r="C849">
        <f>INDEX(resultados!$A$2:$ZZ$995, 843, MATCH($B$3, resultados!$A$1:$ZZ$1, 0))</f>
        <v/>
      </c>
    </row>
    <row r="850">
      <c r="A850">
        <f>INDEX(resultados!$A$2:$ZZ$995, 844, MATCH($B$1, resultados!$A$1:$ZZ$1, 0))</f>
        <v/>
      </c>
      <c r="B850">
        <f>INDEX(resultados!$A$2:$ZZ$995, 844, MATCH($B$2, resultados!$A$1:$ZZ$1, 0))</f>
        <v/>
      </c>
      <c r="C850">
        <f>INDEX(resultados!$A$2:$ZZ$995, 844, MATCH($B$3, resultados!$A$1:$ZZ$1, 0))</f>
        <v/>
      </c>
    </row>
    <row r="851">
      <c r="A851">
        <f>INDEX(resultados!$A$2:$ZZ$995, 845, MATCH($B$1, resultados!$A$1:$ZZ$1, 0))</f>
        <v/>
      </c>
      <c r="B851">
        <f>INDEX(resultados!$A$2:$ZZ$995, 845, MATCH($B$2, resultados!$A$1:$ZZ$1, 0))</f>
        <v/>
      </c>
      <c r="C851">
        <f>INDEX(resultados!$A$2:$ZZ$995, 845, MATCH($B$3, resultados!$A$1:$ZZ$1, 0))</f>
        <v/>
      </c>
    </row>
    <row r="852">
      <c r="A852">
        <f>INDEX(resultados!$A$2:$ZZ$995, 846, MATCH($B$1, resultados!$A$1:$ZZ$1, 0))</f>
        <v/>
      </c>
      <c r="B852">
        <f>INDEX(resultados!$A$2:$ZZ$995, 846, MATCH($B$2, resultados!$A$1:$ZZ$1, 0))</f>
        <v/>
      </c>
      <c r="C852">
        <f>INDEX(resultados!$A$2:$ZZ$995, 846, MATCH($B$3, resultados!$A$1:$ZZ$1, 0))</f>
        <v/>
      </c>
    </row>
    <row r="853">
      <c r="A853">
        <f>INDEX(resultados!$A$2:$ZZ$995, 847, MATCH($B$1, resultados!$A$1:$ZZ$1, 0))</f>
        <v/>
      </c>
      <c r="B853">
        <f>INDEX(resultados!$A$2:$ZZ$995, 847, MATCH($B$2, resultados!$A$1:$ZZ$1, 0))</f>
        <v/>
      </c>
      <c r="C853">
        <f>INDEX(resultados!$A$2:$ZZ$995, 847, MATCH($B$3, resultados!$A$1:$ZZ$1, 0))</f>
        <v/>
      </c>
    </row>
    <row r="854">
      <c r="A854">
        <f>INDEX(resultados!$A$2:$ZZ$995, 848, MATCH($B$1, resultados!$A$1:$ZZ$1, 0))</f>
        <v/>
      </c>
      <c r="B854">
        <f>INDEX(resultados!$A$2:$ZZ$995, 848, MATCH($B$2, resultados!$A$1:$ZZ$1, 0))</f>
        <v/>
      </c>
      <c r="C854">
        <f>INDEX(resultados!$A$2:$ZZ$995, 848, MATCH($B$3, resultados!$A$1:$ZZ$1, 0))</f>
        <v/>
      </c>
    </row>
    <row r="855">
      <c r="A855">
        <f>INDEX(resultados!$A$2:$ZZ$995, 849, MATCH($B$1, resultados!$A$1:$ZZ$1, 0))</f>
        <v/>
      </c>
      <c r="B855">
        <f>INDEX(resultados!$A$2:$ZZ$995, 849, MATCH($B$2, resultados!$A$1:$ZZ$1, 0))</f>
        <v/>
      </c>
      <c r="C855">
        <f>INDEX(resultados!$A$2:$ZZ$995, 849, MATCH($B$3, resultados!$A$1:$ZZ$1, 0))</f>
        <v/>
      </c>
    </row>
    <row r="856">
      <c r="A856">
        <f>INDEX(resultados!$A$2:$ZZ$995, 850, MATCH($B$1, resultados!$A$1:$ZZ$1, 0))</f>
        <v/>
      </c>
      <c r="B856">
        <f>INDEX(resultados!$A$2:$ZZ$995, 850, MATCH($B$2, resultados!$A$1:$ZZ$1, 0))</f>
        <v/>
      </c>
      <c r="C856">
        <f>INDEX(resultados!$A$2:$ZZ$995, 850, MATCH($B$3, resultados!$A$1:$ZZ$1, 0))</f>
        <v/>
      </c>
    </row>
    <row r="857">
      <c r="A857">
        <f>INDEX(resultados!$A$2:$ZZ$995, 851, MATCH($B$1, resultados!$A$1:$ZZ$1, 0))</f>
        <v/>
      </c>
      <c r="B857">
        <f>INDEX(resultados!$A$2:$ZZ$995, 851, MATCH($B$2, resultados!$A$1:$ZZ$1, 0))</f>
        <v/>
      </c>
      <c r="C857">
        <f>INDEX(resultados!$A$2:$ZZ$995, 851, MATCH($B$3, resultados!$A$1:$ZZ$1, 0))</f>
        <v/>
      </c>
    </row>
    <row r="858">
      <c r="A858">
        <f>INDEX(resultados!$A$2:$ZZ$995, 852, MATCH($B$1, resultados!$A$1:$ZZ$1, 0))</f>
        <v/>
      </c>
      <c r="B858">
        <f>INDEX(resultados!$A$2:$ZZ$995, 852, MATCH($B$2, resultados!$A$1:$ZZ$1, 0))</f>
        <v/>
      </c>
      <c r="C858">
        <f>INDEX(resultados!$A$2:$ZZ$995, 852, MATCH($B$3, resultados!$A$1:$ZZ$1, 0))</f>
        <v/>
      </c>
    </row>
    <row r="859">
      <c r="A859">
        <f>INDEX(resultados!$A$2:$ZZ$995, 853, MATCH($B$1, resultados!$A$1:$ZZ$1, 0))</f>
        <v/>
      </c>
      <c r="B859">
        <f>INDEX(resultados!$A$2:$ZZ$995, 853, MATCH($B$2, resultados!$A$1:$ZZ$1, 0))</f>
        <v/>
      </c>
      <c r="C859">
        <f>INDEX(resultados!$A$2:$ZZ$995, 853, MATCH($B$3, resultados!$A$1:$ZZ$1, 0))</f>
        <v/>
      </c>
    </row>
    <row r="860">
      <c r="A860">
        <f>INDEX(resultados!$A$2:$ZZ$995, 854, MATCH($B$1, resultados!$A$1:$ZZ$1, 0))</f>
        <v/>
      </c>
      <c r="B860">
        <f>INDEX(resultados!$A$2:$ZZ$995, 854, MATCH($B$2, resultados!$A$1:$ZZ$1, 0))</f>
        <v/>
      </c>
      <c r="C860">
        <f>INDEX(resultados!$A$2:$ZZ$995, 854, MATCH($B$3, resultados!$A$1:$ZZ$1, 0))</f>
        <v/>
      </c>
    </row>
    <row r="861">
      <c r="A861">
        <f>INDEX(resultados!$A$2:$ZZ$995, 855, MATCH($B$1, resultados!$A$1:$ZZ$1, 0))</f>
        <v/>
      </c>
      <c r="B861">
        <f>INDEX(resultados!$A$2:$ZZ$995, 855, MATCH($B$2, resultados!$A$1:$ZZ$1, 0))</f>
        <v/>
      </c>
      <c r="C861">
        <f>INDEX(resultados!$A$2:$ZZ$995, 855, MATCH($B$3, resultados!$A$1:$ZZ$1, 0))</f>
        <v/>
      </c>
    </row>
    <row r="862">
      <c r="A862">
        <f>INDEX(resultados!$A$2:$ZZ$995, 856, MATCH($B$1, resultados!$A$1:$ZZ$1, 0))</f>
        <v/>
      </c>
      <c r="B862">
        <f>INDEX(resultados!$A$2:$ZZ$995, 856, MATCH($B$2, resultados!$A$1:$ZZ$1, 0))</f>
        <v/>
      </c>
      <c r="C862">
        <f>INDEX(resultados!$A$2:$ZZ$995, 856, MATCH($B$3, resultados!$A$1:$ZZ$1, 0))</f>
        <v/>
      </c>
    </row>
    <row r="863">
      <c r="A863">
        <f>INDEX(resultados!$A$2:$ZZ$995, 857, MATCH($B$1, resultados!$A$1:$ZZ$1, 0))</f>
        <v/>
      </c>
      <c r="B863">
        <f>INDEX(resultados!$A$2:$ZZ$995, 857, MATCH($B$2, resultados!$A$1:$ZZ$1, 0))</f>
        <v/>
      </c>
      <c r="C863">
        <f>INDEX(resultados!$A$2:$ZZ$995, 857, MATCH($B$3, resultados!$A$1:$ZZ$1, 0))</f>
        <v/>
      </c>
    </row>
    <row r="864">
      <c r="A864">
        <f>INDEX(resultados!$A$2:$ZZ$995, 858, MATCH($B$1, resultados!$A$1:$ZZ$1, 0))</f>
        <v/>
      </c>
      <c r="B864">
        <f>INDEX(resultados!$A$2:$ZZ$995, 858, MATCH($B$2, resultados!$A$1:$ZZ$1, 0))</f>
        <v/>
      </c>
      <c r="C864">
        <f>INDEX(resultados!$A$2:$ZZ$995, 858, MATCH($B$3, resultados!$A$1:$ZZ$1, 0))</f>
        <v/>
      </c>
    </row>
    <row r="865">
      <c r="A865">
        <f>INDEX(resultados!$A$2:$ZZ$995, 859, MATCH($B$1, resultados!$A$1:$ZZ$1, 0))</f>
        <v/>
      </c>
      <c r="B865">
        <f>INDEX(resultados!$A$2:$ZZ$995, 859, MATCH($B$2, resultados!$A$1:$ZZ$1, 0))</f>
        <v/>
      </c>
      <c r="C865">
        <f>INDEX(resultados!$A$2:$ZZ$995, 859, MATCH($B$3, resultados!$A$1:$ZZ$1, 0))</f>
        <v/>
      </c>
    </row>
    <row r="866">
      <c r="A866">
        <f>INDEX(resultados!$A$2:$ZZ$995, 860, MATCH($B$1, resultados!$A$1:$ZZ$1, 0))</f>
        <v/>
      </c>
      <c r="B866">
        <f>INDEX(resultados!$A$2:$ZZ$995, 860, MATCH($B$2, resultados!$A$1:$ZZ$1, 0))</f>
        <v/>
      </c>
      <c r="C866">
        <f>INDEX(resultados!$A$2:$ZZ$995, 860, MATCH($B$3, resultados!$A$1:$ZZ$1, 0))</f>
        <v/>
      </c>
    </row>
    <row r="867">
      <c r="A867">
        <f>INDEX(resultados!$A$2:$ZZ$995, 861, MATCH($B$1, resultados!$A$1:$ZZ$1, 0))</f>
        <v/>
      </c>
      <c r="B867">
        <f>INDEX(resultados!$A$2:$ZZ$995, 861, MATCH($B$2, resultados!$A$1:$ZZ$1, 0))</f>
        <v/>
      </c>
      <c r="C867">
        <f>INDEX(resultados!$A$2:$ZZ$995, 861, MATCH($B$3, resultados!$A$1:$ZZ$1, 0))</f>
        <v/>
      </c>
    </row>
    <row r="868">
      <c r="A868">
        <f>INDEX(resultados!$A$2:$ZZ$995, 862, MATCH($B$1, resultados!$A$1:$ZZ$1, 0))</f>
        <v/>
      </c>
      <c r="B868">
        <f>INDEX(resultados!$A$2:$ZZ$995, 862, MATCH($B$2, resultados!$A$1:$ZZ$1, 0))</f>
        <v/>
      </c>
      <c r="C868">
        <f>INDEX(resultados!$A$2:$ZZ$995, 862, MATCH($B$3, resultados!$A$1:$ZZ$1, 0))</f>
        <v/>
      </c>
    </row>
    <row r="869">
      <c r="A869">
        <f>INDEX(resultados!$A$2:$ZZ$995, 863, MATCH($B$1, resultados!$A$1:$ZZ$1, 0))</f>
        <v/>
      </c>
      <c r="B869">
        <f>INDEX(resultados!$A$2:$ZZ$995, 863, MATCH($B$2, resultados!$A$1:$ZZ$1, 0))</f>
        <v/>
      </c>
      <c r="C869">
        <f>INDEX(resultados!$A$2:$ZZ$995, 863, MATCH($B$3, resultados!$A$1:$ZZ$1, 0))</f>
        <v/>
      </c>
    </row>
    <row r="870">
      <c r="A870">
        <f>INDEX(resultados!$A$2:$ZZ$995, 864, MATCH($B$1, resultados!$A$1:$ZZ$1, 0))</f>
        <v/>
      </c>
      <c r="B870">
        <f>INDEX(resultados!$A$2:$ZZ$995, 864, MATCH($B$2, resultados!$A$1:$ZZ$1, 0))</f>
        <v/>
      </c>
      <c r="C870">
        <f>INDEX(resultados!$A$2:$ZZ$995, 864, MATCH($B$3, resultados!$A$1:$ZZ$1, 0))</f>
        <v/>
      </c>
    </row>
    <row r="871">
      <c r="A871">
        <f>INDEX(resultados!$A$2:$ZZ$995, 865, MATCH($B$1, resultados!$A$1:$ZZ$1, 0))</f>
        <v/>
      </c>
      <c r="B871">
        <f>INDEX(resultados!$A$2:$ZZ$995, 865, MATCH($B$2, resultados!$A$1:$ZZ$1, 0))</f>
        <v/>
      </c>
      <c r="C871">
        <f>INDEX(resultados!$A$2:$ZZ$995, 865, MATCH($B$3, resultados!$A$1:$ZZ$1, 0))</f>
        <v/>
      </c>
    </row>
    <row r="872">
      <c r="A872">
        <f>INDEX(resultados!$A$2:$ZZ$995, 866, MATCH($B$1, resultados!$A$1:$ZZ$1, 0))</f>
        <v/>
      </c>
      <c r="B872">
        <f>INDEX(resultados!$A$2:$ZZ$995, 866, MATCH($B$2, resultados!$A$1:$ZZ$1, 0))</f>
        <v/>
      </c>
      <c r="C872">
        <f>INDEX(resultados!$A$2:$ZZ$995, 866, MATCH($B$3, resultados!$A$1:$ZZ$1, 0))</f>
        <v/>
      </c>
    </row>
    <row r="873">
      <c r="A873">
        <f>INDEX(resultados!$A$2:$ZZ$995, 867, MATCH($B$1, resultados!$A$1:$ZZ$1, 0))</f>
        <v/>
      </c>
      <c r="B873">
        <f>INDEX(resultados!$A$2:$ZZ$995, 867, MATCH($B$2, resultados!$A$1:$ZZ$1, 0))</f>
        <v/>
      </c>
      <c r="C873">
        <f>INDEX(resultados!$A$2:$ZZ$995, 867, MATCH($B$3, resultados!$A$1:$ZZ$1, 0))</f>
        <v/>
      </c>
    </row>
    <row r="874">
      <c r="A874">
        <f>INDEX(resultados!$A$2:$ZZ$995, 868, MATCH($B$1, resultados!$A$1:$ZZ$1, 0))</f>
        <v/>
      </c>
      <c r="B874">
        <f>INDEX(resultados!$A$2:$ZZ$995, 868, MATCH($B$2, resultados!$A$1:$ZZ$1, 0))</f>
        <v/>
      </c>
      <c r="C874">
        <f>INDEX(resultados!$A$2:$ZZ$995, 868, MATCH($B$3, resultados!$A$1:$ZZ$1, 0))</f>
        <v/>
      </c>
    </row>
    <row r="875">
      <c r="A875">
        <f>INDEX(resultados!$A$2:$ZZ$995, 869, MATCH($B$1, resultados!$A$1:$ZZ$1, 0))</f>
        <v/>
      </c>
      <c r="B875">
        <f>INDEX(resultados!$A$2:$ZZ$995, 869, MATCH($B$2, resultados!$A$1:$ZZ$1, 0))</f>
        <v/>
      </c>
      <c r="C875">
        <f>INDEX(resultados!$A$2:$ZZ$995, 869, MATCH($B$3, resultados!$A$1:$ZZ$1, 0))</f>
        <v/>
      </c>
    </row>
    <row r="876">
      <c r="A876">
        <f>INDEX(resultados!$A$2:$ZZ$995, 870, MATCH($B$1, resultados!$A$1:$ZZ$1, 0))</f>
        <v/>
      </c>
      <c r="B876">
        <f>INDEX(resultados!$A$2:$ZZ$995, 870, MATCH($B$2, resultados!$A$1:$ZZ$1, 0))</f>
        <v/>
      </c>
      <c r="C876">
        <f>INDEX(resultados!$A$2:$ZZ$995, 870, MATCH($B$3, resultados!$A$1:$ZZ$1, 0))</f>
        <v/>
      </c>
    </row>
    <row r="877">
      <c r="A877">
        <f>INDEX(resultados!$A$2:$ZZ$995, 871, MATCH($B$1, resultados!$A$1:$ZZ$1, 0))</f>
        <v/>
      </c>
      <c r="B877">
        <f>INDEX(resultados!$A$2:$ZZ$995, 871, MATCH($B$2, resultados!$A$1:$ZZ$1, 0))</f>
        <v/>
      </c>
      <c r="C877">
        <f>INDEX(resultados!$A$2:$ZZ$995, 871, MATCH($B$3, resultados!$A$1:$ZZ$1, 0))</f>
        <v/>
      </c>
    </row>
    <row r="878">
      <c r="A878">
        <f>INDEX(resultados!$A$2:$ZZ$995, 872, MATCH($B$1, resultados!$A$1:$ZZ$1, 0))</f>
        <v/>
      </c>
      <c r="B878">
        <f>INDEX(resultados!$A$2:$ZZ$995, 872, MATCH($B$2, resultados!$A$1:$ZZ$1, 0))</f>
        <v/>
      </c>
      <c r="C878">
        <f>INDEX(resultados!$A$2:$ZZ$995, 872, MATCH($B$3, resultados!$A$1:$ZZ$1, 0))</f>
        <v/>
      </c>
    </row>
    <row r="879">
      <c r="A879">
        <f>INDEX(resultados!$A$2:$ZZ$995, 873, MATCH($B$1, resultados!$A$1:$ZZ$1, 0))</f>
        <v/>
      </c>
      <c r="B879">
        <f>INDEX(resultados!$A$2:$ZZ$995, 873, MATCH($B$2, resultados!$A$1:$ZZ$1, 0))</f>
        <v/>
      </c>
      <c r="C879">
        <f>INDEX(resultados!$A$2:$ZZ$995, 873, MATCH($B$3, resultados!$A$1:$ZZ$1, 0))</f>
        <v/>
      </c>
    </row>
    <row r="880">
      <c r="A880">
        <f>INDEX(resultados!$A$2:$ZZ$995, 874, MATCH($B$1, resultados!$A$1:$ZZ$1, 0))</f>
        <v/>
      </c>
      <c r="B880">
        <f>INDEX(resultados!$A$2:$ZZ$995, 874, MATCH($B$2, resultados!$A$1:$ZZ$1, 0))</f>
        <v/>
      </c>
      <c r="C880">
        <f>INDEX(resultados!$A$2:$ZZ$995, 874, MATCH($B$3, resultados!$A$1:$ZZ$1, 0))</f>
        <v/>
      </c>
    </row>
    <row r="881">
      <c r="A881">
        <f>INDEX(resultados!$A$2:$ZZ$995, 875, MATCH($B$1, resultados!$A$1:$ZZ$1, 0))</f>
        <v/>
      </c>
      <c r="B881">
        <f>INDEX(resultados!$A$2:$ZZ$995, 875, MATCH($B$2, resultados!$A$1:$ZZ$1, 0))</f>
        <v/>
      </c>
      <c r="C881">
        <f>INDEX(resultados!$A$2:$ZZ$995, 875, MATCH($B$3, resultados!$A$1:$ZZ$1, 0))</f>
        <v/>
      </c>
    </row>
    <row r="882">
      <c r="A882">
        <f>INDEX(resultados!$A$2:$ZZ$995, 876, MATCH($B$1, resultados!$A$1:$ZZ$1, 0))</f>
        <v/>
      </c>
      <c r="B882">
        <f>INDEX(resultados!$A$2:$ZZ$995, 876, MATCH($B$2, resultados!$A$1:$ZZ$1, 0))</f>
        <v/>
      </c>
      <c r="C882">
        <f>INDEX(resultados!$A$2:$ZZ$995, 876, MATCH($B$3, resultados!$A$1:$ZZ$1, 0))</f>
        <v/>
      </c>
    </row>
    <row r="883">
      <c r="A883">
        <f>INDEX(resultados!$A$2:$ZZ$995, 877, MATCH($B$1, resultados!$A$1:$ZZ$1, 0))</f>
        <v/>
      </c>
      <c r="B883">
        <f>INDEX(resultados!$A$2:$ZZ$995, 877, MATCH($B$2, resultados!$A$1:$ZZ$1, 0))</f>
        <v/>
      </c>
      <c r="C883">
        <f>INDEX(resultados!$A$2:$ZZ$995, 877, MATCH($B$3, resultados!$A$1:$ZZ$1, 0))</f>
        <v/>
      </c>
    </row>
    <row r="884">
      <c r="A884">
        <f>INDEX(resultados!$A$2:$ZZ$995, 878, MATCH($B$1, resultados!$A$1:$ZZ$1, 0))</f>
        <v/>
      </c>
      <c r="B884">
        <f>INDEX(resultados!$A$2:$ZZ$995, 878, MATCH($B$2, resultados!$A$1:$ZZ$1, 0))</f>
        <v/>
      </c>
      <c r="C884">
        <f>INDEX(resultados!$A$2:$ZZ$995, 878, MATCH($B$3, resultados!$A$1:$ZZ$1, 0))</f>
        <v/>
      </c>
    </row>
    <row r="885">
      <c r="A885">
        <f>INDEX(resultados!$A$2:$ZZ$995, 879, MATCH($B$1, resultados!$A$1:$ZZ$1, 0))</f>
        <v/>
      </c>
      <c r="B885">
        <f>INDEX(resultados!$A$2:$ZZ$995, 879, MATCH($B$2, resultados!$A$1:$ZZ$1, 0))</f>
        <v/>
      </c>
      <c r="C885">
        <f>INDEX(resultados!$A$2:$ZZ$995, 879, MATCH($B$3, resultados!$A$1:$ZZ$1, 0))</f>
        <v/>
      </c>
    </row>
    <row r="886">
      <c r="A886">
        <f>INDEX(resultados!$A$2:$ZZ$995, 880, MATCH($B$1, resultados!$A$1:$ZZ$1, 0))</f>
        <v/>
      </c>
      <c r="B886">
        <f>INDEX(resultados!$A$2:$ZZ$995, 880, MATCH($B$2, resultados!$A$1:$ZZ$1, 0))</f>
        <v/>
      </c>
      <c r="C886">
        <f>INDEX(resultados!$A$2:$ZZ$995, 880, MATCH($B$3, resultados!$A$1:$ZZ$1, 0))</f>
        <v/>
      </c>
    </row>
    <row r="887">
      <c r="A887">
        <f>INDEX(resultados!$A$2:$ZZ$995, 881, MATCH($B$1, resultados!$A$1:$ZZ$1, 0))</f>
        <v/>
      </c>
      <c r="B887">
        <f>INDEX(resultados!$A$2:$ZZ$995, 881, MATCH($B$2, resultados!$A$1:$ZZ$1, 0))</f>
        <v/>
      </c>
      <c r="C887">
        <f>INDEX(resultados!$A$2:$ZZ$995, 881, MATCH($B$3, resultados!$A$1:$ZZ$1, 0))</f>
        <v/>
      </c>
    </row>
    <row r="888">
      <c r="A888">
        <f>INDEX(resultados!$A$2:$ZZ$995, 882, MATCH($B$1, resultados!$A$1:$ZZ$1, 0))</f>
        <v/>
      </c>
      <c r="B888">
        <f>INDEX(resultados!$A$2:$ZZ$995, 882, MATCH($B$2, resultados!$A$1:$ZZ$1, 0))</f>
        <v/>
      </c>
      <c r="C888">
        <f>INDEX(resultados!$A$2:$ZZ$995, 882, MATCH($B$3, resultados!$A$1:$ZZ$1, 0))</f>
        <v/>
      </c>
    </row>
    <row r="889">
      <c r="A889">
        <f>INDEX(resultados!$A$2:$ZZ$995, 883, MATCH($B$1, resultados!$A$1:$ZZ$1, 0))</f>
        <v/>
      </c>
      <c r="B889">
        <f>INDEX(resultados!$A$2:$ZZ$995, 883, MATCH($B$2, resultados!$A$1:$ZZ$1, 0))</f>
        <v/>
      </c>
      <c r="C889">
        <f>INDEX(resultados!$A$2:$ZZ$995, 883, MATCH($B$3, resultados!$A$1:$ZZ$1, 0))</f>
        <v/>
      </c>
    </row>
    <row r="890">
      <c r="A890">
        <f>INDEX(resultados!$A$2:$ZZ$995, 884, MATCH($B$1, resultados!$A$1:$ZZ$1, 0))</f>
        <v/>
      </c>
      <c r="B890">
        <f>INDEX(resultados!$A$2:$ZZ$995, 884, MATCH($B$2, resultados!$A$1:$ZZ$1, 0))</f>
        <v/>
      </c>
      <c r="C890">
        <f>INDEX(resultados!$A$2:$ZZ$995, 884, MATCH($B$3, resultados!$A$1:$ZZ$1, 0))</f>
        <v/>
      </c>
    </row>
    <row r="891">
      <c r="A891">
        <f>INDEX(resultados!$A$2:$ZZ$995, 885, MATCH($B$1, resultados!$A$1:$ZZ$1, 0))</f>
        <v/>
      </c>
      <c r="B891">
        <f>INDEX(resultados!$A$2:$ZZ$995, 885, MATCH($B$2, resultados!$A$1:$ZZ$1, 0))</f>
        <v/>
      </c>
      <c r="C891">
        <f>INDEX(resultados!$A$2:$ZZ$995, 885, MATCH($B$3, resultados!$A$1:$ZZ$1, 0))</f>
        <v/>
      </c>
    </row>
    <row r="892">
      <c r="A892">
        <f>INDEX(resultados!$A$2:$ZZ$995, 886, MATCH($B$1, resultados!$A$1:$ZZ$1, 0))</f>
        <v/>
      </c>
      <c r="B892">
        <f>INDEX(resultados!$A$2:$ZZ$995, 886, MATCH($B$2, resultados!$A$1:$ZZ$1, 0))</f>
        <v/>
      </c>
      <c r="C892">
        <f>INDEX(resultados!$A$2:$ZZ$995, 886, MATCH($B$3, resultados!$A$1:$ZZ$1, 0))</f>
        <v/>
      </c>
    </row>
    <row r="893">
      <c r="A893">
        <f>INDEX(resultados!$A$2:$ZZ$995, 887, MATCH($B$1, resultados!$A$1:$ZZ$1, 0))</f>
        <v/>
      </c>
      <c r="B893">
        <f>INDEX(resultados!$A$2:$ZZ$995, 887, MATCH($B$2, resultados!$A$1:$ZZ$1, 0))</f>
        <v/>
      </c>
      <c r="C893">
        <f>INDEX(resultados!$A$2:$ZZ$995, 887, MATCH($B$3, resultados!$A$1:$ZZ$1, 0))</f>
        <v/>
      </c>
    </row>
    <row r="894">
      <c r="A894">
        <f>INDEX(resultados!$A$2:$ZZ$995, 888, MATCH($B$1, resultados!$A$1:$ZZ$1, 0))</f>
        <v/>
      </c>
      <c r="B894">
        <f>INDEX(resultados!$A$2:$ZZ$995, 888, MATCH($B$2, resultados!$A$1:$ZZ$1, 0))</f>
        <v/>
      </c>
      <c r="C894">
        <f>INDEX(resultados!$A$2:$ZZ$995, 888, MATCH($B$3, resultados!$A$1:$ZZ$1, 0))</f>
        <v/>
      </c>
    </row>
    <row r="895">
      <c r="A895">
        <f>INDEX(resultados!$A$2:$ZZ$995, 889, MATCH($B$1, resultados!$A$1:$ZZ$1, 0))</f>
        <v/>
      </c>
      <c r="B895">
        <f>INDEX(resultados!$A$2:$ZZ$995, 889, MATCH($B$2, resultados!$A$1:$ZZ$1, 0))</f>
        <v/>
      </c>
      <c r="C895">
        <f>INDEX(resultados!$A$2:$ZZ$995, 889, MATCH($B$3, resultados!$A$1:$ZZ$1, 0))</f>
        <v/>
      </c>
    </row>
    <row r="896">
      <c r="A896">
        <f>INDEX(resultados!$A$2:$ZZ$995, 890, MATCH($B$1, resultados!$A$1:$ZZ$1, 0))</f>
        <v/>
      </c>
      <c r="B896">
        <f>INDEX(resultados!$A$2:$ZZ$995, 890, MATCH($B$2, resultados!$A$1:$ZZ$1, 0))</f>
        <v/>
      </c>
      <c r="C896">
        <f>INDEX(resultados!$A$2:$ZZ$995, 890, MATCH($B$3, resultados!$A$1:$ZZ$1, 0))</f>
        <v/>
      </c>
    </row>
    <row r="897">
      <c r="A897">
        <f>INDEX(resultados!$A$2:$ZZ$995, 891, MATCH($B$1, resultados!$A$1:$ZZ$1, 0))</f>
        <v/>
      </c>
      <c r="B897">
        <f>INDEX(resultados!$A$2:$ZZ$995, 891, MATCH($B$2, resultados!$A$1:$ZZ$1, 0))</f>
        <v/>
      </c>
      <c r="C897">
        <f>INDEX(resultados!$A$2:$ZZ$995, 891, MATCH($B$3, resultados!$A$1:$ZZ$1, 0))</f>
        <v/>
      </c>
    </row>
    <row r="898">
      <c r="A898">
        <f>INDEX(resultados!$A$2:$ZZ$995, 892, MATCH($B$1, resultados!$A$1:$ZZ$1, 0))</f>
        <v/>
      </c>
      <c r="B898">
        <f>INDEX(resultados!$A$2:$ZZ$995, 892, MATCH($B$2, resultados!$A$1:$ZZ$1, 0))</f>
        <v/>
      </c>
      <c r="C898">
        <f>INDEX(resultados!$A$2:$ZZ$995, 892, MATCH($B$3, resultados!$A$1:$ZZ$1, 0))</f>
        <v/>
      </c>
    </row>
    <row r="899">
      <c r="A899">
        <f>INDEX(resultados!$A$2:$ZZ$995, 893, MATCH($B$1, resultados!$A$1:$ZZ$1, 0))</f>
        <v/>
      </c>
      <c r="B899">
        <f>INDEX(resultados!$A$2:$ZZ$995, 893, MATCH($B$2, resultados!$A$1:$ZZ$1, 0))</f>
        <v/>
      </c>
      <c r="C899">
        <f>INDEX(resultados!$A$2:$ZZ$995, 893, MATCH($B$3, resultados!$A$1:$ZZ$1, 0))</f>
        <v/>
      </c>
    </row>
    <row r="900">
      <c r="A900">
        <f>INDEX(resultados!$A$2:$ZZ$995, 894, MATCH($B$1, resultados!$A$1:$ZZ$1, 0))</f>
        <v/>
      </c>
      <c r="B900">
        <f>INDEX(resultados!$A$2:$ZZ$995, 894, MATCH($B$2, resultados!$A$1:$ZZ$1, 0))</f>
        <v/>
      </c>
      <c r="C900">
        <f>INDEX(resultados!$A$2:$ZZ$995, 894, MATCH($B$3, resultados!$A$1:$ZZ$1, 0))</f>
        <v/>
      </c>
    </row>
    <row r="901">
      <c r="A901">
        <f>INDEX(resultados!$A$2:$ZZ$995, 895, MATCH($B$1, resultados!$A$1:$ZZ$1, 0))</f>
        <v/>
      </c>
      <c r="B901">
        <f>INDEX(resultados!$A$2:$ZZ$995, 895, MATCH($B$2, resultados!$A$1:$ZZ$1, 0))</f>
        <v/>
      </c>
      <c r="C901">
        <f>INDEX(resultados!$A$2:$ZZ$995, 895, MATCH($B$3, resultados!$A$1:$ZZ$1, 0))</f>
        <v/>
      </c>
    </row>
    <row r="902">
      <c r="A902">
        <f>INDEX(resultados!$A$2:$ZZ$995, 896, MATCH($B$1, resultados!$A$1:$ZZ$1, 0))</f>
        <v/>
      </c>
      <c r="B902">
        <f>INDEX(resultados!$A$2:$ZZ$995, 896, MATCH($B$2, resultados!$A$1:$ZZ$1, 0))</f>
        <v/>
      </c>
      <c r="C902">
        <f>INDEX(resultados!$A$2:$ZZ$995, 896, MATCH($B$3, resultados!$A$1:$ZZ$1, 0))</f>
        <v/>
      </c>
    </row>
    <row r="903">
      <c r="A903">
        <f>INDEX(resultados!$A$2:$ZZ$995, 897, MATCH($B$1, resultados!$A$1:$ZZ$1, 0))</f>
        <v/>
      </c>
      <c r="B903">
        <f>INDEX(resultados!$A$2:$ZZ$995, 897, MATCH($B$2, resultados!$A$1:$ZZ$1, 0))</f>
        <v/>
      </c>
      <c r="C903">
        <f>INDEX(resultados!$A$2:$ZZ$995, 897, MATCH($B$3, resultados!$A$1:$ZZ$1, 0))</f>
        <v/>
      </c>
    </row>
    <row r="904">
      <c r="A904">
        <f>INDEX(resultados!$A$2:$ZZ$995, 898, MATCH($B$1, resultados!$A$1:$ZZ$1, 0))</f>
        <v/>
      </c>
      <c r="B904">
        <f>INDEX(resultados!$A$2:$ZZ$995, 898, MATCH($B$2, resultados!$A$1:$ZZ$1, 0))</f>
        <v/>
      </c>
      <c r="C904">
        <f>INDEX(resultados!$A$2:$ZZ$995, 898, MATCH($B$3, resultados!$A$1:$ZZ$1, 0))</f>
        <v/>
      </c>
    </row>
    <row r="905">
      <c r="A905">
        <f>INDEX(resultados!$A$2:$ZZ$995, 899, MATCH($B$1, resultados!$A$1:$ZZ$1, 0))</f>
        <v/>
      </c>
      <c r="B905">
        <f>INDEX(resultados!$A$2:$ZZ$995, 899, MATCH($B$2, resultados!$A$1:$ZZ$1, 0))</f>
        <v/>
      </c>
      <c r="C905">
        <f>INDEX(resultados!$A$2:$ZZ$995, 899, MATCH($B$3, resultados!$A$1:$ZZ$1, 0))</f>
        <v/>
      </c>
    </row>
    <row r="906">
      <c r="A906">
        <f>INDEX(resultados!$A$2:$ZZ$995, 900, MATCH($B$1, resultados!$A$1:$ZZ$1, 0))</f>
        <v/>
      </c>
      <c r="B906">
        <f>INDEX(resultados!$A$2:$ZZ$995, 900, MATCH($B$2, resultados!$A$1:$ZZ$1, 0))</f>
        <v/>
      </c>
      <c r="C906">
        <f>INDEX(resultados!$A$2:$ZZ$995, 900, MATCH($B$3, resultados!$A$1:$ZZ$1, 0))</f>
        <v/>
      </c>
    </row>
    <row r="907">
      <c r="A907">
        <f>INDEX(resultados!$A$2:$ZZ$995, 901, MATCH($B$1, resultados!$A$1:$ZZ$1, 0))</f>
        <v/>
      </c>
      <c r="B907">
        <f>INDEX(resultados!$A$2:$ZZ$995, 901, MATCH($B$2, resultados!$A$1:$ZZ$1, 0))</f>
        <v/>
      </c>
      <c r="C907">
        <f>INDEX(resultados!$A$2:$ZZ$995, 901, MATCH($B$3, resultados!$A$1:$ZZ$1, 0))</f>
        <v/>
      </c>
    </row>
    <row r="908">
      <c r="A908">
        <f>INDEX(resultados!$A$2:$ZZ$995, 902, MATCH($B$1, resultados!$A$1:$ZZ$1, 0))</f>
        <v/>
      </c>
      <c r="B908">
        <f>INDEX(resultados!$A$2:$ZZ$995, 902, MATCH($B$2, resultados!$A$1:$ZZ$1, 0))</f>
        <v/>
      </c>
      <c r="C908">
        <f>INDEX(resultados!$A$2:$ZZ$995, 902, MATCH($B$3, resultados!$A$1:$ZZ$1, 0))</f>
        <v/>
      </c>
    </row>
    <row r="909">
      <c r="A909">
        <f>INDEX(resultados!$A$2:$ZZ$995, 903, MATCH($B$1, resultados!$A$1:$ZZ$1, 0))</f>
        <v/>
      </c>
      <c r="B909">
        <f>INDEX(resultados!$A$2:$ZZ$995, 903, MATCH($B$2, resultados!$A$1:$ZZ$1, 0))</f>
        <v/>
      </c>
      <c r="C909">
        <f>INDEX(resultados!$A$2:$ZZ$995, 903, MATCH($B$3, resultados!$A$1:$ZZ$1, 0))</f>
        <v/>
      </c>
    </row>
    <row r="910">
      <c r="A910">
        <f>INDEX(resultados!$A$2:$ZZ$995, 904, MATCH($B$1, resultados!$A$1:$ZZ$1, 0))</f>
        <v/>
      </c>
      <c r="B910">
        <f>INDEX(resultados!$A$2:$ZZ$995, 904, MATCH($B$2, resultados!$A$1:$ZZ$1, 0))</f>
        <v/>
      </c>
      <c r="C910">
        <f>INDEX(resultados!$A$2:$ZZ$995, 904, MATCH($B$3, resultados!$A$1:$ZZ$1, 0))</f>
        <v/>
      </c>
    </row>
    <row r="911">
      <c r="A911">
        <f>INDEX(resultados!$A$2:$ZZ$995, 905, MATCH($B$1, resultados!$A$1:$ZZ$1, 0))</f>
        <v/>
      </c>
      <c r="B911">
        <f>INDEX(resultados!$A$2:$ZZ$995, 905, MATCH($B$2, resultados!$A$1:$ZZ$1, 0))</f>
        <v/>
      </c>
      <c r="C911">
        <f>INDEX(resultados!$A$2:$ZZ$995, 905, MATCH($B$3, resultados!$A$1:$ZZ$1, 0))</f>
        <v/>
      </c>
    </row>
    <row r="912">
      <c r="A912">
        <f>INDEX(resultados!$A$2:$ZZ$995, 906, MATCH($B$1, resultados!$A$1:$ZZ$1, 0))</f>
        <v/>
      </c>
      <c r="B912">
        <f>INDEX(resultados!$A$2:$ZZ$995, 906, MATCH($B$2, resultados!$A$1:$ZZ$1, 0))</f>
        <v/>
      </c>
      <c r="C912">
        <f>INDEX(resultados!$A$2:$ZZ$995, 906, MATCH($B$3, resultados!$A$1:$ZZ$1, 0))</f>
        <v/>
      </c>
    </row>
    <row r="913">
      <c r="A913">
        <f>INDEX(resultados!$A$2:$ZZ$995, 907, MATCH($B$1, resultados!$A$1:$ZZ$1, 0))</f>
        <v/>
      </c>
      <c r="B913">
        <f>INDEX(resultados!$A$2:$ZZ$995, 907, MATCH($B$2, resultados!$A$1:$ZZ$1, 0))</f>
        <v/>
      </c>
      <c r="C913">
        <f>INDEX(resultados!$A$2:$ZZ$995, 907, MATCH($B$3, resultados!$A$1:$ZZ$1, 0))</f>
        <v/>
      </c>
    </row>
    <row r="914">
      <c r="A914">
        <f>INDEX(resultados!$A$2:$ZZ$995, 908, MATCH($B$1, resultados!$A$1:$ZZ$1, 0))</f>
        <v/>
      </c>
      <c r="B914">
        <f>INDEX(resultados!$A$2:$ZZ$995, 908, MATCH($B$2, resultados!$A$1:$ZZ$1, 0))</f>
        <v/>
      </c>
      <c r="C914">
        <f>INDEX(resultados!$A$2:$ZZ$995, 908, MATCH($B$3, resultados!$A$1:$ZZ$1, 0))</f>
        <v/>
      </c>
    </row>
    <row r="915">
      <c r="A915">
        <f>INDEX(resultados!$A$2:$ZZ$995, 909, MATCH($B$1, resultados!$A$1:$ZZ$1, 0))</f>
        <v/>
      </c>
      <c r="B915">
        <f>INDEX(resultados!$A$2:$ZZ$995, 909, MATCH($B$2, resultados!$A$1:$ZZ$1, 0))</f>
        <v/>
      </c>
      <c r="C915">
        <f>INDEX(resultados!$A$2:$ZZ$995, 909, MATCH($B$3, resultados!$A$1:$ZZ$1, 0))</f>
        <v/>
      </c>
    </row>
    <row r="916">
      <c r="A916">
        <f>INDEX(resultados!$A$2:$ZZ$995, 910, MATCH($B$1, resultados!$A$1:$ZZ$1, 0))</f>
        <v/>
      </c>
      <c r="B916">
        <f>INDEX(resultados!$A$2:$ZZ$995, 910, MATCH($B$2, resultados!$A$1:$ZZ$1, 0))</f>
        <v/>
      </c>
      <c r="C916">
        <f>INDEX(resultados!$A$2:$ZZ$995, 910, MATCH($B$3, resultados!$A$1:$ZZ$1, 0))</f>
        <v/>
      </c>
    </row>
    <row r="917">
      <c r="A917">
        <f>INDEX(resultados!$A$2:$ZZ$995, 911, MATCH($B$1, resultados!$A$1:$ZZ$1, 0))</f>
        <v/>
      </c>
      <c r="B917">
        <f>INDEX(resultados!$A$2:$ZZ$995, 911, MATCH($B$2, resultados!$A$1:$ZZ$1, 0))</f>
        <v/>
      </c>
      <c r="C917">
        <f>INDEX(resultados!$A$2:$ZZ$995, 911, MATCH($B$3, resultados!$A$1:$ZZ$1, 0))</f>
        <v/>
      </c>
    </row>
    <row r="918">
      <c r="A918">
        <f>INDEX(resultados!$A$2:$ZZ$995, 912, MATCH($B$1, resultados!$A$1:$ZZ$1, 0))</f>
        <v/>
      </c>
      <c r="B918">
        <f>INDEX(resultados!$A$2:$ZZ$995, 912, MATCH($B$2, resultados!$A$1:$ZZ$1, 0))</f>
        <v/>
      </c>
      <c r="C918">
        <f>INDEX(resultados!$A$2:$ZZ$995, 912, MATCH($B$3, resultados!$A$1:$ZZ$1, 0))</f>
        <v/>
      </c>
    </row>
    <row r="919">
      <c r="A919">
        <f>INDEX(resultados!$A$2:$ZZ$995, 913, MATCH($B$1, resultados!$A$1:$ZZ$1, 0))</f>
        <v/>
      </c>
      <c r="B919">
        <f>INDEX(resultados!$A$2:$ZZ$995, 913, MATCH($B$2, resultados!$A$1:$ZZ$1, 0))</f>
        <v/>
      </c>
      <c r="C919">
        <f>INDEX(resultados!$A$2:$ZZ$995, 913, MATCH($B$3, resultados!$A$1:$ZZ$1, 0))</f>
        <v/>
      </c>
    </row>
    <row r="920">
      <c r="A920">
        <f>INDEX(resultados!$A$2:$ZZ$995, 914, MATCH($B$1, resultados!$A$1:$ZZ$1, 0))</f>
        <v/>
      </c>
      <c r="B920">
        <f>INDEX(resultados!$A$2:$ZZ$995, 914, MATCH($B$2, resultados!$A$1:$ZZ$1, 0))</f>
        <v/>
      </c>
      <c r="C920">
        <f>INDEX(resultados!$A$2:$ZZ$995, 914, MATCH($B$3, resultados!$A$1:$ZZ$1, 0))</f>
        <v/>
      </c>
    </row>
    <row r="921">
      <c r="A921">
        <f>INDEX(resultados!$A$2:$ZZ$995, 915, MATCH($B$1, resultados!$A$1:$ZZ$1, 0))</f>
        <v/>
      </c>
      <c r="B921">
        <f>INDEX(resultados!$A$2:$ZZ$995, 915, MATCH($B$2, resultados!$A$1:$ZZ$1, 0))</f>
        <v/>
      </c>
      <c r="C921">
        <f>INDEX(resultados!$A$2:$ZZ$995, 915, MATCH($B$3, resultados!$A$1:$ZZ$1, 0))</f>
        <v/>
      </c>
    </row>
    <row r="922">
      <c r="A922">
        <f>INDEX(resultados!$A$2:$ZZ$995, 916, MATCH($B$1, resultados!$A$1:$ZZ$1, 0))</f>
        <v/>
      </c>
      <c r="B922">
        <f>INDEX(resultados!$A$2:$ZZ$995, 916, MATCH($B$2, resultados!$A$1:$ZZ$1, 0))</f>
        <v/>
      </c>
      <c r="C922">
        <f>INDEX(resultados!$A$2:$ZZ$995, 916, MATCH($B$3, resultados!$A$1:$ZZ$1, 0))</f>
        <v/>
      </c>
    </row>
    <row r="923">
      <c r="A923">
        <f>INDEX(resultados!$A$2:$ZZ$995, 917, MATCH($B$1, resultados!$A$1:$ZZ$1, 0))</f>
        <v/>
      </c>
      <c r="B923">
        <f>INDEX(resultados!$A$2:$ZZ$995, 917, MATCH($B$2, resultados!$A$1:$ZZ$1, 0))</f>
        <v/>
      </c>
      <c r="C923">
        <f>INDEX(resultados!$A$2:$ZZ$995, 917, MATCH($B$3, resultados!$A$1:$ZZ$1, 0))</f>
        <v/>
      </c>
    </row>
    <row r="924">
      <c r="A924">
        <f>INDEX(resultados!$A$2:$ZZ$995, 918, MATCH($B$1, resultados!$A$1:$ZZ$1, 0))</f>
        <v/>
      </c>
      <c r="B924">
        <f>INDEX(resultados!$A$2:$ZZ$995, 918, MATCH($B$2, resultados!$A$1:$ZZ$1, 0))</f>
        <v/>
      </c>
      <c r="C924">
        <f>INDEX(resultados!$A$2:$ZZ$995, 918, MATCH($B$3, resultados!$A$1:$ZZ$1, 0))</f>
        <v/>
      </c>
    </row>
    <row r="925">
      <c r="A925">
        <f>INDEX(resultados!$A$2:$ZZ$995, 919, MATCH($B$1, resultados!$A$1:$ZZ$1, 0))</f>
        <v/>
      </c>
      <c r="B925">
        <f>INDEX(resultados!$A$2:$ZZ$995, 919, MATCH($B$2, resultados!$A$1:$ZZ$1, 0))</f>
        <v/>
      </c>
      <c r="C925">
        <f>INDEX(resultados!$A$2:$ZZ$995, 919, MATCH($B$3, resultados!$A$1:$ZZ$1, 0))</f>
        <v/>
      </c>
    </row>
    <row r="926">
      <c r="A926">
        <f>INDEX(resultados!$A$2:$ZZ$995, 920, MATCH($B$1, resultados!$A$1:$ZZ$1, 0))</f>
        <v/>
      </c>
      <c r="B926">
        <f>INDEX(resultados!$A$2:$ZZ$995, 920, MATCH($B$2, resultados!$A$1:$ZZ$1, 0))</f>
        <v/>
      </c>
      <c r="C926">
        <f>INDEX(resultados!$A$2:$ZZ$995, 920, MATCH($B$3, resultados!$A$1:$ZZ$1, 0))</f>
        <v/>
      </c>
    </row>
    <row r="927">
      <c r="A927">
        <f>INDEX(resultados!$A$2:$ZZ$995, 921, MATCH($B$1, resultados!$A$1:$ZZ$1, 0))</f>
        <v/>
      </c>
      <c r="B927">
        <f>INDEX(resultados!$A$2:$ZZ$995, 921, MATCH($B$2, resultados!$A$1:$ZZ$1, 0))</f>
        <v/>
      </c>
      <c r="C927">
        <f>INDEX(resultados!$A$2:$ZZ$995, 921, MATCH($B$3, resultados!$A$1:$ZZ$1, 0))</f>
        <v/>
      </c>
    </row>
    <row r="928">
      <c r="A928">
        <f>INDEX(resultados!$A$2:$ZZ$995, 922, MATCH($B$1, resultados!$A$1:$ZZ$1, 0))</f>
        <v/>
      </c>
      <c r="B928">
        <f>INDEX(resultados!$A$2:$ZZ$995, 922, MATCH($B$2, resultados!$A$1:$ZZ$1, 0))</f>
        <v/>
      </c>
      <c r="C928">
        <f>INDEX(resultados!$A$2:$ZZ$995, 922, MATCH($B$3, resultados!$A$1:$ZZ$1, 0))</f>
        <v/>
      </c>
    </row>
    <row r="929">
      <c r="A929">
        <f>INDEX(resultados!$A$2:$ZZ$995, 923, MATCH($B$1, resultados!$A$1:$ZZ$1, 0))</f>
        <v/>
      </c>
      <c r="B929">
        <f>INDEX(resultados!$A$2:$ZZ$995, 923, MATCH($B$2, resultados!$A$1:$ZZ$1, 0))</f>
        <v/>
      </c>
      <c r="C929">
        <f>INDEX(resultados!$A$2:$ZZ$995, 923, MATCH($B$3, resultados!$A$1:$ZZ$1, 0))</f>
        <v/>
      </c>
    </row>
    <row r="930">
      <c r="A930">
        <f>INDEX(resultados!$A$2:$ZZ$995, 924, MATCH($B$1, resultados!$A$1:$ZZ$1, 0))</f>
        <v/>
      </c>
      <c r="B930">
        <f>INDEX(resultados!$A$2:$ZZ$995, 924, MATCH($B$2, resultados!$A$1:$ZZ$1, 0))</f>
        <v/>
      </c>
      <c r="C930">
        <f>INDEX(resultados!$A$2:$ZZ$995, 924, MATCH($B$3, resultados!$A$1:$ZZ$1, 0))</f>
        <v/>
      </c>
    </row>
    <row r="931">
      <c r="A931">
        <f>INDEX(resultados!$A$2:$ZZ$995, 925, MATCH($B$1, resultados!$A$1:$ZZ$1, 0))</f>
        <v/>
      </c>
      <c r="B931">
        <f>INDEX(resultados!$A$2:$ZZ$995, 925, MATCH($B$2, resultados!$A$1:$ZZ$1, 0))</f>
        <v/>
      </c>
      <c r="C931">
        <f>INDEX(resultados!$A$2:$ZZ$995, 925, MATCH($B$3, resultados!$A$1:$ZZ$1, 0))</f>
        <v/>
      </c>
    </row>
    <row r="932">
      <c r="A932">
        <f>INDEX(resultados!$A$2:$ZZ$995, 926, MATCH($B$1, resultados!$A$1:$ZZ$1, 0))</f>
        <v/>
      </c>
      <c r="B932">
        <f>INDEX(resultados!$A$2:$ZZ$995, 926, MATCH($B$2, resultados!$A$1:$ZZ$1, 0))</f>
        <v/>
      </c>
      <c r="C932">
        <f>INDEX(resultados!$A$2:$ZZ$995, 926, MATCH($B$3, resultados!$A$1:$ZZ$1, 0))</f>
        <v/>
      </c>
    </row>
    <row r="933">
      <c r="A933">
        <f>INDEX(resultados!$A$2:$ZZ$995, 927, MATCH($B$1, resultados!$A$1:$ZZ$1, 0))</f>
        <v/>
      </c>
      <c r="B933">
        <f>INDEX(resultados!$A$2:$ZZ$995, 927, MATCH($B$2, resultados!$A$1:$ZZ$1, 0))</f>
        <v/>
      </c>
      <c r="C933">
        <f>INDEX(resultados!$A$2:$ZZ$995, 927, MATCH($B$3, resultados!$A$1:$ZZ$1, 0))</f>
        <v/>
      </c>
    </row>
    <row r="934">
      <c r="A934">
        <f>INDEX(resultados!$A$2:$ZZ$995, 928, MATCH($B$1, resultados!$A$1:$ZZ$1, 0))</f>
        <v/>
      </c>
      <c r="B934">
        <f>INDEX(resultados!$A$2:$ZZ$995, 928, MATCH($B$2, resultados!$A$1:$ZZ$1, 0))</f>
        <v/>
      </c>
      <c r="C934">
        <f>INDEX(resultados!$A$2:$ZZ$995, 928, MATCH($B$3, resultados!$A$1:$ZZ$1, 0))</f>
        <v/>
      </c>
    </row>
    <row r="935">
      <c r="A935">
        <f>INDEX(resultados!$A$2:$ZZ$995, 929, MATCH($B$1, resultados!$A$1:$ZZ$1, 0))</f>
        <v/>
      </c>
      <c r="B935">
        <f>INDEX(resultados!$A$2:$ZZ$995, 929, MATCH($B$2, resultados!$A$1:$ZZ$1, 0))</f>
        <v/>
      </c>
      <c r="C935">
        <f>INDEX(resultados!$A$2:$ZZ$995, 929, MATCH($B$3, resultados!$A$1:$ZZ$1, 0))</f>
        <v/>
      </c>
    </row>
    <row r="936">
      <c r="A936">
        <f>INDEX(resultados!$A$2:$ZZ$995, 930, MATCH($B$1, resultados!$A$1:$ZZ$1, 0))</f>
        <v/>
      </c>
      <c r="B936">
        <f>INDEX(resultados!$A$2:$ZZ$995, 930, MATCH($B$2, resultados!$A$1:$ZZ$1, 0))</f>
        <v/>
      </c>
      <c r="C936">
        <f>INDEX(resultados!$A$2:$ZZ$995, 930, MATCH($B$3, resultados!$A$1:$ZZ$1, 0))</f>
        <v/>
      </c>
    </row>
    <row r="937">
      <c r="A937">
        <f>INDEX(resultados!$A$2:$ZZ$995, 931, MATCH($B$1, resultados!$A$1:$ZZ$1, 0))</f>
        <v/>
      </c>
      <c r="B937">
        <f>INDEX(resultados!$A$2:$ZZ$995, 931, MATCH($B$2, resultados!$A$1:$ZZ$1, 0))</f>
        <v/>
      </c>
      <c r="C937">
        <f>INDEX(resultados!$A$2:$ZZ$995, 931, MATCH($B$3, resultados!$A$1:$ZZ$1, 0))</f>
        <v/>
      </c>
    </row>
    <row r="938">
      <c r="A938">
        <f>INDEX(resultados!$A$2:$ZZ$995, 932, MATCH($B$1, resultados!$A$1:$ZZ$1, 0))</f>
        <v/>
      </c>
      <c r="B938">
        <f>INDEX(resultados!$A$2:$ZZ$995, 932, MATCH($B$2, resultados!$A$1:$ZZ$1, 0))</f>
        <v/>
      </c>
      <c r="C938">
        <f>INDEX(resultados!$A$2:$ZZ$995, 932, MATCH($B$3, resultados!$A$1:$ZZ$1, 0))</f>
        <v/>
      </c>
    </row>
    <row r="939">
      <c r="A939">
        <f>INDEX(resultados!$A$2:$ZZ$995, 933, MATCH($B$1, resultados!$A$1:$ZZ$1, 0))</f>
        <v/>
      </c>
      <c r="B939">
        <f>INDEX(resultados!$A$2:$ZZ$995, 933, MATCH($B$2, resultados!$A$1:$ZZ$1, 0))</f>
        <v/>
      </c>
      <c r="C939">
        <f>INDEX(resultados!$A$2:$ZZ$995, 933, MATCH($B$3, resultados!$A$1:$ZZ$1, 0))</f>
        <v/>
      </c>
    </row>
    <row r="940">
      <c r="A940">
        <f>INDEX(resultados!$A$2:$ZZ$995, 934, MATCH($B$1, resultados!$A$1:$ZZ$1, 0))</f>
        <v/>
      </c>
      <c r="B940">
        <f>INDEX(resultados!$A$2:$ZZ$995, 934, MATCH($B$2, resultados!$A$1:$ZZ$1, 0))</f>
        <v/>
      </c>
      <c r="C940">
        <f>INDEX(resultados!$A$2:$ZZ$995, 934, MATCH($B$3, resultados!$A$1:$ZZ$1, 0))</f>
        <v/>
      </c>
    </row>
    <row r="941">
      <c r="A941">
        <f>INDEX(resultados!$A$2:$ZZ$995, 935, MATCH($B$1, resultados!$A$1:$ZZ$1, 0))</f>
        <v/>
      </c>
      <c r="B941">
        <f>INDEX(resultados!$A$2:$ZZ$995, 935, MATCH($B$2, resultados!$A$1:$ZZ$1, 0))</f>
        <v/>
      </c>
      <c r="C941">
        <f>INDEX(resultados!$A$2:$ZZ$995, 935, MATCH($B$3, resultados!$A$1:$ZZ$1, 0))</f>
        <v/>
      </c>
    </row>
    <row r="942">
      <c r="A942">
        <f>INDEX(resultados!$A$2:$ZZ$995, 936, MATCH($B$1, resultados!$A$1:$ZZ$1, 0))</f>
        <v/>
      </c>
      <c r="B942">
        <f>INDEX(resultados!$A$2:$ZZ$995, 936, MATCH($B$2, resultados!$A$1:$ZZ$1, 0))</f>
        <v/>
      </c>
      <c r="C942">
        <f>INDEX(resultados!$A$2:$ZZ$995, 936, MATCH($B$3, resultados!$A$1:$ZZ$1, 0))</f>
        <v/>
      </c>
    </row>
    <row r="943">
      <c r="A943">
        <f>INDEX(resultados!$A$2:$ZZ$995, 937, MATCH($B$1, resultados!$A$1:$ZZ$1, 0))</f>
        <v/>
      </c>
      <c r="B943">
        <f>INDEX(resultados!$A$2:$ZZ$995, 937, MATCH($B$2, resultados!$A$1:$ZZ$1, 0))</f>
        <v/>
      </c>
      <c r="C943">
        <f>INDEX(resultados!$A$2:$ZZ$995, 937, MATCH($B$3, resultados!$A$1:$ZZ$1, 0))</f>
        <v/>
      </c>
    </row>
    <row r="944">
      <c r="A944">
        <f>INDEX(resultados!$A$2:$ZZ$995, 938, MATCH($B$1, resultados!$A$1:$ZZ$1, 0))</f>
        <v/>
      </c>
      <c r="B944">
        <f>INDEX(resultados!$A$2:$ZZ$995, 938, MATCH($B$2, resultados!$A$1:$ZZ$1, 0))</f>
        <v/>
      </c>
      <c r="C944">
        <f>INDEX(resultados!$A$2:$ZZ$995, 938, MATCH($B$3, resultados!$A$1:$ZZ$1, 0))</f>
        <v/>
      </c>
    </row>
    <row r="945">
      <c r="A945">
        <f>INDEX(resultados!$A$2:$ZZ$995, 939, MATCH($B$1, resultados!$A$1:$ZZ$1, 0))</f>
        <v/>
      </c>
      <c r="B945">
        <f>INDEX(resultados!$A$2:$ZZ$995, 939, MATCH($B$2, resultados!$A$1:$ZZ$1, 0))</f>
        <v/>
      </c>
      <c r="C945">
        <f>INDEX(resultados!$A$2:$ZZ$995, 939, MATCH($B$3, resultados!$A$1:$ZZ$1, 0))</f>
        <v/>
      </c>
    </row>
    <row r="946">
      <c r="A946">
        <f>INDEX(resultados!$A$2:$ZZ$995, 940, MATCH($B$1, resultados!$A$1:$ZZ$1, 0))</f>
        <v/>
      </c>
      <c r="B946">
        <f>INDEX(resultados!$A$2:$ZZ$995, 940, MATCH($B$2, resultados!$A$1:$ZZ$1, 0))</f>
        <v/>
      </c>
      <c r="C946">
        <f>INDEX(resultados!$A$2:$ZZ$995, 940, MATCH($B$3, resultados!$A$1:$ZZ$1, 0))</f>
        <v/>
      </c>
    </row>
    <row r="947">
      <c r="A947">
        <f>INDEX(resultados!$A$2:$ZZ$995, 941, MATCH($B$1, resultados!$A$1:$ZZ$1, 0))</f>
        <v/>
      </c>
      <c r="B947">
        <f>INDEX(resultados!$A$2:$ZZ$995, 941, MATCH($B$2, resultados!$A$1:$ZZ$1, 0))</f>
        <v/>
      </c>
      <c r="C947">
        <f>INDEX(resultados!$A$2:$ZZ$995, 941, MATCH($B$3, resultados!$A$1:$ZZ$1, 0))</f>
        <v/>
      </c>
    </row>
    <row r="948">
      <c r="A948">
        <f>INDEX(resultados!$A$2:$ZZ$995, 942, MATCH($B$1, resultados!$A$1:$ZZ$1, 0))</f>
        <v/>
      </c>
      <c r="B948">
        <f>INDEX(resultados!$A$2:$ZZ$995, 942, MATCH($B$2, resultados!$A$1:$ZZ$1, 0))</f>
        <v/>
      </c>
      <c r="C948">
        <f>INDEX(resultados!$A$2:$ZZ$995, 942, MATCH($B$3, resultados!$A$1:$ZZ$1, 0))</f>
        <v/>
      </c>
    </row>
    <row r="949">
      <c r="A949">
        <f>INDEX(resultados!$A$2:$ZZ$995, 943, MATCH($B$1, resultados!$A$1:$ZZ$1, 0))</f>
        <v/>
      </c>
      <c r="B949">
        <f>INDEX(resultados!$A$2:$ZZ$995, 943, MATCH($B$2, resultados!$A$1:$ZZ$1, 0))</f>
        <v/>
      </c>
      <c r="C949">
        <f>INDEX(resultados!$A$2:$ZZ$995, 943, MATCH($B$3, resultados!$A$1:$ZZ$1, 0))</f>
        <v/>
      </c>
    </row>
    <row r="950">
      <c r="A950">
        <f>INDEX(resultados!$A$2:$ZZ$995, 944, MATCH($B$1, resultados!$A$1:$ZZ$1, 0))</f>
        <v/>
      </c>
      <c r="B950">
        <f>INDEX(resultados!$A$2:$ZZ$995, 944, MATCH($B$2, resultados!$A$1:$ZZ$1, 0))</f>
        <v/>
      </c>
      <c r="C950">
        <f>INDEX(resultados!$A$2:$ZZ$995, 944, MATCH($B$3, resultados!$A$1:$ZZ$1, 0))</f>
        <v/>
      </c>
    </row>
    <row r="951">
      <c r="A951">
        <f>INDEX(resultados!$A$2:$ZZ$995, 945, MATCH($B$1, resultados!$A$1:$ZZ$1, 0))</f>
        <v/>
      </c>
      <c r="B951">
        <f>INDEX(resultados!$A$2:$ZZ$995, 945, MATCH($B$2, resultados!$A$1:$ZZ$1, 0))</f>
        <v/>
      </c>
      <c r="C951">
        <f>INDEX(resultados!$A$2:$ZZ$995, 945, MATCH($B$3, resultados!$A$1:$ZZ$1, 0))</f>
        <v/>
      </c>
    </row>
    <row r="952">
      <c r="A952">
        <f>INDEX(resultados!$A$2:$ZZ$995, 946, MATCH($B$1, resultados!$A$1:$ZZ$1, 0))</f>
        <v/>
      </c>
      <c r="B952">
        <f>INDEX(resultados!$A$2:$ZZ$995, 946, MATCH($B$2, resultados!$A$1:$ZZ$1, 0))</f>
        <v/>
      </c>
      <c r="C952">
        <f>INDEX(resultados!$A$2:$ZZ$995, 946, MATCH($B$3, resultados!$A$1:$ZZ$1, 0))</f>
        <v/>
      </c>
    </row>
    <row r="953">
      <c r="A953">
        <f>INDEX(resultados!$A$2:$ZZ$995, 947, MATCH($B$1, resultados!$A$1:$ZZ$1, 0))</f>
        <v/>
      </c>
      <c r="B953">
        <f>INDEX(resultados!$A$2:$ZZ$995, 947, MATCH($B$2, resultados!$A$1:$ZZ$1, 0))</f>
        <v/>
      </c>
      <c r="C953">
        <f>INDEX(resultados!$A$2:$ZZ$995, 947, MATCH($B$3, resultados!$A$1:$ZZ$1, 0))</f>
        <v/>
      </c>
    </row>
    <row r="954">
      <c r="A954">
        <f>INDEX(resultados!$A$2:$ZZ$995, 948, MATCH($B$1, resultados!$A$1:$ZZ$1, 0))</f>
        <v/>
      </c>
      <c r="B954">
        <f>INDEX(resultados!$A$2:$ZZ$995, 948, MATCH($B$2, resultados!$A$1:$ZZ$1, 0))</f>
        <v/>
      </c>
      <c r="C954">
        <f>INDEX(resultados!$A$2:$ZZ$995, 948, MATCH($B$3, resultados!$A$1:$ZZ$1, 0))</f>
        <v/>
      </c>
    </row>
    <row r="955">
      <c r="A955">
        <f>INDEX(resultados!$A$2:$ZZ$995, 949, MATCH($B$1, resultados!$A$1:$ZZ$1, 0))</f>
        <v/>
      </c>
      <c r="B955">
        <f>INDEX(resultados!$A$2:$ZZ$995, 949, MATCH($B$2, resultados!$A$1:$ZZ$1, 0))</f>
        <v/>
      </c>
      <c r="C955">
        <f>INDEX(resultados!$A$2:$ZZ$995, 949, MATCH($B$3, resultados!$A$1:$ZZ$1, 0))</f>
        <v/>
      </c>
    </row>
    <row r="956">
      <c r="A956">
        <f>INDEX(resultados!$A$2:$ZZ$995, 950, MATCH($B$1, resultados!$A$1:$ZZ$1, 0))</f>
        <v/>
      </c>
      <c r="B956">
        <f>INDEX(resultados!$A$2:$ZZ$995, 950, MATCH($B$2, resultados!$A$1:$ZZ$1, 0))</f>
        <v/>
      </c>
      <c r="C956">
        <f>INDEX(resultados!$A$2:$ZZ$995, 950, MATCH($B$3, resultados!$A$1:$ZZ$1, 0))</f>
        <v/>
      </c>
    </row>
    <row r="957">
      <c r="A957">
        <f>INDEX(resultados!$A$2:$ZZ$995, 951, MATCH($B$1, resultados!$A$1:$ZZ$1, 0))</f>
        <v/>
      </c>
      <c r="B957">
        <f>INDEX(resultados!$A$2:$ZZ$995, 951, MATCH($B$2, resultados!$A$1:$ZZ$1, 0))</f>
        <v/>
      </c>
      <c r="C957">
        <f>INDEX(resultados!$A$2:$ZZ$995, 951, MATCH($B$3, resultados!$A$1:$ZZ$1, 0))</f>
        <v/>
      </c>
    </row>
    <row r="958">
      <c r="A958">
        <f>INDEX(resultados!$A$2:$ZZ$995, 952, MATCH($B$1, resultados!$A$1:$ZZ$1, 0))</f>
        <v/>
      </c>
      <c r="B958">
        <f>INDEX(resultados!$A$2:$ZZ$995, 952, MATCH($B$2, resultados!$A$1:$ZZ$1, 0))</f>
        <v/>
      </c>
      <c r="C958">
        <f>INDEX(resultados!$A$2:$ZZ$995, 952, MATCH($B$3, resultados!$A$1:$ZZ$1, 0))</f>
        <v/>
      </c>
    </row>
    <row r="959">
      <c r="A959">
        <f>INDEX(resultados!$A$2:$ZZ$995, 953, MATCH($B$1, resultados!$A$1:$ZZ$1, 0))</f>
        <v/>
      </c>
      <c r="B959">
        <f>INDEX(resultados!$A$2:$ZZ$995, 953, MATCH($B$2, resultados!$A$1:$ZZ$1, 0))</f>
        <v/>
      </c>
      <c r="C959">
        <f>INDEX(resultados!$A$2:$ZZ$995, 953, MATCH($B$3, resultados!$A$1:$ZZ$1, 0))</f>
        <v/>
      </c>
    </row>
    <row r="960">
      <c r="A960">
        <f>INDEX(resultados!$A$2:$ZZ$995, 954, MATCH($B$1, resultados!$A$1:$ZZ$1, 0))</f>
        <v/>
      </c>
      <c r="B960">
        <f>INDEX(resultados!$A$2:$ZZ$995, 954, MATCH($B$2, resultados!$A$1:$ZZ$1, 0))</f>
        <v/>
      </c>
      <c r="C960">
        <f>INDEX(resultados!$A$2:$ZZ$995, 954, MATCH($B$3, resultados!$A$1:$ZZ$1, 0))</f>
        <v/>
      </c>
    </row>
    <row r="961">
      <c r="A961">
        <f>INDEX(resultados!$A$2:$ZZ$995, 955, MATCH($B$1, resultados!$A$1:$ZZ$1, 0))</f>
        <v/>
      </c>
      <c r="B961">
        <f>INDEX(resultados!$A$2:$ZZ$995, 955, MATCH($B$2, resultados!$A$1:$ZZ$1, 0))</f>
        <v/>
      </c>
      <c r="C961">
        <f>INDEX(resultados!$A$2:$ZZ$995, 955, MATCH($B$3, resultados!$A$1:$ZZ$1, 0))</f>
        <v/>
      </c>
    </row>
    <row r="962">
      <c r="A962">
        <f>INDEX(resultados!$A$2:$ZZ$995, 956, MATCH($B$1, resultados!$A$1:$ZZ$1, 0))</f>
        <v/>
      </c>
      <c r="B962">
        <f>INDEX(resultados!$A$2:$ZZ$995, 956, MATCH($B$2, resultados!$A$1:$ZZ$1, 0))</f>
        <v/>
      </c>
      <c r="C962">
        <f>INDEX(resultados!$A$2:$ZZ$995, 956, MATCH($B$3, resultados!$A$1:$ZZ$1, 0))</f>
        <v/>
      </c>
    </row>
    <row r="963">
      <c r="A963">
        <f>INDEX(resultados!$A$2:$ZZ$995, 957, MATCH($B$1, resultados!$A$1:$ZZ$1, 0))</f>
        <v/>
      </c>
      <c r="B963">
        <f>INDEX(resultados!$A$2:$ZZ$995, 957, MATCH($B$2, resultados!$A$1:$ZZ$1, 0))</f>
        <v/>
      </c>
      <c r="C963">
        <f>INDEX(resultados!$A$2:$ZZ$995, 957, MATCH($B$3, resultados!$A$1:$ZZ$1, 0))</f>
        <v/>
      </c>
    </row>
    <row r="964">
      <c r="A964">
        <f>INDEX(resultados!$A$2:$ZZ$995, 958, MATCH($B$1, resultados!$A$1:$ZZ$1, 0))</f>
        <v/>
      </c>
      <c r="B964">
        <f>INDEX(resultados!$A$2:$ZZ$995, 958, MATCH($B$2, resultados!$A$1:$ZZ$1, 0))</f>
        <v/>
      </c>
      <c r="C964">
        <f>INDEX(resultados!$A$2:$ZZ$995, 958, MATCH($B$3, resultados!$A$1:$ZZ$1, 0))</f>
        <v/>
      </c>
    </row>
    <row r="965">
      <c r="A965">
        <f>INDEX(resultados!$A$2:$ZZ$995, 959, MATCH($B$1, resultados!$A$1:$ZZ$1, 0))</f>
        <v/>
      </c>
      <c r="B965">
        <f>INDEX(resultados!$A$2:$ZZ$995, 959, MATCH($B$2, resultados!$A$1:$ZZ$1, 0))</f>
        <v/>
      </c>
      <c r="C965">
        <f>INDEX(resultados!$A$2:$ZZ$995, 959, MATCH($B$3, resultados!$A$1:$ZZ$1, 0))</f>
        <v/>
      </c>
    </row>
    <row r="966">
      <c r="A966">
        <f>INDEX(resultados!$A$2:$ZZ$995, 960, MATCH($B$1, resultados!$A$1:$ZZ$1, 0))</f>
        <v/>
      </c>
      <c r="B966">
        <f>INDEX(resultados!$A$2:$ZZ$995, 960, MATCH($B$2, resultados!$A$1:$ZZ$1, 0))</f>
        <v/>
      </c>
      <c r="C966">
        <f>INDEX(resultados!$A$2:$ZZ$995, 960, MATCH($B$3, resultados!$A$1:$ZZ$1, 0))</f>
        <v/>
      </c>
    </row>
    <row r="967">
      <c r="A967">
        <f>INDEX(resultados!$A$2:$ZZ$995, 961, MATCH($B$1, resultados!$A$1:$ZZ$1, 0))</f>
        <v/>
      </c>
      <c r="B967">
        <f>INDEX(resultados!$A$2:$ZZ$995, 961, MATCH($B$2, resultados!$A$1:$ZZ$1, 0))</f>
        <v/>
      </c>
      <c r="C967">
        <f>INDEX(resultados!$A$2:$ZZ$995, 961, MATCH($B$3, resultados!$A$1:$ZZ$1, 0))</f>
        <v/>
      </c>
    </row>
    <row r="968">
      <c r="A968">
        <f>INDEX(resultados!$A$2:$ZZ$995, 962, MATCH($B$1, resultados!$A$1:$ZZ$1, 0))</f>
        <v/>
      </c>
      <c r="B968">
        <f>INDEX(resultados!$A$2:$ZZ$995, 962, MATCH($B$2, resultados!$A$1:$ZZ$1, 0))</f>
        <v/>
      </c>
      <c r="C968">
        <f>INDEX(resultados!$A$2:$ZZ$995, 962, MATCH($B$3, resultados!$A$1:$ZZ$1, 0))</f>
        <v/>
      </c>
    </row>
    <row r="969">
      <c r="A969">
        <f>INDEX(resultados!$A$2:$ZZ$995, 963, MATCH($B$1, resultados!$A$1:$ZZ$1, 0))</f>
        <v/>
      </c>
      <c r="B969">
        <f>INDEX(resultados!$A$2:$ZZ$995, 963, MATCH($B$2, resultados!$A$1:$ZZ$1, 0))</f>
        <v/>
      </c>
      <c r="C969">
        <f>INDEX(resultados!$A$2:$ZZ$995, 963, MATCH($B$3, resultados!$A$1:$ZZ$1, 0))</f>
        <v/>
      </c>
    </row>
    <row r="970">
      <c r="A970">
        <f>INDEX(resultados!$A$2:$ZZ$995, 964, MATCH($B$1, resultados!$A$1:$ZZ$1, 0))</f>
        <v/>
      </c>
      <c r="B970">
        <f>INDEX(resultados!$A$2:$ZZ$995, 964, MATCH($B$2, resultados!$A$1:$ZZ$1, 0))</f>
        <v/>
      </c>
      <c r="C970">
        <f>INDEX(resultados!$A$2:$ZZ$995, 964, MATCH($B$3, resultados!$A$1:$ZZ$1, 0))</f>
        <v/>
      </c>
    </row>
    <row r="971">
      <c r="A971">
        <f>INDEX(resultados!$A$2:$ZZ$995, 965, MATCH($B$1, resultados!$A$1:$ZZ$1, 0))</f>
        <v/>
      </c>
      <c r="B971">
        <f>INDEX(resultados!$A$2:$ZZ$995, 965, MATCH($B$2, resultados!$A$1:$ZZ$1, 0))</f>
        <v/>
      </c>
      <c r="C971">
        <f>INDEX(resultados!$A$2:$ZZ$995, 965, MATCH($B$3, resultados!$A$1:$ZZ$1, 0))</f>
        <v/>
      </c>
    </row>
    <row r="972">
      <c r="A972">
        <f>INDEX(resultados!$A$2:$ZZ$995, 966, MATCH($B$1, resultados!$A$1:$ZZ$1, 0))</f>
        <v/>
      </c>
      <c r="B972">
        <f>INDEX(resultados!$A$2:$ZZ$995, 966, MATCH($B$2, resultados!$A$1:$ZZ$1, 0))</f>
        <v/>
      </c>
      <c r="C972">
        <f>INDEX(resultados!$A$2:$ZZ$995, 966, MATCH($B$3, resultados!$A$1:$ZZ$1, 0))</f>
        <v/>
      </c>
    </row>
    <row r="973">
      <c r="A973">
        <f>INDEX(resultados!$A$2:$ZZ$995, 967, MATCH($B$1, resultados!$A$1:$ZZ$1, 0))</f>
        <v/>
      </c>
      <c r="B973">
        <f>INDEX(resultados!$A$2:$ZZ$995, 967, MATCH($B$2, resultados!$A$1:$ZZ$1, 0))</f>
        <v/>
      </c>
      <c r="C973">
        <f>INDEX(resultados!$A$2:$ZZ$995, 967, MATCH($B$3, resultados!$A$1:$ZZ$1, 0))</f>
        <v/>
      </c>
    </row>
    <row r="974">
      <c r="A974">
        <f>INDEX(resultados!$A$2:$ZZ$995, 968, MATCH($B$1, resultados!$A$1:$ZZ$1, 0))</f>
        <v/>
      </c>
      <c r="B974">
        <f>INDEX(resultados!$A$2:$ZZ$995, 968, MATCH($B$2, resultados!$A$1:$ZZ$1, 0))</f>
        <v/>
      </c>
      <c r="C974">
        <f>INDEX(resultados!$A$2:$ZZ$995, 968, MATCH($B$3, resultados!$A$1:$ZZ$1, 0))</f>
        <v/>
      </c>
    </row>
    <row r="975">
      <c r="A975">
        <f>INDEX(resultados!$A$2:$ZZ$995, 969, MATCH($B$1, resultados!$A$1:$ZZ$1, 0))</f>
        <v/>
      </c>
      <c r="B975">
        <f>INDEX(resultados!$A$2:$ZZ$995, 969, MATCH($B$2, resultados!$A$1:$ZZ$1, 0))</f>
        <v/>
      </c>
      <c r="C975">
        <f>INDEX(resultados!$A$2:$ZZ$995, 969, MATCH($B$3, resultados!$A$1:$ZZ$1, 0))</f>
        <v/>
      </c>
    </row>
    <row r="976">
      <c r="A976">
        <f>INDEX(resultados!$A$2:$ZZ$995, 970, MATCH($B$1, resultados!$A$1:$ZZ$1, 0))</f>
        <v/>
      </c>
      <c r="B976">
        <f>INDEX(resultados!$A$2:$ZZ$995, 970, MATCH($B$2, resultados!$A$1:$ZZ$1, 0))</f>
        <v/>
      </c>
      <c r="C976">
        <f>INDEX(resultados!$A$2:$ZZ$995, 970, MATCH($B$3, resultados!$A$1:$ZZ$1, 0))</f>
        <v/>
      </c>
    </row>
    <row r="977">
      <c r="A977">
        <f>INDEX(resultados!$A$2:$ZZ$995, 971, MATCH($B$1, resultados!$A$1:$ZZ$1, 0))</f>
        <v/>
      </c>
      <c r="B977">
        <f>INDEX(resultados!$A$2:$ZZ$995, 971, MATCH($B$2, resultados!$A$1:$ZZ$1, 0))</f>
        <v/>
      </c>
      <c r="C977">
        <f>INDEX(resultados!$A$2:$ZZ$995, 971, MATCH($B$3, resultados!$A$1:$ZZ$1, 0))</f>
        <v/>
      </c>
    </row>
    <row r="978">
      <c r="A978">
        <f>INDEX(resultados!$A$2:$ZZ$995, 972, MATCH($B$1, resultados!$A$1:$ZZ$1, 0))</f>
        <v/>
      </c>
      <c r="B978">
        <f>INDEX(resultados!$A$2:$ZZ$995, 972, MATCH($B$2, resultados!$A$1:$ZZ$1, 0))</f>
        <v/>
      </c>
      <c r="C978">
        <f>INDEX(resultados!$A$2:$ZZ$995, 972, MATCH($B$3, resultados!$A$1:$ZZ$1, 0))</f>
        <v/>
      </c>
    </row>
    <row r="979">
      <c r="A979">
        <f>INDEX(resultados!$A$2:$ZZ$995, 973, MATCH($B$1, resultados!$A$1:$ZZ$1, 0))</f>
        <v/>
      </c>
      <c r="B979">
        <f>INDEX(resultados!$A$2:$ZZ$995, 973, MATCH($B$2, resultados!$A$1:$ZZ$1, 0))</f>
        <v/>
      </c>
      <c r="C979">
        <f>INDEX(resultados!$A$2:$ZZ$995, 973, MATCH($B$3, resultados!$A$1:$ZZ$1, 0))</f>
        <v/>
      </c>
    </row>
    <row r="980">
      <c r="A980">
        <f>INDEX(resultados!$A$2:$ZZ$995, 974, MATCH($B$1, resultados!$A$1:$ZZ$1, 0))</f>
        <v/>
      </c>
      <c r="B980">
        <f>INDEX(resultados!$A$2:$ZZ$995, 974, MATCH($B$2, resultados!$A$1:$ZZ$1, 0))</f>
        <v/>
      </c>
      <c r="C980">
        <f>INDEX(resultados!$A$2:$ZZ$995, 974, MATCH($B$3, resultados!$A$1:$ZZ$1, 0))</f>
        <v/>
      </c>
    </row>
    <row r="981">
      <c r="A981">
        <f>INDEX(resultados!$A$2:$ZZ$995, 975, MATCH($B$1, resultados!$A$1:$ZZ$1, 0))</f>
        <v/>
      </c>
      <c r="B981">
        <f>INDEX(resultados!$A$2:$ZZ$995, 975, MATCH($B$2, resultados!$A$1:$ZZ$1, 0))</f>
        <v/>
      </c>
      <c r="C981">
        <f>INDEX(resultados!$A$2:$ZZ$995, 975, MATCH($B$3, resultados!$A$1:$ZZ$1, 0))</f>
        <v/>
      </c>
    </row>
    <row r="982">
      <c r="A982">
        <f>INDEX(resultados!$A$2:$ZZ$995, 976, MATCH($B$1, resultados!$A$1:$ZZ$1, 0))</f>
        <v/>
      </c>
      <c r="B982">
        <f>INDEX(resultados!$A$2:$ZZ$995, 976, MATCH($B$2, resultados!$A$1:$ZZ$1, 0))</f>
        <v/>
      </c>
      <c r="C982">
        <f>INDEX(resultados!$A$2:$ZZ$995, 976, MATCH($B$3, resultados!$A$1:$ZZ$1, 0))</f>
        <v/>
      </c>
    </row>
    <row r="983">
      <c r="A983">
        <f>INDEX(resultados!$A$2:$ZZ$995, 977, MATCH($B$1, resultados!$A$1:$ZZ$1, 0))</f>
        <v/>
      </c>
      <c r="B983">
        <f>INDEX(resultados!$A$2:$ZZ$995, 977, MATCH($B$2, resultados!$A$1:$ZZ$1, 0))</f>
        <v/>
      </c>
      <c r="C983">
        <f>INDEX(resultados!$A$2:$ZZ$995, 977, MATCH($B$3, resultados!$A$1:$ZZ$1, 0))</f>
        <v/>
      </c>
    </row>
    <row r="984">
      <c r="A984">
        <f>INDEX(resultados!$A$2:$ZZ$995, 978, MATCH($B$1, resultados!$A$1:$ZZ$1, 0))</f>
        <v/>
      </c>
      <c r="B984">
        <f>INDEX(resultados!$A$2:$ZZ$995, 978, MATCH($B$2, resultados!$A$1:$ZZ$1, 0))</f>
        <v/>
      </c>
      <c r="C984">
        <f>INDEX(resultados!$A$2:$ZZ$995, 978, MATCH($B$3, resultados!$A$1:$ZZ$1, 0))</f>
        <v/>
      </c>
    </row>
    <row r="985">
      <c r="A985">
        <f>INDEX(resultados!$A$2:$ZZ$995, 979, MATCH($B$1, resultados!$A$1:$ZZ$1, 0))</f>
        <v/>
      </c>
      <c r="B985">
        <f>INDEX(resultados!$A$2:$ZZ$995, 979, MATCH($B$2, resultados!$A$1:$ZZ$1, 0))</f>
        <v/>
      </c>
      <c r="C985">
        <f>INDEX(resultados!$A$2:$ZZ$995, 979, MATCH($B$3, resultados!$A$1:$ZZ$1, 0))</f>
        <v/>
      </c>
    </row>
    <row r="986">
      <c r="A986">
        <f>INDEX(resultados!$A$2:$ZZ$995, 980, MATCH($B$1, resultados!$A$1:$ZZ$1, 0))</f>
        <v/>
      </c>
      <c r="B986">
        <f>INDEX(resultados!$A$2:$ZZ$995, 980, MATCH($B$2, resultados!$A$1:$ZZ$1, 0))</f>
        <v/>
      </c>
      <c r="C986">
        <f>INDEX(resultados!$A$2:$ZZ$995, 980, MATCH($B$3, resultados!$A$1:$ZZ$1, 0))</f>
        <v/>
      </c>
    </row>
    <row r="987">
      <c r="A987">
        <f>INDEX(resultados!$A$2:$ZZ$995, 981, MATCH($B$1, resultados!$A$1:$ZZ$1, 0))</f>
        <v/>
      </c>
      <c r="B987">
        <f>INDEX(resultados!$A$2:$ZZ$995, 981, MATCH($B$2, resultados!$A$1:$ZZ$1, 0))</f>
        <v/>
      </c>
      <c r="C987">
        <f>INDEX(resultados!$A$2:$ZZ$995, 981, MATCH($B$3, resultados!$A$1:$ZZ$1, 0))</f>
        <v/>
      </c>
    </row>
    <row r="988">
      <c r="A988">
        <f>INDEX(resultados!$A$2:$ZZ$995, 982, MATCH($B$1, resultados!$A$1:$ZZ$1, 0))</f>
        <v/>
      </c>
      <c r="B988">
        <f>INDEX(resultados!$A$2:$ZZ$995, 982, MATCH($B$2, resultados!$A$1:$ZZ$1, 0))</f>
        <v/>
      </c>
      <c r="C988">
        <f>INDEX(resultados!$A$2:$ZZ$995, 982, MATCH($B$3, resultados!$A$1:$ZZ$1, 0))</f>
        <v/>
      </c>
    </row>
    <row r="989">
      <c r="A989">
        <f>INDEX(resultados!$A$2:$ZZ$995, 983, MATCH($B$1, resultados!$A$1:$ZZ$1, 0))</f>
        <v/>
      </c>
      <c r="B989">
        <f>INDEX(resultados!$A$2:$ZZ$995, 983, MATCH($B$2, resultados!$A$1:$ZZ$1, 0))</f>
        <v/>
      </c>
      <c r="C989">
        <f>INDEX(resultados!$A$2:$ZZ$995, 983, MATCH($B$3, resultados!$A$1:$ZZ$1, 0))</f>
        <v/>
      </c>
    </row>
    <row r="990">
      <c r="A990">
        <f>INDEX(resultados!$A$2:$ZZ$995, 984, MATCH($B$1, resultados!$A$1:$ZZ$1, 0))</f>
        <v/>
      </c>
      <c r="B990">
        <f>INDEX(resultados!$A$2:$ZZ$995, 984, MATCH($B$2, resultados!$A$1:$ZZ$1, 0))</f>
        <v/>
      </c>
      <c r="C990">
        <f>INDEX(resultados!$A$2:$ZZ$995, 984, MATCH($B$3, resultados!$A$1:$ZZ$1, 0))</f>
        <v/>
      </c>
    </row>
    <row r="991">
      <c r="A991">
        <f>INDEX(resultados!$A$2:$ZZ$995, 985, MATCH($B$1, resultados!$A$1:$ZZ$1, 0))</f>
        <v/>
      </c>
      <c r="B991">
        <f>INDEX(resultados!$A$2:$ZZ$995, 985, MATCH($B$2, resultados!$A$1:$ZZ$1, 0))</f>
        <v/>
      </c>
      <c r="C991">
        <f>INDEX(resultados!$A$2:$ZZ$995, 985, MATCH($B$3, resultados!$A$1:$ZZ$1, 0))</f>
        <v/>
      </c>
    </row>
    <row r="992">
      <c r="A992">
        <f>INDEX(resultados!$A$2:$ZZ$995, 986, MATCH($B$1, resultados!$A$1:$ZZ$1, 0))</f>
        <v/>
      </c>
      <c r="B992">
        <f>INDEX(resultados!$A$2:$ZZ$995, 986, MATCH($B$2, resultados!$A$1:$ZZ$1, 0))</f>
        <v/>
      </c>
      <c r="C992">
        <f>INDEX(resultados!$A$2:$ZZ$995, 986, MATCH($B$3, resultados!$A$1:$ZZ$1, 0))</f>
        <v/>
      </c>
    </row>
    <row r="993">
      <c r="A993">
        <f>INDEX(resultados!$A$2:$ZZ$995, 987, MATCH($B$1, resultados!$A$1:$ZZ$1, 0))</f>
        <v/>
      </c>
      <c r="B993">
        <f>INDEX(resultados!$A$2:$ZZ$995, 987, MATCH($B$2, resultados!$A$1:$ZZ$1, 0))</f>
        <v/>
      </c>
      <c r="C993">
        <f>INDEX(resultados!$A$2:$ZZ$995, 987, MATCH($B$3, resultados!$A$1:$ZZ$1, 0))</f>
        <v/>
      </c>
    </row>
    <row r="994">
      <c r="A994">
        <f>INDEX(resultados!$A$2:$ZZ$995, 988, MATCH($B$1, resultados!$A$1:$ZZ$1, 0))</f>
        <v/>
      </c>
      <c r="B994">
        <f>INDEX(resultados!$A$2:$ZZ$995, 988, MATCH($B$2, resultados!$A$1:$ZZ$1, 0))</f>
        <v/>
      </c>
      <c r="C994">
        <f>INDEX(resultados!$A$2:$ZZ$995, 988, MATCH($B$3, resultados!$A$1:$ZZ$1, 0))</f>
        <v/>
      </c>
    </row>
    <row r="995">
      <c r="A995">
        <f>INDEX(resultados!$A$2:$ZZ$995, 989, MATCH($B$1, resultados!$A$1:$ZZ$1, 0))</f>
        <v/>
      </c>
      <c r="B995">
        <f>INDEX(resultados!$A$2:$ZZ$995, 989, MATCH($B$2, resultados!$A$1:$ZZ$1, 0))</f>
        <v/>
      </c>
      <c r="C995">
        <f>INDEX(resultados!$A$2:$ZZ$995, 989, MATCH($B$3, resultados!$A$1:$ZZ$1, 0))</f>
        <v/>
      </c>
    </row>
    <row r="996">
      <c r="A996">
        <f>INDEX(resultados!$A$2:$ZZ$995, 990, MATCH($B$1, resultados!$A$1:$ZZ$1, 0))</f>
        <v/>
      </c>
      <c r="B996">
        <f>INDEX(resultados!$A$2:$ZZ$995, 990, MATCH($B$2, resultados!$A$1:$ZZ$1, 0))</f>
        <v/>
      </c>
      <c r="C996">
        <f>INDEX(resultados!$A$2:$ZZ$995, 990, MATCH($B$3, resultados!$A$1:$ZZ$1, 0))</f>
        <v/>
      </c>
    </row>
    <row r="997">
      <c r="A997">
        <f>INDEX(resultados!$A$2:$ZZ$995, 991, MATCH($B$1, resultados!$A$1:$ZZ$1, 0))</f>
        <v/>
      </c>
      <c r="B997">
        <f>INDEX(resultados!$A$2:$ZZ$995, 991, MATCH($B$2, resultados!$A$1:$ZZ$1, 0))</f>
        <v/>
      </c>
      <c r="C997">
        <f>INDEX(resultados!$A$2:$ZZ$995, 991, MATCH($B$3, resultados!$A$1:$ZZ$1, 0))</f>
        <v/>
      </c>
    </row>
    <row r="998">
      <c r="A998">
        <f>INDEX(resultados!$A$2:$ZZ$995, 992, MATCH($B$1, resultados!$A$1:$ZZ$1, 0))</f>
        <v/>
      </c>
      <c r="B998">
        <f>INDEX(resultados!$A$2:$ZZ$995, 992, MATCH($B$2, resultados!$A$1:$ZZ$1, 0))</f>
        <v/>
      </c>
      <c r="C998">
        <f>INDEX(resultados!$A$2:$ZZ$995, 992, MATCH($B$3, resultados!$A$1:$ZZ$1, 0))</f>
        <v/>
      </c>
    </row>
    <row r="999">
      <c r="A999">
        <f>INDEX(resultados!$A$2:$ZZ$995, 993, MATCH($B$1, resultados!$A$1:$ZZ$1, 0))</f>
        <v/>
      </c>
      <c r="B999">
        <f>INDEX(resultados!$A$2:$ZZ$995, 993, MATCH($B$2, resultados!$A$1:$ZZ$1, 0))</f>
        <v/>
      </c>
      <c r="C999">
        <f>INDEX(resultados!$A$2:$ZZ$995, 993, MATCH($B$3, resultados!$A$1:$ZZ$1, 0))</f>
        <v/>
      </c>
    </row>
    <row r="1000">
      <c r="A1000">
        <f>INDEX(resultados!$A$2:$ZZ$995, 994, MATCH($B$1, resultados!$A$1:$ZZ$1, 0))</f>
        <v/>
      </c>
      <c r="B1000">
        <f>INDEX(resultados!$A$2:$ZZ$995, 994, MATCH($B$2, resultados!$A$1:$ZZ$1, 0))</f>
        <v/>
      </c>
      <c r="C1000">
        <f>INDEX(resultados!$A$2:$ZZ$995, 994,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1.4056</v>
      </c>
      <c r="E2" t="n">
        <v>71.15000000000001</v>
      </c>
      <c r="F2" t="n">
        <v>44.16</v>
      </c>
      <c r="G2" t="n">
        <v>5.17</v>
      </c>
      <c r="H2" t="n">
        <v>0.07000000000000001</v>
      </c>
      <c r="I2" t="n">
        <v>513</v>
      </c>
      <c r="J2" t="n">
        <v>242.64</v>
      </c>
      <c r="K2" t="n">
        <v>58.47</v>
      </c>
      <c r="L2" t="n">
        <v>1</v>
      </c>
      <c r="M2" t="n">
        <v>511</v>
      </c>
      <c r="N2" t="n">
        <v>58.17</v>
      </c>
      <c r="O2" t="n">
        <v>30160.1</v>
      </c>
      <c r="P2" t="n">
        <v>707.66</v>
      </c>
      <c r="Q2" t="n">
        <v>2239.61</v>
      </c>
      <c r="R2" t="n">
        <v>591.5700000000001</v>
      </c>
      <c r="S2" t="n">
        <v>80.06999999999999</v>
      </c>
      <c r="T2" t="n">
        <v>251179.66</v>
      </c>
      <c r="U2" t="n">
        <v>0.14</v>
      </c>
      <c r="V2" t="n">
        <v>0.58</v>
      </c>
      <c r="W2" t="n">
        <v>7.51</v>
      </c>
      <c r="X2" t="n">
        <v>15.52</v>
      </c>
      <c r="Y2" t="n">
        <v>1</v>
      </c>
      <c r="Z2" t="n">
        <v>10</v>
      </c>
      <c r="AA2" t="n">
        <v>1828.640107376885</v>
      </c>
      <c r="AB2" t="n">
        <v>2502.026068820913</v>
      </c>
      <c r="AC2" t="n">
        <v>2263.236212428288</v>
      </c>
      <c r="AD2" t="n">
        <v>1828640.107376885</v>
      </c>
      <c r="AE2" t="n">
        <v>2502026.068820913</v>
      </c>
      <c r="AF2" t="n">
        <v>1.742014057792189e-06</v>
      </c>
      <c r="AG2" t="n">
        <v>2.964583333333334</v>
      </c>
      <c r="AH2" t="n">
        <v>2263236.212428288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1.6789</v>
      </c>
      <c r="E3" t="n">
        <v>59.56</v>
      </c>
      <c r="F3" t="n">
        <v>39.52</v>
      </c>
      <c r="G3" t="n">
        <v>6.48</v>
      </c>
      <c r="H3" t="n">
        <v>0.09</v>
      </c>
      <c r="I3" t="n">
        <v>366</v>
      </c>
      <c r="J3" t="n">
        <v>243.08</v>
      </c>
      <c r="K3" t="n">
        <v>58.47</v>
      </c>
      <c r="L3" t="n">
        <v>1.25</v>
      </c>
      <c r="M3" t="n">
        <v>364</v>
      </c>
      <c r="N3" t="n">
        <v>58.36</v>
      </c>
      <c r="O3" t="n">
        <v>30214.33</v>
      </c>
      <c r="P3" t="n">
        <v>631.45</v>
      </c>
      <c r="Q3" t="n">
        <v>2239.67</v>
      </c>
      <c r="R3" t="n">
        <v>440</v>
      </c>
      <c r="S3" t="n">
        <v>80.06999999999999</v>
      </c>
      <c r="T3" t="n">
        <v>176134.47</v>
      </c>
      <c r="U3" t="n">
        <v>0.18</v>
      </c>
      <c r="V3" t="n">
        <v>0.65</v>
      </c>
      <c r="W3" t="n">
        <v>7.24</v>
      </c>
      <c r="X3" t="n">
        <v>10.88</v>
      </c>
      <c r="Y3" t="n">
        <v>1</v>
      </c>
      <c r="Z3" t="n">
        <v>10</v>
      </c>
      <c r="AA3" t="n">
        <v>1370.253852440836</v>
      </c>
      <c r="AB3" t="n">
        <v>1874.84177224308</v>
      </c>
      <c r="AC3" t="n">
        <v>1695.909504857154</v>
      </c>
      <c r="AD3" t="n">
        <v>1370253.852440836</v>
      </c>
      <c r="AE3" t="n">
        <v>1874841.77224308</v>
      </c>
      <c r="AF3" t="n">
        <v>2.080725243047315e-06</v>
      </c>
      <c r="AG3" t="n">
        <v>2.481666666666667</v>
      </c>
      <c r="AH3" t="n">
        <v>1695909.504857154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1.8817</v>
      </c>
      <c r="E4" t="n">
        <v>53.14</v>
      </c>
      <c r="F4" t="n">
        <v>36.97</v>
      </c>
      <c r="G4" t="n">
        <v>7.81</v>
      </c>
      <c r="H4" t="n">
        <v>0.11</v>
      </c>
      <c r="I4" t="n">
        <v>284</v>
      </c>
      <c r="J4" t="n">
        <v>243.52</v>
      </c>
      <c r="K4" t="n">
        <v>58.47</v>
      </c>
      <c r="L4" t="n">
        <v>1.5</v>
      </c>
      <c r="M4" t="n">
        <v>282</v>
      </c>
      <c r="N4" t="n">
        <v>58.55</v>
      </c>
      <c r="O4" t="n">
        <v>30268.64</v>
      </c>
      <c r="P4" t="n">
        <v>588.9299999999999</v>
      </c>
      <c r="Q4" t="n">
        <v>2239.11</v>
      </c>
      <c r="R4" t="n">
        <v>357.06</v>
      </c>
      <c r="S4" t="n">
        <v>80.06999999999999</v>
      </c>
      <c r="T4" t="n">
        <v>135074.41</v>
      </c>
      <c r="U4" t="n">
        <v>0.22</v>
      </c>
      <c r="V4" t="n">
        <v>0.6899999999999999</v>
      </c>
      <c r="W4" t="n">
        <v>7.09</v>
      </c>
      <c r="X4" t="n">
        <v>8.34</v>
      </c>
      <c r="Y4" t="n">
        <v>1</v>
      </c>
      <c r="Z4" t="n">
        <v>10</v>
      </c>
      <c r="AA4" t="n">
        <v>1143.034233276846</v>
      </c>
      <c r="AB4" t="n">
        <v>1563.949865080786</v>
      </c>
      <c r="AC4" t="n">
        <v>1414.688684974897</v>
      </c>
      <c r="AD4" t="n">
        <v>1143034.233276846</v>
      </c>
      <c r="AE4" t="n">
        <v>1563949.865080786</v>
      </c>
      <c r="AF4" t="n">
        <v>2.332063070964401e-06</v>
      </c>
      <c r="AG4" t="n">
        <v>2.214166666666667</v>
      </c>
      <c r="AH4" t="n">
        <v>1414688.684974897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2.0322</v>
      </c>
      <c r="E5" t="n">
        <v>49.21</v>
      </c>
      <c r="F5" t="n">
        <v>35.45</v>
      </c>
      <c r="G5" t="n">
        <v>9.130000000000001</v>
      </c>
      <c r="H5" t="n">
        <v>0.13</v>
      </c>
      <c r="I5" t="n">
        <v>233</v>
      </c>
      <c r="J5" t="n">
        <v>243.96</v>
      </c>
      <c r="K5" t="n">
        <v>58.47</v>
      </c>
      <c r="L5" t="n">
        <v>1.75</v>
      </c>
      <c r="M5" t="n">
        <v>231</v>
      </c>
      <c r="N5" t="n">
        <v>58.74</v>
      </c>
      <c r="O5" t="n">
        <v>30323.01</v>
      </c>
      <c r="P5" t="n">
        <v>562.86</v>
      </c>
      <c r="Q5" t="n">
        <v>2238.92</v>
      </c>
      <c r="R5" t="n">
        <v>306.72</v>
      </c>
      <c r="S5" t="n">
        <v>80.06999999999999</v>
      </c>
      <c r="T5" t="n">
        <v>110156.49</v>
      </c>
      <c r="U5" t="n">
        <v>0.26</v>
      </c>
      <c r="V5" t="n">
        <v>0.72</v>
      </c>
      <c r="W5" t="n">
        <v>7.03</v>
      </c>
      <c r="X5" t="n">
        <v>6.81</v>
      </c>
      <c r="Y5" t="n">
        <v>1</v>
      </c>
      <c r="Z5" t="n">
        <v>10</v>
      </c>
      <c r="AA5" t="n">
        <v>1013.64249239421</v>
      </c>
      <c r="AB5" t="n">
        <v>1386.910376844432</v>
      </c>
      <c r="AC5" t="n">
        <v>1254.545597019338</v>
      </c>
      <c r="AD5" t="n">
        <v>1013642.49239421</v>
      </c>
      <c r="AE5" t="n">
        <v>1386910.376844432</v>
      </c>
      <c r="AF5" t="n">
        <v>2.518583500459082e-06</v>
      </c>
      <c r="AG5" t="n">
        <v>2.050416666666667</v>
      </c>
      <c r="AH5" t="n">
        <v>1254545.597019338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2.1535</v>
      </c>
      <c r="E6" t="n">
        <v>46.44</v>
      </c>
      <c r="F6" t="n">
        <v>34.38</v>
      </c>
      <c r="G6" t="n">
        <v>10.47</v>
      </c>
      <c r="H6" t="n">
        <v>0.15</v>
      </c>
      <c r="I6" t="n">
        <v>197</v>
      </c>
      <c r="J6" t="n">
        <v>244.41</v>
      </c>
      <c r="K6" t="n">
        <v>58.47</v>
      </c>
      <c r="L6" t="n">
        <v>2</v>
      </c>
      <c r="M6" t="n">
        <v>195</v>
      </c>
      <c r="N6" t="n">
        <v>58.93</v>
      </c>
      <c r="O6" t="n">
        <v>30377.45</v>
      </c>
      <c r="P6" t="n">
        <v>544.08</v>
      </c>
      <c r="Q6" t="n">
        <v>2239.06</v>
      </c>
      <c r="R6" t="n">
        <v>271.41</v>
      </c>
      <c r="S6" t="n">
        <v>80.06999999999999</v>
      </c>
      <c r="T6" t="n">
        <v>92682.58</v>
      </c>
      <c r="U6" t="n">
        <v>0.3</v>
      </c>
      <c r="V6" t="n">
        <v>0.75</v>
      </c>
      <c r="W6" t="n">
        <v>6.98</v>
      </c>
      <c r="X6" t="n">
        <v>5.74</v>
      </c>
      <c r="Y6" t="n">
        <v>1</v>
      </c>
      <c r="Z6" t="n">
        <v>10</v>
      </c>
      <c r="AA6" t="n">
        <v>926.2524944722327</v>
      </c>
      <c r="AB6" t="n">
        <v>1267.339526312973</v>
      </c>
      <c r="AC6" t="n">
        <v>1146.386420643859</v>
      </c>
      <c r="AD6" t="n">
        <v>926252.4944722326</v>
      </c>
      <c r="AE6" t="n">
        <v>1267339.526312973</v>
      </c>
      <c r="AF6" t="n">
        <v>2.66891524861659e-06</v>
      </c>
      <c r="AG6" t="n">
        <v>1.935</v>
      </c>
      <c r="AH6" t="n">
        <v>1146386.420643859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2.2551</v>
      </c>
      <c r="E7" t="n">
        <v>44.34</v>
      </c>
      <c r="F7" t="n">
        <v>33.56</v>
      </c>
      <c r="G7" t="n">
        <v>11.84</v>
      </c>
      <c r="H7" t="n">
        <v>0.16</v>
      </c>
      <c r="I7" t="n">
        <v>170</v>
      </c>
      <c r="J7" t="n">
        <v>244.85</v>
      </c>
      <c r="K7" t="n">
        <v>58.47</v>
      </c>
      <c r="L7" t="n">
        <v>2.25</v>
      </c>
      <c r="M7" t="n">
        <v>168</v>
      </c>
      <c r="N7" t="n">
        <v>59.12</v>
      </c>
      <c r="O7" t="n">
        <v>30431.96</v>
      </c>
      <c r="P7" t="n">
        <v>529.36</v>
      </c>
      <c r="Q7" t="n">
        <v>2238.63</v>
      </c>
      <c r="R7" t="n">
        <v>245.35</v>
      </c>
      <c r="S7" t="n">
        <v>80.06999999999999</v>
      </c>
      <c r="T7" t="n">
        <v>79786.88</v>
      </c>
      <c r="U7" t="n">
        <v>0.33</v>
      </c>
      <c r="V7" t="n">
        <v>0.76</v>
      </c>
      <c r="W7" t="n">
        <v>6.92</v>
      </c>
      <c r="X7" t="n">
        <v>4.93</v>
      </c>
      <c r="Y7" t="n">
        <v>1</v>
      </c>
      <c r="Z7" t="n">
        <v>10</v>
      </c>
      <c r="AA7" t="n">
        <v>862.0708022001872</v>
      </c>
      <c r="AB7" t="n">
        <v>1179.523303449934</v>
      </c>
      <c r="AC7" t="n">
        <v>1066.951254840026</v>
      </c>
      <c r="AD7" t="n">
        <v>862070.8022001872</v>
      </c>
      <c r="AE7" t="n">
        <v>1179523.303449934</v>
      </c>
      <c r="AF7" t="n">
        <v>2.794832030255524e-06</v>
      </c>
      <c r="AG7" t="n">
        <v>1.8475</v>
      </c>
      <c r="AH7" t="n">
        <v>1066951.254840026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2.3379</v>
      </c>
      <c r="E8" t="n">
        <v>42.77</v>
      </c>
      <c r="F8" t="n">
        <v>32.93</v>
      </c>
      <c r="G8" t="n">
        <v>13.17</v>
      </c>
      <c r="H8" t="n">
        <v>0.18</v>
      </c>
      <c r="I8" t="n">
        <v>150</v>
      </c>
      <c r="J8" t="n">
        <v>245.29</v>
      </c>
      <c r="K8" t="n">
        <v>58.47</v>
      </c>
      <c r="L8" t="n">
        <v>2.5</v>
      </c>
      <c r="M8" t="n">
        <v>148</v>
      </c>
      <c r="N8" t="n">
        <v>59.32</v>
      </c>
      <c r="O8" t="n">
        <v>30486.54</v>
      </c>
      <c r="P8" t="n">
        <v>517.89</v>
      </c>
      <c r="Q8" t="n">
        <v>2239.01</v>
      </c>
      <c r="R8" t="n">
        <v>225.1</v>
      </c>
      <c r="S8" t="n">
        <v>80.06999999999999</v>
      </c>
      <c r="T8" t="n">
        <v>69762.98</v>
      </c>
      <c r="U8" t="n">
        <v>0.36</v>
      </c>
      <c r="V8" t="n">
        <v>0.78</v>
      </c>
      <c r="W8" t="n">
        <v>6.87</v>
      </c>
      <c r="X8" t="n">
        <v>4.3</v>
      </c>
      <c r="Y8" t="n">
        <v>1</v>
      </c>
      <c r="Z8" t="n">
        <v>10</v>
      </c>
      <c r="AA8" t="n">
        <v>814.74022536654</v>
      </c>
      <c r="AB8" t="n">
        <v>1114.763520148458</v>
      </c>
      <c r="AC8" t="n">
        <v>1008.372054365915</v>
      </c>
      <c r="AD8" t="n">
        <v>814740.22536654</v>
      </c>
      <c r="AE8" t="n">
        <v>1114763.520148458</v>
      </c>
      <c r="AF8" t="n">
        <v>2.897449249937648e-06</v>
      </c>
      <c r="AG8" t="n">
        <v>1.782083333333333</v>
      </c>
      <c r="AH8" t="n">
        <v>1008372.054365915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2.4049</v>
      </c>
      <c r="E9" t="n">
        <v>41.58</v>
      </c>
      <c r="F9" t="n">
        <v>32.5</v>
      </c>
      <c r="G9" t="n">
        <v>14.55</v>
      </c>
      <c r="H9" t="n">
        <v>0.2</v>
      </c>
      <c r="I9" t="n">
        <v>134</v>
      </c>
      <c r="J9" t="n">
        <v>245.73</v>
      </c>
      <c r="K9" t="n">
        <v>58.47</v>
      </c>
      <c r="L9" t="n">
        <v>2.75</v>
      </c>
      <c r="M9" t="n">
        <v>132</v>
      </c>
      <c r="N9" t="n">
        <v>59.51</v>
      </c>
      <c r="O9" t="n">
        <v>30541.19</v>
      </c>
      <c r="P9" t="n">
        <v>509.18</v>
      </c>
      <c r="Q9" t="n">
        <v>2238.66</v>
      </c>
      <c r="R9" t="n">
        <v>210.48</v>
      </c>
      <c r="S9" t="n">
        <v>80.06999999999999</v>
      </c>
      <c r="T9" t="n">
        <v>62531.57</v>
      </c>
      <c r="U9" t="n">
        <v>0.38</v>
      </c>
      <c r="V9" t="n">
        <v>0.79</v>
      </c>
      <c r="W9" t="n">
        <v>6.86</v>
      </c>
      <c r="X9" t="n">
        <v>3.87</v>
      </c>
      <c r="Y9" t="n">
        <v>1</v>
      </c>
      <c r="Z9" t="n">
        <v>10</v>
      </c>
      <c r="AA9" t="n">
        <v>780.0148992496386</v>
      </c>
      <c r="AB9" t="n">
        <v>1067.250796982046</v>
      </c>
      <c r="AC9" t="n">
        <v>965.3938788139801</v>
      </c>
      <c r="AD9" t="n">
        <v>780014.8992496385</v>
      </c>
      <c r="AE9" t="n">
        <v>1067250.796982046</v>
      </c>
      <c r="AF9" t="n">
        <v>2.980484922868835e-06</v>
      </c>
      <c r="AG9" t="n">
        <v>1.7325</v>
      </c>
      <c r="AH9" t="n">
        <v>965393.8788139801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2.4665</v>
      </c>
      <c r="E10" t="n">
        <v>40.54</v>
      </c>
      <c r="F10" t="n">
        <v>32.07</v>
      </c>
      <c r="G10" t="n">
        <v>15.9</v>
      </c>
      <c r="H10" t="n">
        <v>0.22</v>
      </c>
      <c r="I10" t="n">
        <v>121</v>
      </c>
      <c r="J10" t="n">
        <v>246.18</v>
      </c>
      <c r="K10" t="n">
        <v>58.47</v>
      </c>
      <c r="L10" t="n">
        <v>3</v>
      </c>
      <c r="M10" t="n">
        <v>119</v>
      </c>
      <c r="N10" t="n">
        <v>59.7</v>
      </c>
      <c r="O10" t="n">
        <v>30595.91</v>
      </c>
      <c r="P10" t="n">
        <v>500.81</v>
      </c>
      <c r="Q10" t="n">
        <v>2238.71</v>
      </c>
      <c r="R10" t="n">
        <v>197.25</v>
      </c>
      <c r="S10" t="n">
        <v>80.06999999999999</v>
      </c>
      <c r="T10" t="n">
        <v>55984.57</v>
      </c>
      <c r="U10" t="n">
        <v>0.41</v>
      </c>
      <c r="V10" t="n">
        <v>0.8</v>
      </c>
      <c r="W10" t="n">
        <v>6.82</v>
      </c>
      <c r="X10" t="n">
        <v>3.44</v>
      </c>
      <c r="Y10" t="n">
        <v>1</v>
      </c>
      <c r="Z10" t="n">
        <v>10</v>
      </c>
      <c r="AA10" t="n">
        <v>749.1371739545649</v>
      </c>
      <c r="AB10" t="n">
        <v>1025.002531004227</v>
      </c>
      <c r="AC10" t="n">
        <v>927.1777280452708</v>
      </c>
      <c r="AD10" t="n">
        <v>749137.1739545648</v>
      </c>
      <c r="AE10" t="n">
        <v>1025002.531004227</v>
      </c>
      <c r="AF10" t="n">
        <v>3.056828168429449e-06</v>
      </c>
      <c r="AG10" t="n">
        <v>1.689166666666667</v>
      </c>
      <c r="AH10" t="n">
        <v>927177.7280452708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2.5121</v>
      </c>
      <c r="E11" t="n">
        <v>39.81</v>
      </c>
      <c r="F11" t="n">
        <v>31.81</v>
      </c>
      <c r="G11" t="n">
        <v>17.19</v>
      </c>
      <c r="H11" t="n">
        <v>0.23</v>
      </c>
      <c r="I11" t="n">
        <v>111</v>
      </c>
      <c r="J11" t="n">
        <v>246.62</v>
      </c>
      <c r="K11" t="n">
        <v>58.47</v>
      </c>
      <c r="L11" t="n">
        <v>3.25</v>
      </c>
      <c r="M11" t="n">
        <v>109</v>
      </c>
      <c r="N11" t="n">
        <v>59.9</v>
      </c>
      <c r="O11" t="n">
        <v>30650.7</v>
      </c>
      <c r="P11" t="n">
        <v>495.07</v>
      </c>
      <c r="Q11" t="n">
        <v>2238.61</v>
      </c>
      <c r="R11" t="n">
        <v>187.73</v>
      </c>
      <c r="S11" t="n">
        <v>80.06999999999999</v>
      </c>
      <c r="T11" t="n">
        <v>51271.32</v>
      </c>
      <c r="U11" t="n">
        <v>0.43</v>
      </c>
      <c r="V11" t="n">
        <v>0.8100000000000001</v>
      </c>
      <c r="W11" t="n">
        <v>6.83</v>
      </c>
      <c r="X11" t="n">
        <v>3.18</v>
      </c>
      <c r="Y11" t="n">
        <v>1</v>
      </c>
      <c r="Z11" t="n">
        <v>10</v>
      </c>
      <c r="AA11" t="n">
        <v>728.125755786989</v>
      </c>
      <c r="AB11" t="n">
        <v>996.2537817090023</v>
      </c>
      <c r="AC11" t="n">
        <v>901.1727190336588</v>
      </c>
      <c r="AD11" t="n">
        <v>728125.755786989</v>
      </c>
      <c r="AE11" t="n">
        <v>996253.7817090023</v>
      </c>
      <c r="AF11" t="n">
        <v>3.113341999558735e-06</v>
      </c>
      <c r="AG11" t="n">
        <v>1.65875</v>
      </c>
      <c r="AH11" t="n">
        <v>901172.7190336589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2.5566</v>
      </c>
      <c r="E12" t="n">
        <v>39.11</v>
      </c>
      <c r="F12" t="n">
        <v>31.54</v>
      </c>
      <c r="G12" t="n">
        <v>18.55</v>
      </c>
      <c r="H12" t="n">
        <v>0.25</v>
      </c>
      <c r="I12" t="n">
        <v>102</v>
      </c>
      <c r="J12" t="n">
        <v>247.07</v>
      </c>
      <c r="K12" t="n">
        <v>58.47</v>
      </c>
      <c r="L12" t="n">
        <v>3.5</v>
      </c>
      <c r="M12" t="n">
        <v>100</v>
      </c>
      <c r="N12" t="n">
        <v>60.09</v>
      </c>
      <c r="O12" t="n">
        <v>30705.56</v>
      </c>
      <c r="P12" t="n">
        <v>489.07</v>
      </c>
      <c r="Q12" t="n">
        <v>2238.62</v>
      </c>
      <c r="R12" t="n">
        <v>179.75</v>
      </c>
      <c r="S12" t="n">
        <v>80.06999999999999</v>
      </c>
      <c r="T12" t="n">
        <v>47324.96</v>
      </c>
      <c r="U12" t="n">
        <v>0.45</v>
      </c>
      <c r="V12" t="n">
        <v>0.8100000000000001</v>
      </c>
      <c r="W12" t="n">
        <v>6.8</v>
      </c>
      <c r="X12" t="n">
        <v>2.91</v>
      </c>
      <c r="Y12" t="n">
        <v>1</v>
      </c>
      <c r="Z12" t="n">
        <v>10</v>
      </c>
      <c r="AA12" t="n">
        <v>707.844075007949</v>
      </c>
      <c r="AB12" t="n">
        <v>968.5034913025129</v>
      </c>
      <c r="AC12" t="n">
        <v>876.0708773957876</v>
      </c>
      <c r="AD12" t="n">
        <v>707844.0750079489</v>
      </c>
      <c r="AE12" t="n">
        <v>968503.4913025129</v>
      </c>
      <c r="AF12" t="n">
        <v>3.168492558445866e-06</v>
      </c>
      <c r="AG12" t="n">
        <v>1.629583333333333</v>
      </c>
      <c r="AH12" t="n">
        <v>876070.8773957876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2.5958</v>
      </c>
      <c r="E13" t="n">
        <v>38.52</v>
      </c>
      <c r="F13" t="n">
        <v>31.33</v>
      </c>
      <c r="G13" t="n">
        <v>20</v>
      </c>
      <c r="H13" t="n">
        <v>0.27</v>
      </c>
      <c r="I13" t="n">
        <v>94</v>
      </c>
      <c r="J13" t="n">
        <v>247.51</v>
      </c>
      <c r="K13" t="n">
        <v>58.47</v>
      </c>
      <c r="L13" t="n">
        <v>3.75</v>
      </c>
      <c r="M13" t="n">
        <v>92</v>
      </c>
      <c r="N13" t="n">
        <v>60.29</v>
      </c>
      <c r="O13" t="n">
        <v>30760.49</v>
      </c>
      <c r="P13" t="n">
        <v>483.89</v>
      </c>
      <c r="Q13" t="n">
        <v>2238.65</v>
      </c>
      <c r="R13" t="n">
        <v>172.48</v>
      </c>
      <c r="S13" t="n">
        <v>80.06999999999999</v>
      </c>
      <c r="T13" t="n">
        <v>43733.04</v>
      </c>
      <c r="U13" t="n">
        <v>0.46</v>
      </c>
      <c r="V13" t="n">
        <v>0.82</v>
      </c>
      <c r="W13" t="n">
        <v>6.79</v>
      </c>
      <c r="X13" t="n">
        <v>2.7</v>
      </c>
      <c r="Y13" t="n">
        <v>1</v>
      </c>
      <c r="Z13" t="n">
        <v>10</v>
      </c>
      <c r="AA13" t="n">
        <v>690.8531595969996</v>
      </c>
      <c r="AB13" t="n">
        <v>945.2557712509674</v>
      </c>
      <c r="AC13" t="n">
        <v>855.0418871175816</v>
      </c>
      <c r="AD13" t="n">
        <v>690853.1595969996</v>
      </c>
      <c r="AE13" t="n">
        <v>945255.7712509674</v>
      </c>
      <c r="AF13" t="n">
        <v>3.217074623802621e-06</v>
      </c>
      <c r="AG13" t="n">
        <v>1.605</v>
      </c>
      <c r="AH13" t="n">
        <v>855041.8871175816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2.6327</v>
      </c>
      <c r="E14" t="n">
        <v>37.98</v>
      </c>
      <c r="F14" t="n">
        <v>31.12</v>
      </c>
      <c r="G14" t="n">
        <v>21.46</v>
      </c>
      <c r="H14" t="n">
        <v>0.29</v>
      </c>
      <c r="I14" t="n">
        <v>87</v>
      </c>
      <c r="J14" t="n">
        <v>247.96</v>
      </c>
      <c r="K14" t="n">
        <v>58.47</v>
      </c>
      <c r="L14" t="n">
        <v>4</v>
      </c>
      <c r="M14" t="n">
        <v>85</v>
      </c>
      <c r="N14" t="n">
        <v>60.48</v>
      </c>
      <c r="O14" t="n">
        <v>30815.5</v>
      </c>
      <c r="P14" t="n">
        <v>479.18</v>
      </c>
      <c r="Q14" t="n">
        <v>2238.46</v>
      </c>
      <c r="R14" t="n">
        <v>165.68</v>
      </c>
      <c r="S14" t="n">
        <v>80.06999999999999</v>
      </c>
      <c r="T14" t="n">
        <v>40366.23</v>
      </c>
      <c r="U14" t="n">
        <v>0.48</v>
      </c>
      <c r="V14" t="n">
        <v>0.82</v>
      </c>
      <c r="W14" t="n">
        <v>6.78</v>
      </c>
      <c r="X14" t="n">
        <v>2.49</v>
      </c>
      <c r="Y14" t="n">
        <v>1</v>
      </c>
      <c r="Z14" t="n">
        <v>10</v>
      </c>
      <c r="AA14" t="n">
        <v>675.387310244678</v>
      </c>
      <c r="AB14" t="n">
        <v>924.0947138620021</v>
      </c>
      <c r="AC14" t="n">
        <v>835.9004113460887</v>
      </c>
      <c r="AD14" t="n">
        <v>675387.3102446781</v>
      </c>
      <c r="AE14" t="n">
        <v>924094.7138620021</v>
      </c>
      <c r="AF14" t="n">
        <v>3.262806210834871e-06</v>
      </c>
      <c r="AG14" t="n">
        <v>1.5825</v>
      </c>
      <c r="AH14" t="n">
        <v>835900.4113460887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2.6666</v>
      </c>
      <c r="E15" t="n">
        <v>37.5</v>
      </c>
      <c r="F15" t="n">
        <v>30.92</v>
      </c>
      <c r="G15" t="n">
        <v>22.9</v>
      </c>
      <c r="H15" t="n">
        <v>0.3</v>
      </c>
      <c r="I15" t="n">
        <v>81</v>
      </c>
      <c r="J15" t="n">
        <v>248.4</v>
      </c>
      <c r="K15" t="n">
        <v>58.47</v>
      </c>
      <c r="L15" t="n">
        <v>4.25</v>
      </c>
      <c r="M15" t="n">
        <v>79</v>
      </c>
      <c r="N15" t="n">
        <v>60.68</v>
      </c>
      <c r="O15" t="n">
        <v>30870.57</v>
      </c>
      <c r="P15" t="n">
        <v>474.48</v>
      </c>
      <c r="Q15" t="n">
        <v>2238.5</v>
      </c>
      <c r="R15" t="n">
        <v>159.11</v>
      </c>
      <c r="S15" t="n">
        <v>80.06999999999999</v>
      </c>
      <c r="T15" t="n">
        <v>37112.81</v>
      </c>
      <c r="U15" t="n">
        <v>0.5</v>
      </c>
      <c r="V15" t="n">
        <v>0.83</v>
      </c>
      <c r="W15" t="n">
        <v>6.78</v>
      </c>
      <c r="X15" t="n">
        <v>2.29</v>
      </c>
      <c r="Y15" t="n">
        <v>1</v>
      </c>
      <c r="Z15" t="n">
        <v>10</v>
      </c>
      <c r="AA15" t="n">
        <v>661.1700327942053</v>
      </c>
      <c r="AB15" t="n">
        <v>904.6420076322516</v>
      </c>
      <c r="AC15" t="n">
        <v>818.3042440968608</v>
      </c>
      <c r="AD15" t="n">
        <v>661170.0327942054</v>
      </c>
      <c r="AE15" t="n">
        <v>904642.0076322516</v>
      </c>
      <c r="AF15" t="n">
        <v>3.304819782661248e-06</v>
      </c>
      <c r="AG15" t="n">
        <v>1.5625</v>
      </c>
      <c r="AH15" t="n">
        <v>818304.2440968608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2.6923</v>
      </c>
      <c r="E16" t="n">
        <v>37.14</v>
      </c>
      <c r="F16" t="n">
        <v>30.8</v>
      </c>
      <c r="G16" t="n">
        <v>24.31</v>
      </c>
      <c r="H16" t="n">
        <v>0.32</v>
      </c>
      <c r="I16" t="n">
        <v>76</v>
      </c>
      <c r="J16" t="n">
        <v>248.85</v>
      </c>
      <c r="K16" t="n">
        <v>58.47</v>
      </c>
      <c r="L16" t="n">
        <v>4.5</v>
      </c>
      <c r="M16" t="n">
        <v>74</v>
      </c>
      <c r="N16" t="n">
        <v>60.88</v>
      </c>
      <c r="O16" t="n">
        <v>30925.72</v>
      </c>
      <c r="P16" t="n">
        <v>470.62</v>
      </c>
      <c r="Q16" t="n">
        <v>2238.54</v>
      </c>
      <c r="R16" t="n">
        <v>155.08</v>
      </c>
      <c r="S16" t="n">
        <v>80.06999999999999</v>
      </c>
      <c r="T16" t="n">
        <v>35122.35</v>
      </c>
      <c r="U16" t="n">
        <v>0.52</v>
      </c>
      <c r="V16" t="n">
        <v>0.83</v>
      </c>
      <c r="W16" t="n">
        <v>6.77</v>
      </c>
      <c r="X16" t="n">
        <v>2.17</v>
      </c>
      <c r="Y16" t="n">
        <v>1</v>
      </c>
      <c r="Z16" t="n">
        <v>10</v>
      </c>
      <c r="AA16" t="n">
        <v>650.5789351017354</v>
      </c>
      <c r="AB16" t="n">
        <v>890.1508005231606</v>
      </c>
      <c r="AC16" t="n">
        <v>805.1960574557245</v>
      </c>
      <c r="AD16" t="n">
        <v>650578.9351017354</v>
      </c>
      <c r="AE16" t="n">
        <v>890150.8005231606</v>
      </c>
      <c r="AF16" t="n">
        <v>3.336670779591569e-06</v>
      </c>
      <c r="AG16" t="n">
        <v>1.5475</v>
      </c>
      <c r="AH16" t="n">
        <v>805196.0574557245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2.7142</v>
      </c>
      <c r="E17" t="n">
        <v>36.84</v>
      </c>
      <c r="F17" t="n">
        <v>30.69</v>
      </c>
      <c r="G17" t="n">
        <v>25.57</v>
      </c>
      <c r="H17" t="n">
        <v>0.34</v>
      </c>
      <c r="I17" t="n">
        <v>72</v>
      </c>
      <c r="J17" t="n">
        <v>249.3</v>
      </c>
      <c r="K17" t="n">
        <v>58.47</v>
      </c>
      <c r="L17" t="n">
        <v>4.75</v>
      </c>
      <c r="M17" t="n">
        <v>70</v>
      </c>
      <c r="N17" t="n">
        <v>61.07</v>
      </c>
      <c r="O17" t="n">
        <v>30980.93</v>
      </c>
      <c r="P17" t="n">
        <v>467.34</v>
      </c>
      <c r="Q17" t="n">
        <v>2238.34</v>
      </c>
      <c r="R17" t="n">
        <v>151.95</v>
      </c>
      <c r="S17" t="n">
        <v>80.06999999999999</v>
      </c>
      <c r="T17" t="n">
        <v>33578.75</v>
      </c>
      <c r="U17" t="n">
        <v>0.53</v>
      </c>
      <c r="V17" t="n">
        <v>0.84</v>
      </c>
      <c r="W17" t="n">
        <v>6.75</v>
      </c>
      <c r="X17" t="n">
        <v>2.06</v>
      </c>
      <c r="Y17" t="n">
        <v>1</v>
      </c>
      <c r="Z17" t="n">
        <v>10</v>
      </c>
      <c r="AA17" t="n">
        <v>641.6682291497001</v>
      </c>
      <c r="AB17" t="n">
        <v>877.9587795269837</v>
      </c>
      <c r="AC17" t="n">
        <v>794.1676258318138</v>
      </c>
      <c r="AD17" t="n">
        <v>641668.2291497001</v>
      </c>
      <c r="AE17" t="n">
        <v>877958.7795269836</v>
      </c>
      <c r="AF17" t="n">
        <v>3.36381229059445e-06</v>
      </c>
      <c r="AG17" t="n">
        <v>1.535</v>
      </c>
      <c r="AH17" t="n">
        <v>794167.6258318138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2.7364</v>
      </c>
      <c r="E18" t="n">
        <v>36.54</v>
      </c>
      <c r="F18" t="n">
        <v>30.58</v>
      </c>
      <c r="G18" t="n">
        <v>26.98</v>
      </c>
      <c r="H18" t="n">
        <v>0.36</v>
      </c>
      <c r="I18" t="n">
        <v>68</v>
      </c>
      <c r="J18" t="n">
        <v>249.75</v>
      </c>
      <c r="K18" t="n">
        <v>58.47</v>
      </c>
      <c r="L18" t="n">
        <v>5</v>
      </c>
      <c r="M18" t="n">
        <v>66</v>
      </c>
      <c r="N18" t="n">
        <v>61.27</v>
      </c>
      <c r="O18" t="n">
        <v>31036.22</v>
      </c>
      <c r="P18" t="n">
        <v>464.08</v>
      </c>
      <c r="Q18" t="n">
        <v>2238.58</v>
      </c>
      <c r="R18" t="n">
        <v>148.14</v>
      </c>
      <c r="S18" t="n">
        <v>80.06999999999999</v>
      </c>
      <c r="T18" t="n">
        <v>31694.41</v>
      </c>
      <c r="U18" t="n">
        <v>0.54</v>
      </c>
      <c r="V18" t="n">
        <v>0.84</v>
      </c>
      <c r="W18" t="n">
        <v>6.75</v>
      </c>
      <c r="X18" t="n">
        <v>1.95</v>
      </c>
      <c r="Y18" t="n">
        <v>1</v>
      </c>
      <c r="Z18" t="n">
        <v>10</v>
      </c>
      <c r="AA18" t="n">
        <v>632.8482729582852</v>
      </c>
      <c r="AB18" t="n">
        <v>865.8909263568846</v>
      </c>
      <c r="AC18" t="n">
        <v>783.2515116309306</v>
      </c>
      <c r="AD18" t="n">
        <v>632848.2729582852</v>
      </c>
      <c r="AE18" t="n">
        <v>865890.9263568847</v>
      </c>
      <c r="AF18" t="n">
        <v>3.391325603117918e-06</v>
      </c>
      <c r="AG18" t="n">
        <v>1.5225</v>
      </c>
      <c r="AH18" t="n">
        <v>783251.5116309306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2.7618</v>
      </c>
      <c r="E19" t="n">
        <v>36.21</v>
      </c>
      <c r="F19" t="n">
        <v>30.43</v>
      </c>
      <c r="G19" t="n">
        <v>28.53</v>
      </c>
      <c r="H19" t="n">
        <v>0.37</v>
      </c>
      <c r="I19" t="n">
        <v>64</v>
      </c>
      <c r="J19" t="n">
        <v>250.2</v>
      </c>
      <c r="K19" t="n">
        <v>58.47</v>
      </c>
      <c r="L19" t="n">
        <v>5.25</v>
      </c>
      <c r="M19" t="n">
        <v>62</v>
      </c>
      <c r="N19" t="n">
        <v>61.47</v>
      </c>
      <c r="O19" t="n">
        <v>31091.59</v>
      </c>
      <c r="P19" t="n">
        <v>460.05</v>
      </c>
      <c r="Q19" t="n">
        <v>2238.57</v>
      </c>
      <c r="R19" t="n">
        <v>143.56</v>
      </c>
      <c r="S19" t="n">
        <v>80.06999999999999</v>
      </c>
      <c r="T19" t="n">
        <v>29420.11</v>
      </c>
      <c r="U19" t="n">
        <v>0.5600000000000001</v>
      </c>
      <c r="V19" t="n">
        <v>0.84</v>
      </c>
      <c r="W19" t="n">
        <v>6.74</v>
      </c>
      <c r="X19" t="n">
        <v>1.8</v>
      </c>
      <c r="Y19" t="n">
        <v>1</v>
      </c>
      <c r="Z19" t="n">
        <v>10</v>
      </c>
      <c r="AA19" t="n">
        <v>622.5095806514762</v>
      </c>
      <c r="AB19" t="n">
        <v>851.7450714317945</v>
      </c>
      <c r="AC19" t="n">
        <v>770.4557172460591</v>
      </c>
      <c r="AD19" t="n">
        <v>622509.5806514762</v>
      </c>
      <c r="AE19" t="n">
        <v>851745.0714317944</v>
      </c>
      <c r="AF19" t="n">
        <v>3.422804798527652e-06</v>
      </c>
      <c r="AG19" t="n">
        <v>1.50875</v>
      </c>
      <c r="AH19" t="n">
        <v>770455.7172460591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2.7795</v>
      </c>
      <c r="E20" t="n">
        <v>35.98</v>
      </c>
      <c r="F20" t="n">
        <v>30.34</v>
      </c>
      <c r="G20" t="n">
        <v>29.84</v>
      </c>
      <c r="H20" t="n">
        <v>0.39</v>
      </c>
      <c r="I20" t="n">
        <v>61</v>
      </c>
      <c r="J20" t="n">
        <v>250.64</v>
      </c>
      <c r="K20" t="n">
        <v>58.47</v>
      </c>
      <c r="L20" t="n">
        <v>5.5</v>
      </c>
      <c r="M20" t="n">
        <v>59</v>
      </c>
      <c r="N20" t="n">
        <v>61.67</v>
      </c>
      <c r="O20" t="n">
        <v>31147.02</v>
      </c>
      <c r="P20" t="n">
        <v>456.56</v>
      </c>
      <c r="Q20" t="n">
        <v>2238.54</v>
      </c>
      <c r="R20" t="n">
        <v>140.43</v>
      </c>
      <c r="S20" t="n">
        <v>80.06999999999999</v>
      </c>
      <c r="T20" t="n">
        <v>27871.7</v>
      </c>
      <c r="U20" t="n">
        <v>0.57</v>
      </c>
      <c r="V20" t="n">
        <v>0.85</v>
      </c>
      <c r="W20" t="n">
        <v>6.74</v>
      </c>
      <c r="X20" t="n">
        <v>1.71</v>
      </c>
      <c r="Y20" t="n">
        <v>1</v>
      </c>
      <c r="Z20" t="n">
        <v>10</v>
      </c>
      <c r="AA20" t="n">
        <v>614.8171846436039</v>
      </c>
      <c r="AB20" t="n">
        <v>841.219995849263</v>
      </c>
      <c r="AC20" t="n">
        <v>760.9351401050882</v>
      </c>
      <c r="AD20" t="n">
        <v>614817.184643604</v>
      </c>
      <c r="AE20" t="n">
        <v>841219.995849263</v>
      </c>
      <c r="AF20" t="n">
        <v>3.444741088242309e-06</v>
      </c>
      <c r="AG20" t="n">
        <v>1.499166666666667</v>
      </c>
      <c r="AH20" t="n">
        <v>760935.1401050881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2.7957</v>
      </c>
      <c r="E21" t="n">
        <v>35.77</v>
      </c>
      <c r="F21" t="n">
        <v>30.27</v>
      </c>
      <c r="G21" t="n">
        <v>31.32</v>
      </c>
      <c r="H21" t="n">
        <v>0.41</v>
      </c>
      <c r="I21" t="n">
        <v>58</v>
      </c>
      <c r="J21" t="n">
        <v>251.09</v>
      </c>
      <c r="K21" t="n">
        <v>58.47</v>
      </c>
      <c r="L21" t="n">
        <v>5.75</v>
      </c>
      <c r="M21" t="n">
        <v>56</v>
      </c>
      <c r="N21" t="n">
        <v>61.87</v>
      </c>
      <c r="O21" t="n">
        <v>31202.53</v>
      </c>
      <c r="P21" t="n">
        <v>454.26</v>
      </c>
      <c r="Q21" t="n">
        <v>2238.61</v>
      </c>
      <c r="R21" t="n">
        <v>138.18</v>
      </c>
      <c r="S21" t="n">
        <v>80.06999999999999</v>
      </c>
      <c r="T21" t="n">
        <v>26762.79</v>
      </c>
      <c r="U21" t="n">
        <v>0.58</v>
      </c>
      <c r="V21" t="n">
        <v>0.85</v>
      </c>
      <c r="W21" t="n">
        <v>6.73</v>
      </c>
      <c r="X21" t="n">
        <v>1.64</v>
      </c>
      <c r="Y21" t="n">
        <v>1</v>
      </c>
      <c r="Z21" t="n">
        <v>10</v>
      </c>
      <c r="AA21" t="n">
        <v>608.808375564465</v>
      </c>
      <c r="AB21" t="n">
        <v>832.9984781772376</v>
      </c>
      <c r="AC21" t="n">
        <v>753.4982725407084</v>
      </c>
      <c r="AD21" t="n">
        <v>608808.375564465</v>
      </c>
      <c r="AE21" t="n">
        <v>832998.4781772377</v>
      </c>
      <c r="AF21" t="n">
        <v>3.464818370354028e-06</v>
      </c>
      <c r="AG21" t="n">
        <v>1.490416666666667</v>
      </c>
      <c r="AH21" t="n">
        <v>753498.2725407084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2.8146</v>
      </c>
      <c r="E22" t="n">
        <v>35.53</v>
      </c>
      <c r="F22" t="n">
        <v>30.18</v>
      </c>
      <c r="G22" t="n">
        <v>32.92</v>
      </c>
      <c r="H22" t="n">
        <v>0.42</v>
      </c>
      <c r="I22" t="n">
        <v>55</v>
      </c>
      <c r="J22" t="n">
        <v>251.55</v>
      </c>
      <c r="K22" t="n">
        <v>58.47</v>
      </c>
      <c r="L22" t="n">
        <v>6</v>
      </c>
      <c r="M22" t="n">
        <v>53</v>
      </c>
      <c r="N22" t="n">
        <v>62.07</v>
      </c>
      <c r="O22" t="n">
        <v>31258.11</v>
      </c>
      <c r="P22" t="n">
        <v>450.94</v>
      </c>
      <c r="Q22" t="n">
        <v>2238.7</v>
      </c>
      <c r="R22" t="n">
        <v>135.21</v>
      </c>
      <c r="S22" t="n">
        <v>80.06999999999999</v>
      </c>
      <c r="T22" t="n">
        <v>25289.71</v>
      </c>
      <c r="U22" t="n">
        <v>0.59</v>
      </c>
      <c r="V22" t="n">
        <v>0.85</v>
      </c>
      <c r="W22" t="n">
        <v>6.72</v>
      </c>
      <c r="X22" t="n">
        <v>1.55</v>
      </c>
      <c r="Y22" t="n">
        <v>1</v>
      </c>
      <c r="Z22" t="n">
        <v>10</v>
      </c>
      <c r="AA22" t="n">
        <v>601.2845162092018</v>
      </c>
      <c r="AB22" t="n">
        <v>822.7040018781182</v>
      </c>
      <c r="AC22" t="n">
        <v>744.1862866111885</v>
      </c>
      <c r="AD22" t="n">
        <v>601284.5162092018</v>
      </c>
      <c r="AE22" t="n">
        <v>822704.0018781183</v>
      </c>
      <c r="AF22" t="n">
        <v>3.488241866151035e-06</v>
      </c>
      <c r="AG22" t="n">
        <v>1.480416666666667</v>
      </c>
      <c r="AH22" t="n">
        <v>744186.2866111886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2.8253</v>
      </c>
      <c r="E23" t="n">
        <v>35.4</v>
      </c>
      <c r="F23" t="n">
        <v>30.14</v>
      </c>
      <c r="G23" t="n">
        <v>34.12</v>
      </c>
      <c r="H23" t="n">
        <v>0.44</v>
      </c>
      <c r="I23" t="n">
        <v>53</v>
      </c>
      <c r="J23" t="n">
        <v>252</v>
      </c>
      <c r="K23" t="n">
        <v>58.47</v>
      </c>
      <c r="L23" t="n">
        <v>6.25</v>
      </c>
      <c r="M23" t="n">
        <v>51</v>
      </c>
      <c r="N23" t="n">
        <v>62.27</v>
      </c>
      <c r="O23" t="n">
        <v>31313.77</v>
      </c>
      <c r="P23" t="n">
        <v>448.26</v>
      </c>
      <c r="Q23" t="n">
        <v>2238.44</v>
      </c>
      <c r="R23" t="n">
        <v>133.49</v>
      </c>
      <c r="S23" t="n">
        <v>80.06999999999999</v>
      </c>
      <c r="T23" t="n">
        <v>24444.28</v>
      </c>
      <c r="U23" t="n">
        <v>0.6</v>
      </c>
      <c r="V23" t="n">
        <v>0.85</v>
      </c>
      <c r="W23" t="n">
        <v>6.73</v>
      </c>
      <c r="X23" t="n">
        <v>1.51</v>
      </c>
      <c r="Y23" t="n">
        <v>1</v>
      </c>
      <c r="Z23" t="n">
        <v>10</v>
      </c>
      <c r="AA23" t="n">
        <v>596.4578202072767</v>
      </c>
      <c r="AB23" t="n">
        <v>816.0999034694851</v>
      </c>
      <c r="AC23" t="n">
        <v>738.2124740857651</v>
      </c>
      <c r="AD23" t="n">
        <v>596457.8202072766</v>
      </c>
      <c r="AE23" t="n">
        <v>816099.9034694851</v>
      </c>
      <c r="AF23" t="n">
        <v>3.501502787051985e-06</v>
      </c>
      <c r="AG23" t="n">
        <v>1.475</v>
      </c>
      <c r="AH23" t="n">
        <v>738212.4740857651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2.8374</v>
      </c>
      <c r="E24" t="n">
        <v>35.24</v>
      </c>
      <c r="F24" t="n">
        <v>30.08</v>
      </c>
      <c r="G24" t="n">
        <v>35.39</v>
      </c>
      <c r="H24" t="n">
        <v>0.46</v>
      </c>
      <c r="I24" t="n">
        <v>51</v>
      </c>
      <c r="J24" t="n">
        <v>252.45</v>
      </c>
      <c r="K24" t="n">
        <v>58.47</v>
      </c>
      <c r="L24" t="n">
        <v>6.5</v>
      </c>
      <c r="M24" t="n">
        <v>49</v>
      </c>
      <c r="N24" t="n">
        <v>62.47</v>
      </c>
      <c r="O24" t="n">
        <v>31369.49</v>
      </c>
      <c r="P24" t="n">
        <v>445.61</v>
      </c>
      <c r="Q24" t="n">
        <v>2238.45</v>
      </c>
      <c r="R24" t="n">
        <v>131.94</v>
      </c>
      <c r="S24" t="n">
        <v>80.06999999999999</v>
      </c>
      <c r="T24" t="n">
        <v>23676.22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591.2659969583534</v>
      </c>
      <c r="AB24" t="n">
        <v>808.9962218532319</v>
      </c>
      <c r="AC24" t="n">
        <v>731.7867578728872</v>
      </c>
      <c r="AD24" t="n">
        <v>591265.9969583534</v>
      </c>
      <c r="AE24" t="n">
        <v>808996.2218532319</v>
      </c>
      <c r="AF24" t="n">
        <v>3.516498781715677e-06</v>
      </c>
      <c r="AG24" t="n">
        <v>1.468333333333333</v>
      </c>
      <c r="AH24" t="n">
        <v>731786.7578728872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2.8568</v>
      </c>
      <c r="E25" t="n">
        <v>35</v>
      </c>
      <c r="F25" t="n">
        <v>29.98</v>
      </c>
      <c r="G25" t="n">
        <v>37.48</v>
      </c>
      <c r="H25" t="n">
        <v>0.47</v>
      </c>
      <c r="I25" t="n">
        <v>48</v>
      </c>
      <c r="J25" t="n">
        <v>252.9</v>
      </c>
      <c r="K25" t="n">
        <v>58.47</v>
      </c>
      <c r="L25" t="n">
        <v>6.75</v>
      </c>
      <c r="M25" t="n">
        <v>46</v>
      </c>
      <c r="N25" t="n">
        <v>62.68</v>
      </c>
      <c r="O25" t="n">
        <v>31425.3</v>
      </c>
      <c r="P25" t="n">
        <v>443.12</v>
      </c>
      <c r="Q25" t="n">
        <v>2238.38</v>
      </c>
      <c r="R25" t="n">
        <v>128.51</v>
      </c>
      <c r="S25" t="n">
        <v>80.06999999999999</v>
      </c>
      <c r="T25" t="n">
        <v>21976.51</v>
      </c>
      <c r="U25" t="n">
        <v>0.62</v>
      </c>
      <c r="V25" t="n">
        <v>0.86</v>
      </c>
      <c r="W25" t="n">
        <v>6.72</v>
      </c>
      <c r="X25" t="n">
        <v>1.35</v>
      </c>
      <c r="Y25" t="n">
        <v>1</v>
      </c>
      <c r="Z25" t="n">
        <v>10</v>
      </c>
      <c r="AA25" t="n">
        <v>584.50372958887</v>
      </c>
      <c r="AB25" t="n">
        <v>799.7437893081235</v>
      </c>
      <c r="AC25" t="n">
        <v>723.4173645040133</v>
      </c>
      <c r="AD25" t="n">
        <v>584503.72958887</v>
      </c>
      <c r="AE25" t="n">
        <v>799743.7893081235</v>
      </c>
      <c r="AF25" t="n">
        <v>3.540541946713663e-06</v>
      </c>
      <c r="AG25" t="n">
        <v>1.458333333333333</v>
      </c>
      <c r="AH25" t="n">
        <v>723417.3645040133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2.8612</v>
      </c>
      <c r="E26" t="n">
        <v>34.95</v>
      </c>
      <c r="F26" t="n">
        <v>29.97</v>
      </c>
      <c r="G26" t="n">
        <v>38.26</v>
      </c>
      <c r="H26" t="n">
        <v>0.49</v>
      </c>
      <c r="I26" t="n">
        <v>47</v>
      </c>
      <c r="J26" t="n">
        <v>253.35</v>
      </c>
      <c r="K26" t="n">
        <v>58.47</v>
      </c>
      <c r="L26" t="n">
        <v>7</v>
      </c>
      <c r="M26" t="n">
        <v>45</v>
      </c>
      <c r="N26" t="n">
        <v>62.88</v>
      </c>
      <c r="O26" t="n">
        <v>31481.17</v>
      </c>
      <c r="P26" t="n">
        <v>440.86</v>
      </c>
      <c r="Q26" t="n">
        <v>2238.51</v>
      </c>
      <c r="R26" t="n">
        <v>128.37</v>
      </c>
      <c r="S26" t="n">
        <v>80.06999999999999</v>
      </c>
      <c r="T26" t="n">
        <v>21909.72</v>
      </c>
      <c r="U26" t="n">
        <v>0.62</v>
      </c>
      <c r="V26" t="n">
        <v>0.86</v>
      </c>
      <c r="W26" t="n">
        <v>6.72</v>
      </c>
      <c r="X26" t="n">
        <v>1.35</v>
      </c>
      <c r="Y26" t="n">
        <v>1</v>
      </c>
      <c r="Z26" t="n">
        <v>10</v>
      </c>
      <c r="AA26" t="n">
        <v>581.6332319247209</v>
      </c>
      <c r="AB26" t="n">
        <v>795.8162477666153</v>
      </c>
      <c r="AC26" t="n">
        <v>719.8646620148877</v>
      </c>
      <c r="AD26" t="n">
        <v>581633.2319247209</v>
      </c>
      <c r="AE26" t="n">
        <v>795816.2477666154</v>
      </c>
      <c r="AF26" t="n">
        <v>3.545995035682279e-06</v>
      </c>
      <c r="AG26" t="n">
        <v>1.45625</v>
      </c>
      <c r="AH26" t="n">
        <v>719864.6620148877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2.8771</v>
      </c>
      <c r="E27" t="n">
        <v>34.76</v>
      </c>
      <c r="F27" t="n">
        <v>29.87</v>
      </c>
      <c r="G27" t="n">
        <v>39.83</v>
      </c>
      <c r="H27" t="n">
        <v>0.51</v>
      </c>
      <c r="I27" t="n">
        <v>45</v>
      </c>
      <c r="J27" t="n">
        <v>253.81</v>
      </c>
      <c r="K27" t="n">
        <v>58.47</v>
      </c>
      <c r="L27" t="n">
        <v>7.25</v>
      </c>
      <c r="M27" t="n">
        <v>43</v>
      </c>
      <c r="N27" t="n">
        <v>63.08</v>
      </c>
      <c r="O27" t="n">
        <v>31537.13</v>
      </c>
      <c r="P27" t="n">
        <v>437.45</v>
      </c>
      <c r="Q27" t="n">
        <v>2238.4</v>
      </c>
      <c r="R27" t="n">
        <v>125.28</v>
      </c>
      <c r="S27" t="n">
        <v>80.06999999999999</v>
      </c>
      <c r="T27" t="n">
        <v>20376.3</v>
      </c>
      <c r="U27" t="n">
        <v>0.64</v>
      </c>
      <c r="V27" t="n">
        <v>0.86</v>
      </c>
      <c r="W27" t="n">
        <v>6.71</v>
      </c>
      <c r="X27" t="n">
        <v>1.25</v>
      </c>
      <c r="Y27" t="n">
        <v>1</v>
      </c>
      <c r="Z27" t="n">
        <v>10</v>
      </c>
      <c r="AA27" t="n">
        <v>574.9179236758723</v>
      </c>
      <c r="AB27" t="n">
        <v>786.6280667620496</v>
      </c>
      <c r="AC27" t="n">
        <v>711.5533881097044</v>
      </c>
      <c r="AD27" t="n">
        <v>574917.9236758723</v>
      </c>
      <c r="AE27" t="n">
        <v>786628.0667620496</v>
      </c>
      <c r="AF27" t="n">
        <v>3.565700516273411e-06</v>
      </c>
      <c r="AG27" t="n">
        <v>1.448333333333333</v>
      </c>
      <c r="AH27" t="n">
        <v>711553.3881097045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2.8886</v>
      </c>
      <c r="E28" t="n">
        <v>34.62</v>
      </c>
      <c r="F28" t="n">
        <v>29.83</v>
      </c>
      <c r="G28" t="n">
        <v>41.63</v>
      </c>
      <c r="H28" t="n">
        <v>0.52</v>
      </c>
      <c r="I28" t="n">
        <v>43</v>
      </c>
      <c r="J28" t="n">
        <v>254.26</v>
      </c>
      <c r="K28" t="n">
        <v>58.47</v>
      </c>
      <c r="L28" t="n">
        <v>7.5</v>
      </c>
      <c r="M28" t="n">
        <v>41</v>
      </c>
      <c r="N28" t="n">
        <v>63.29</v>
      </c>
      <c r="O28" t="n">
        <v>31593.16</v>
      </c>
      <c r="P28" t="n">
        <v>435.01</v>
      </c>
      <c r="Q28" t="n">
        <v>2238.46</v>
      </c>
      <c r="R28" t="n">
        <v>124.1</v>
      </c>
      <c r="S28" t="n">
        <v>80.06999999999999</v>
      </c>
      <c r="T28" t="n">
        <v>19798.65</v>
      </c>
      <c r="U28" t="n">
        <v>0.65</v>
      </c>
      <c r="V28" t="n">
        <v>0.86</v>
      </c>
      <c r="W28" t="n">
        <v>6.7</v>
      </c>
      <c r="X28" t="n">
        <v>1.2</v>
      </c>
      <c r="Y28" t="n">
        <v>1</v>
      </c>
      <c r="Z28" t="n">
        <v>10</v>
      </c>
      <c r="AA28" t="n">
        <v>570.3342400118119</v>
      </c>
      <c r="AB28" t="n">
        <v>780.3564685550308</v>
      </c>
      <c r="AC28" t="n">
        <v>705.8803424333204</v>
      </c>
      <c r="AD28" t="n">
        <v>570334.2400118118</v>
      </c>
      <c r="AE28" t="n">
        <v>780356.4685550308</v>
      </c>
      <c r="AF28" t="n">
        <v>3.579952907895928e-06</v>
      </c>
      <c r="AG28" t="n">
        <v>1.4425</v>
      </c>
      <c r="AH28" t="n">
        <v>705880.3424333204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2.9015</v>
      </c>
      <c r="E29" t="n">
        <v>34.47</v>
      </c>
      <c r="F29" t="n">
        <v>29.77</v>
      </c>
      <c r="G29" t="n">
        <v>43.57</v>
      </c>
      <c r="H29" t="n">
        <v>0.54</v>
      </c>
      <c r="I29" t="n">
        <v>41</v>
      </c>
      <c r="J29" t="n">
        <v>254.72</v>
      </c>
      <c r="K29" t="n">
        <v>58.47</v>
      </c>
      <c r="L29" t="n">
        <v>7.75</v>
      </c>
      <c r="M29" t="n">
        <v>39</v>
      </c>
      <c r="N29" t="n">
        <v>63.49</v>
      </c>
      <c r="O29" t="n">
        <v>31649.26</v>
      </c>
      <c r="P29" t="n">
        <v>432.12</v>
      </c>
      <c r="Q29" t="n">
        <v>2238.58</v>
      </c>
      <c r="R29" t="n">
        <v>121.74</v>
      </c>
      <c r="S29" t="n">
        <v>80.06999999999999</v>
      </c>
      <c r="T29" t="n">
        <v>18626.81</v>
      </c>
      <c r="U29" t="n">
        <v>0.66</v>
      </c>
      <c r="V29" t="n">
        <v>0.86</v>
      </c>
      <c r="W29" t="n">
        <v>6.71</v>
      </c>
      <c r="X29" t="n">
        <v>1.14</v>
      </c>
      <c r="Y29" t="n">
        <v>1</v>
      </c>
      <c r="Z29" t="n">
        <v>10</v>
      </c>
      <c r="AA29" t="n">
        <v>565.0142793796434</v>
      </c>
      <c r="AB29" t="n">
        <v>773.077463717999</v>
      </c>
      <c r="AC29" t="n">
        <v>699.2960356017873</v>
      </c>
      <c r="AD29" t="n">
        <v>565014.2793796434</v>
      </c>
      <c r="AE29" t="n">
        <v>773077.4637179989</v>
      </c>
      <c r="AF29" t="n">
        <v>3.595940373281187e-06</v>
      </c>
      <c r="AG29" t="n">
        <v>1.43625</v>
      </c>
      <c r="AH29" t="n">
        <v>699296.0356017873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2.9061</v>
      </c>
      <c r="E30" t="n">
        <v>34.41</v>
      </c>
      <c r="F30" t="n">
        <v>29.76</v>
      </c>
      <c r="G30" t="n">
        <v>44.65</v>
      </c>
      <c r="H30" t="n">
        <v>0.5600000000000001</v>
      </c>
      <c r="I30" t="n">
        <v>40</v>
      </c>
      <c r="J30" t="n">
        <v>255.17</v>
      </c>
      <c r="K30" t="n">
        <v>58.47</v>
      </c>
      <c r="L30" t="n">
        <v>8</v>
      </c>
      <c r="M30" t="n">
        <v>38</v>
      </c>
      <c r="N30" t="n">
        <v>63.7</v>
      </c>
      <c r="O30" t="n">
        <v>31705.44</v>
      </c>
      <c r="P30" t="n">
        <v>430.26</v>
      </c>
      <c r="Q30" t="n">
        <v>2238.35</v>
      </c>
      <c r="R30" t="n">
        <v>121.58</v>
      </c>
      <c r="S30" t="n">
        <v>80.06999999999999</v>
      </c>
      <c r="T30" t="n">
        <v>18553.44</v>
      </c>
      <c r="U30" t="n">
        <v>0.66</v>
      </c>
      <c r="V30" t="n">
        <v>0.86</v>
      </c>
      <c r="W30" t="n">
        <v>6.71</v>
      </c>
      <c r="X30" t="n">
        <v>1.14</v>
      </c>
      <c r="Y30" t="n">
        <v>1</v>
      </c>
      <c r="Z30" t="n">
        <v>10</v>
      </c>
      <c r="AA30" t="n">
        <v>562.5079829223877</v>
      </c>
      <c r="AB30" t="n">
        <v>769.6482383351857</v>
      </c>
      <c r="AC30" t="n">
        <v>696.1940906765616</v>
      </c>
      <c r="AD30" t="n">
        <v>562507.9829223877</v>
      </c>
      <c r="AE30" t="n">
        <v>769648.2383351857</v>
      </c>
      <c r="AF30" t="n">
        <v>3.601641329930193e-06</v>
      </c>
      <c r="AG30" t="n">
        <v>1.43375</v>
      </c>
      <c r="AH30" t="n">
        <v>696194.0906765616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2.9122</v>
      </c>
      <c r="E31" t="n">
        <v>34.34</v>
      </c>
      <c r="F31" t="n">
        <v>29.74</v>
      </c>
      <c r="G31" t="n">
        <v>45.75</v>
      </c>
      <c r="H31" t="n">
        <v>0.57</v>
      </c>
      <c r="I31" t="n">
        <v>39</v>
      </c>
      <c r="J31" t="n">
        <v>255.63</v>
      </c>
      <c r="K31" t="n">
        <v>58.47</v>
      </c>
      <c r="L31" t="n">
        <v>8.25</v>
      </c>
      <c r="M31" t="n">
        <v>37</v>
      </c>
      <c r="N31" t="n">
        <v>63.91</v>
      </c>
      <c r="O31" t="n">
        <v>31761.69</v>
      </c>
      <c r="P31" t="n">
        <v>427.76</v>
      </c>
      <c r="Q31" t="n">
        <v>2238.58</v>
      </c>
      <c r="R31" t="n">
        <v>120.77</v>
      </c>
      <c r="S31" t="n">
        <v>80.06999999999999</v>
      </c>
      <c r="T31" t="n">
        <v>18151.4</v>
      </c>
      <c r="U31" t="n">
        <v>0.66</v>
      </c>
      <c r="V31" t="n">
        <v>0.86</v>
      </c>
      <c r="W31" t="n">
        <v>6.71</v>
      </c>
      <c r="X31" t="n">
        <v>1.11</v>
      </c>
      <c r="Y31" t="n">
        <v>1</v>
      </c>
      <c r="Z31" t="n">
        <v>10</v>
      </c>
      <c r="AA31" t="n">
        <v>559.1298595728682</v>
      </c>
      <c r="AB31" t="n">
        <v>765.026140936089</v>
      </c>
      <c r="AC31" t="n">
        <v>692.0131197660805</v>
      </c>
      <c r="AD31" t="n">
        <v>559129.8595728682</v>
      </c>
      <c r="AE31" t="n">
        <v>765026.140936089</v>
      </c>
      <c r="AF31" t="n">
        <v>3.609201294182137e-06</v>
      </c>
      <c r="AG31" t="n">
        <v>1.430833333333333</v>
      </c>
      <c r="AH31" t="n">
        <v>692013.1197660805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2.925</v>
      </c>
      <c r="E32" t="n">
        <v>34.19</v>
      </c>
      <c r="F32" t="n">
        <v>29.68</v>
      </c>
      <c r="G32" t="n">
        <v>48.14</v>
      </c>
      <c r="H32" t="n">
        <v>0.59</v>
      </c>
      <c r="I32" t="n">
        <v>37</v>
      </c>
      <c r="J32" t="n">
        <v>256.09</v>
      </c>
      <c r="K32" t="n">
        <v>58.47</v>
      </c>
      <c r="L32" t="n">
        <v>8.5</v>
      </c>
      <c r="M32" t="n">
        <v>35</v>
      </c>
      <c r="N32" t="n">
        <v>64.11</v>
      </c>
      <c r="O32" t="n">
        <v>31818.02</v>
      </c>
      <c r="P32" t="n">
        <v>424.89</v>
      </c>
      <c r="Q32" t="n">
        <v>2238.47</v>
      </c>
      <c r="R32" t="n">
        <v>119.25</v>
      </c>
      <c r="S32" t="n">
        <v>80.06999999999999</v>
      </c>
      <c r="T32" t="n">
        <v>17400.26</v>
      </c>
      <c r="U32" t="n">
        <v>0.67</v>
      </c>
      <c r="V32" t="n">
        <v>0.86</v>
      </c>
      <c r="W32" t="n">
        <v>6.7</v>
      </c>
      <c r="X32" t="n">
        <v>1.06</v>
      </c>
      <c r="Y32" t="n">
        <v>1</v>
      </c>
      <c r="Z32" t="n">
        <v>10</v>
      </c>
      <c r="AA32" t="n">
        <v>553.9361915129464</v>
      </c>
      <c r="AB32" t="n">
        <v>757.9199351680403</v>
      </c>
      <c r="AC32" t="n">
        <v>685.5851203029117</v>
      </c>
      <c r="AD32" t="n">
        <v>553936.1915129464</v>
      </c>
      <c r="AE32" t="n">
        <v>757919.9351680403</v>
      </c>
      <c r="AF32" t="n">
        <v>3.6250648257272e-06</v>
      </c>
      <c r="AG32" t="n">
        <v>1.424583333333333</v>
      </c>
      <c r="AH32" t="n">
        <v>685585.1203029117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2.9316</v>
      </c>
      <c r="E33" t="n">
        <v>34.11</v>
      </c>
      <c r="F33" t="n">
        <v>29.65</v>
      </c>
      <c r="G33" t="n">
        <v>49.42</v>
      </c>
      <c r="H33" t="n">
        <v>0.61</v>
      </c>
      <c r="I33" t="n">
        <v>36</v>
      </c>
      <c r="J33" t="n">
        <v>256.54</v>
      </c>
      <c r="K33" t="n">
        <v>58.47</v>
      </c>
      <c r="L33" t="n">
        <v>8.75</v>
      </c>
      <c r="M33" t="n">
        <v>34</v>
      </c>
      <c r="N33" t="n">
        <v>64.31999999999999</v>
      </c>
      <c r="O33" t="n">
        <v>31874.43</v>
      </c>
      <c r="P33" t="n">
        <v>423.25</v>
      </c>
      <c r="Q33" t="n">
        <v>2238.41</v>
      </c>
      <c r="R33" t="n">
        <v>118.01</v>
      </c>
      <c r="S33" t="n">
        <v>80.06999999999999</v>
      </c>
      <c r="T33" t="n">
        <v>16788.2</v>
      </c>
      <c r="U33" t="n">
        <v>0.68</v>
      </c>
      <c r="V33" t="n">
        <v>0.87</v>
      </c>
      <c r="W33" t="n">
        <v>6.7</v>
      </c>
      <c r="X33" t="n">
        <v>1.03</v>
      </c>
      <c r="Y33" t="n">
        <v>1</v>
      </c>
      <c r="Z33" t="n">
        <v>10</v>
      </c>
      <c r="AA33" t="n">
        <v>551.1484086544375</v>
      </c>
      <c r="AB33" t="n">
        <v>754.105567672729</v>
      </c>
      <c r="AC33" t="n">
        <v>682.1347906878547</v>
      </c>
      <c r="AD33" t="n">
        <v>551148.4086544375</v>
      </c>
      <c r="AE33" t="n">
        <v>754105.5676727289</v>
      </c>
      <c r="AF33" t="n">
        <v>3.633244459180123e-06</v>
      </c>
      <c r="AG33" t="n">
        <v>1.42125</v>
      </c>
      <c r="AH33" t="n">
        <v>682134.7906878546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2.9382</v>
      </c>
      <c r="E34" t="n">
        <v>34.03</v>
      </c>
      <c r="F34" t="n">
        <v>29.62</v>
      </c>
      <c r="G34" t="n">
        <v>50.78</v>
      </c>
      <c r="H34" t="n">
        <v>0.62</v>
      </c>
      <c r="I34" t="n">
        <v>35</v>
      </c>
      <c r="J34" t="n">
        <v>257</v>
      </c>
      <c r="K34" t="n">
        <v>58.47</v>
      </c>
      <c r="L34" t="n">
        <v>9</v>
      </c>
      <c r="M34" t="n">
        <v>33</v>
      </c>
      <c r="N34" t="n">
        <v>64.53</v>
      </c>
      <c r="O34" t="n">
        <v>31931.04</v>
      </c>
      <c r="P34" t="n">
        <v>420.7</v>
      </c>
      <c r="Q34" t="n">
        <v>2238.38</v>
      </c>
      <c r="R34" t="n">
        <v>117.01</v>
      </c>
      <c r="S34" t="n">
        <v>80.06999999999999</v>
      </c>
      <c r="T34" t="n">
        <v>16291.32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547.6239153749594</v>
      </c>
      <c r="AB34" t="n">
        <v>749.2832004780774</v>
      </c>
      <c r="AC34" t="n">
        <v>677.7726634500256</v>
      </c>
      <c r="AD34" t="n">
        <v>547623.9153749595</v>
      </c>
      <c r="AE34" t="n">
        <v>749283.2004780774</v>
      </c>
      <c r="AF34" t="n">
        <v>3.641424092633046e-06</v>
      </c>
      <c r="AG34" t="n">
        <v>1.417916666666667</v>
      </c>
      <c r="AH34" t="n">
        <v>677772.6634500256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2.9472</v>
      </c>
      <c r="E35" t="n">
        <v>33.93</v>
      </c>
      <c r="F35" t="n">
        <v>29.57</v>
      </c>
      <c r="G35" t="n">
        <v>52.18</v>
      </c>
      <c r="H35" t="n">
        <v>0.64</v>
      </c>
      <c r="I35" t="n">
        <v>34</v>
      </c>
      <c r="J35" t="n">
        <v>257.46</v>
      </c>
      <c r="K35" t="n">
        <v>58.47</v>
      </c>
      <c r="L35" t="n">
        <v>9.25</v>
      </c>
      <c r="M35" t="n">
        <v>32</v>
      </c>
      <c r="N35" t="n">
        <v>64.73999999999999</v>
      </c>
      <c r="O35" t="n">
        <v>31987.61</v>
      </c>
      <c r="P35" t="n">
        <v>417.38</v>
      </c>
      <c r="Q35" t="n">
        <v>2238.51</v>
      </c>
      <c r="R35" t="n">
        <v>115.23</v>
      </c>
      <c r="S35" t="n">
        <v>80.06999999999999</v>
      </c>
      <c r="T35" t="n">
        <v>15406.97</v>
      </c>
      <c r="U35" t="n">
        <v>0.6899999999999999</v>
      </c>
      <c r="V35" t="n">
        <v>0.87</v>
      </c>
      <c r="W35" t="n">
        <v>6.7</v>
      </c>
      <c r="X35" t="n">
        <v>0.9399999999999999</v>
      </c>
      <c r="Y35" t="n">
        <v>1</v>
      </c>
      <c r="Z35" t="n">
        <v>10</v>
      </c>
      <c r="AA35" t="n">
        <v>542.9187874326005</v>
      </c>
      <c r="AB35" t="n">
        <v>742.8454368517473</v>
      </c>
      <c r="AC35" t="n">
        <v>671.9493109487344</v>
      </c>
      <c r="AD35" t="n">
        <v>542918.7874326005</v>
      </c>
      <c r="AE35" t="n">
        <v>742845.4368517473</v>
      </c>
      <c r="AF35" t="n">
        <v>3.652578138250668e-06</v>
      </c>
      <c r="AG35" t="n">
        <v>1.41375</v>
      </c>
      <c r="AH35" t="n">
        <v>671949.3109487344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2.9542</v>
      </c>
      <c r="E36" t="n">
        <v>33.85</v>
      </c>
      <c r="F36" t="n">
        <v>29.53</v>
      </c>
      <c r="G36" t="n">
        <v>53.7</v>
      </c>
      <c r="H36" t="n">
        <v>0.66</v>
      </c>
      <c r="I36" t="n">
        <v>33</v>
      </c>
      <c r="J36" t="n">
        <v>257.92</v>
      </c>
      <c r="K36" t="n">
        <v>58.47</v>
      </c>
      <c r="L36" t="n">
        <v>9.5</v>
      </c>
      <c r="M36" t="n">
        <v>31</v>
      </c>
      <c r="N36" t="n">
        <v>64.95</v>
      </c>
      <c r="O36" t="n">
        <v>32044.25</v>
      </c>
      <c r="P36" t="n">
        <v>415.7</v>
      </c>
      <c r="Q36" t="n">
        <v>2238.4</v>
      </c>
      <c r="R36" t="n">
        <v>114.21</v>
      </c>
      <c r="S36" t="n">
        <v>80.06999999999999</v>
      </c>
      <c r="T36" t="n">
        <v>14900.77</v>
      </c>
      <c r="U36" t="n">
        <v>0.7</v>
      </c>
      <c r="V36" t="n">
        <v>0.87</v>
      </c>
      <c r="W36" t="n">
        <v>6.69</v>
      </c>
      <c r="X36" t="n">
        <v>0.91</v>
      </c>
      <c r="Y36" t="n">
        <v>1</v>
      </c>
      <c r="Z36" t="n">
        <v>10</v>
      </c>
      <c r="AA36" t="n">
        <v>540.0096983501076</v>
      </c>
      <c r="AB36" t="n">
        <v>738.8650928291274</v>
      </c>
      <c r="AC36" t="n">
        <v>668.3488453731856</v>
      </c>
      <c r="AD36" t="n">
        <v>540009.6983501075</v>
      </c>
      <c r="AE36" t="n">
        <v>738865.0928291274</v>
      </c>
      <c r="AF36" t="n">
        <v>3.661253507064374e-06</v>
      </c>
      <c r="AG36" t="n">
        <v>1.410416666666667</v>
      </c>
      <c r="AH36" t="n">
        <v>668348.8453731856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2.9609</v>
      </c>
      <c r="E37" t="n">
        <v>33.77</v>
      </c>
      <c r="F37" t="n">
        <v>29.5</v>
      </c>
      <c r="G37" t="n">
        <v>55.32</v>
      </c>
      <c r="H37" t="n">
        <v>0.67</v>
      </c>
      <c r="I37" t="n">
        <v>32</v>
      </c>
      <c r="J37" t="n">
        <v>258.38</v>
      </c>
      <c r="K37" t="n">
        <v>58.47</v>
      </c>
      <c r="L37" t="n">
        <v>9.75</v>
      </c>
      <c r="M37" t="n">
        <v>30</v>
      </c>
      <c r="N37" t="n">
        <v>65.16</v>
      </c>
      <c r="O37" t="n">
        <v>32100.97</v>
      </c>
      <c r="P37" t="n">
        <v>413.63</v>
      </c>
      <c r="Q37" t="n">
        <v>2238.43</v>
      </c>
      <c r="R37" t="n">
        <v>113.05</v>
      </c>
      <c r="S37" t="n">
        <v>80.06999999999999</v>
      </c>
      <c r="T37" t="n">
        <v>14325.68</v>
      </c>
      <c r="U37" t="n">
        <v>0.71</v>
      </c>
      <c r="V37" t="n">
        <v>0.87</v>
      </c>
      <c r="W37" t="n">
        <v>6.69</v>
      </c>
      <c r="X37" t="n">
        <v>0.88</v>
      </c>
      <c r="Y37" t="n">
        <v>1</v>
      </c>
      <c r="Z37" t="n">
        <v>10</v>
      </c>
      <c r="AA37" t="n">
        <v>536.9109300390357</v>
      </c>
      <c r="AB37" t="n">
        <v>734.6252213179096</v>
      </c>
      <c r="AC37" t="n">
        <v>664.5136212483014</v>
      </c>
      <c r="AD37" t="n">
        <v>536910.9300390357</v>
      </c>
      <c r="AE37" t="n">
        <v>734625.2213179095</v>
      </c>
      <c r="AF37" t="n">
        <v>3.669557074357493e-06</v>
      </c>
      <c r="AG37" t="n">
        <v>1.407083333333333</v>
      </c>
      <c r="AH37" t="n">
        <v>664513.6212483015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2.9646</v>
      </c>
      <c r="E38" t="n">
        <v>33.73</v>
      </c>
      <c r="F38" t="n">
        <v>29.51</v>
      </c>
      <c r="G38" t="n">
        <v>57.12</v>
      </c>
      <c r="H38" t="n">
        <v>0.6899999999999999</v>
      </c>
      <c r="I38" t="n">
        <v>31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411.51</v>
      </c>
      <c r="Q38" t="n">
        <v>2238.42</v>
      </c>
      <c r="R38" t="n">
        <v>113.33</v>
      </c>
      <c r="S38" t="n">
        <v>80.06999999999999</v>
      </c>
      <c r="T38" t="n">
        <v>14473.67</v>
      </c>
      <c r="U38" t="n">
        <v>0.71</v>
      </c>
      <c r="V38" t="n">
        <v>0.87</v>
      </c>
      <c r="W38" t="n">
        <v>6.69</v>
      </c>
      <c r="X38" t="n">
        <v>0.88</v>
      </c>
      <c r="Y38" t="n">
        <v>1</v>
      </c>
      <c r="Z38" t="n">
        <v>10</v>
      </c>
      <c r="AA38" t="n">
        <v>534.5759044030046</v>
      </c>
      <c r="AB38" t="n">
        <v>731.4303362286315</v>
      </c>
      <c r="AC38" t="n">
        <v>661.6236515078945</v>
      </c>
      <c r="AD38" t="n">
        <v>534575.9044030047</v>
      </c>
      <c r="AE38" t="n">
        <v>731430.3362286316</v>
      </c>
      <c r="AF38" t="n">
        <v>3.674142626444738e-06</v>
      </c>
      <c r="AG38" t="n">
        <v>1.405416666666667</v>
      </c>
      <c r="AH38" t="n">
        <v>661623.6515078945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2.9728</v>
      </c>
      <c r="E39" t="n">
        <v>33.64</v>
      </c>
      <c r="F39" t="n">
        <v>29.46</v>
      </c>
      <c r="G39" t="n">
        <v>58.93</v>
      </c>
      <c r="H39" t="n">
        <v>0.7</v>
      </c>
      <c r="I39" t="n">
        <v>30</v>
      </c>
      <c r="J39" t="n">
        <v>259.3</v>
      </c>
      <c r="K39" t="n">
        <v>58.47</v>
      </c>
      <c r="L39" t="n">
        <v>10.25</v>
      </c>
      <c r="M39" t="n">
        <v>28</v>
      </c>
      <c r="N39" t="n">
        <v>65.58</v>
      </c>
      <c r="O39" t="n">
        <v>32214.64</v>
      </c>
      <c r="P39" t="n">
        <v>409.38</v>
      </c>
      <c r="Q39" t="n">
        <v>2238.39</v>
      </c>
      <c r="R39" t="n">
        <v>112.09</v>
      </c>
      <c r="S39" t="n">
        <v>80.06999999999999</v>
      </c>
      <c r="T39" t="n">
        <v>13854.95</v>
      </c>
      <c r="U39" t="n">
        <v>0.71</v>
      </c>
      <c r="V39" t="n">
        <v>0.87</v>
      </c>
      <c r="W39" t="n">
        <v>6.68</v>
      </c>
      <c r="X39" t="n">
        <v>0.84</v>
      </c>
      <c r="Y39" t="n">
        <v>1</v>
      </c>
      <c r="Z39" t="n">
        <v>10</v>
      </c>
      <c r="AA39" t="n">
        <v>531.0621678259482</v>
      </c>
      <c r="AB39" t="n">
        <v>726.6226868287852</v>
      </c>
      <c r="AC39" t="n">
        <v>657.2748374191913</v>
      </c>
      <c r="AD39" t="n">
        <v>531062.1678259482</v>
      </c>
      <c r="AE39" t="n">
        <v>726622.6868287851</v>
      </c>
      <c r="AF39" t="n">
        <v>3.684305201340793e-06</v>
      </c>
      <c r="AG39" t="n">
        <v>1.401666666666667</v>
      </c>
      <c r="AH39" t="n">
        <v>657274.8374191913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2.9807</v>
      </c>
      <c r="E40" t="n">
        <v>33.55</v>
      </c>
      <c r="F40" t="n">
        <v>29.42</v>
      </c>
      <c r="G40" t="n">
        <v>60.88</v>
      </c>
      <c r="H40" t="n">
        <v>0.72</v>
      </c>
      <c r="I40" t="n">
        <v>29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406.47</v>
      </c>
      <c r="Q40" t="n">
        <v>2238.48</v>
      </c>
      <c r="R40" t="n">
        <v>110.58</v>
      </c>
      <c r="S40" t="n">
        <v>80.06999999999999</v>
      </c>
      <c r="T40" t="n">
        <v>13105.51</v>
      </c>
      <c r="U40" t="n">
        <v>0.72</v>
      </c>
      <c r="V40" t="n">
        <v>0.87</v>
      </c>
      <c r="W40" t="n">
        <v>6.69</v>
      </c>
      <c r="X40" t="n">
        <v>0.8</v>
      </c>
      <c r="Y40" t="n">
        <v>1</v>
      </c>
      <c r="Z40" t="n">
        <v>10</v>
      </c>
      <c r="AA40" t="n">
        <v>527.0482198442286</v>
      </c>
      <c r="AB40" t="n">
        <v>721.1306261173094</v>
      </c>
      <c r="AC40" t="n">
        <v>652.306931273863</v>
      </c>
      <c r="AD40" t="n">
        <v>527048.2198442286</v>
      </c>
      <c r="AE40" t="n">
        <v>721130.6261173093</v>
      </c>
      <c r="AF40" t="n">
        <v>3.694095974716262e-06</v>
      </c>
      <c r="AG40" t="n">
        <v>1.397916666666666</v>
      </c>
      <c r="AH40" t="n">
        <v>652306.9312738631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2.9861</v>
      </c>
      <c r="E41" t="n">
        <v>33.49</v>
      </c>
      <c r="F41" t="n">
        <v>29.41</v>
      </c>
      <c r="G41" t="n">
        <v>63.02</v>
      </c>
      <c r="H41" t="n">
        <v>0.74</v>
      </c>
      <c r="I41" t="n">
        <v>28</v>
      </c>
      <c r="J41" t="n">
        <v>260.23</v>
      </c>
      <c r="K41" t="n">
        <v>58.47</v>
      </c>
      <c r="L41" t="n">
        <v>10.75</v>
      </c>
      <c r="M41" t="n">
        <v>26</v>
      </c>
      <c r="N41" t="n">
        <v>66</v>
      </c>
      <c r="O41" t="n">
        <v>32328.64</v>
      </c>
      <c r="P41" t="n">
        <v>403.71</v>
      </c>
      <c r="Q41" t="n">
        <v>2238.48</v>
      </c>
      <c r="R41" t="n">
        <v>110.05</v>
      </c>
      <c r="S41" t="n">
        <v>80.06999999999999</v>
      </c>
      <c r="T41" t="n">
        <v>12844.73</v>
      </c>
      <c r="U41" t="n">
        <v>0.73</v>
      </c>
      <c r="V41" t="n">
        <v>0.87</v>
      </c>
      <c r="W41" t="n">
        <v>6.69</v>
      </c>
      <c r="X41" t="n">
        <v>0.78</v>
      </c>
      <c r="Y41" t="n">
        <v>1</v>
      </c>
      <c r="Z41" t="n">
        <v>10</v>
      </c>
      <c r="AA41" t="n">
        <v>523.8001330057017</v>
      </c>
      <c r="AB41" t="n">
        <v>716.6864504093588</v>
      </c>
      <c r="AC41" t="n">
        <v>648.2869014580394</v>
      </c>
      <c r="AD41" t="n">
        <v>523800.1330057016</v>
      </c>
      <c r="AE41" t="n">
        <v>716686.4504093588</v>
      </c>
      <c r="AF41" t="n">
        <v>3.700788402086835e-06</v>
      </c>
      <c r="AG41" t="n">
        <v>1.395416666666667</v>
      </c>
      <c r="AH41" t="n">
        <v>648286.9014580394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2.9874</v>
      </c>
      <c r="E42" t="n">
        <v>33.47</v>
      </c>
      <c r="F42" t="n">
        <v>29.39</v>
      </c>
      <c r="G42" t="n">
        <v>62.99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26</v>
      </c>
      <c r="N42" t="n">
        <v>66.20999999999999</v>
      </c>
      <c r="O42" t="n">
        <v>32385.75</v>
      </c>
      <c r="P42" t="n">
        <v>401.3</v>
      </c>
      <c r="Q42" t="n">
        <v>2238.3</v>
      </c>
      <c r="R42" t="n">
        <v>109.76</v>
      </c>
      <c r="S42" t="n">
        <v>80.06999999999999</v>
      </c>
      <c r="T42" t="n">
        <v>12701.84</v>
      </c>
      <c r="U42" t="n">
        <v>0.73</v>
      </c>
      <c r="V42" t="n">
        <v>0.87</v>
      </c>
      <c r="W42" t="n">
        <v>6.68</v>
      </c>
      <c r="X42" t="n">
        <v>0.77</v>
      </c>
      <c r="Y42" t="n">
        <v>1</v>
      </c>
      <c r="Z42" t="n">
        <v>10</v>
      </c>
      <c r="AA42" t="n">
        <v>521.4956330125224</v>
      </c>
      <c r="AB42" t="n">
        <v>713.5333318513266</v>
      </c>
      <c r="AC42" t="n">
        <v>645.4347121097563</v>
      </c>
      <c r="AD42" t="n">
        <v>521495.6330125224</v>
      </c>
      <c r="AE42" t="n">
        <v>713533.3318513266</v>
      </c>
      <c r="AF42" t="n">
        <v>3.70239954200938e-06</v>
      </c>
      <c r="AG42" t="n">
        <v>1.394583333333333</v>
      </c>
      <c r="AH42" t="n">
        <v>645434.7121097563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2.9955</v>
      </c>
      <c r="E43" t="n">
        <v>33.38</v>
      </c>
      <c r="F43" t="n">
        <v>29.35</v>
      </c>
      <c r="G43" t="n">
        <v>65.23</v>
      </c>
      <c r="H43" t="n">
        <v>0.77</v>
      </c>
      <c r="I43" t="n">
        <v>27</v>
      </c>
      <c r="J43" t="n">
        <v>261.15</v>
      </c>
      <c r="K43" t="n">
        <v>58.47</v>
      </c>
      <c r="L43" t="n">
        <v>11.25</v>
      </c>
      <c r="M43" t="n">
        <v>25</v>
      </c>
      <c r="N43" t="n">
        <v>66.43000000000001</v>
      </c>
      <c r="O43" t="n">
        <v>32442.95</v>
      </c>
      <c r="P43" t="n">
        <v>399.17</v>
      </c>
      <c r="Q43" t="n">
        <v>2238.32</v>
      </c>
      <c r="R43" t="n">
        <v>108.56</v>
      </c>
      <c r="S43" t="n">
        <v>80.06999999999999</v>
      </c>
      <c r="T43" t="n">
        <v>12104.77</v>
      </c>
      <c r="U43" t="n">
        <v>0.74</v>
      </c>
      <c r="V43" t="n">
        <v>0.87</v>
      </c>
      <c r="W43" t="n">
        <v>6.67</v>
      </c>
      <c r="X43" t="n">
        <v>0.72</v>
      </c>
      <c r="Y43" t="n">
        <v>1</v>
      </c>
      <c r="Z43" t="n">
        <v>10</v>
      </c>
      <c r="AA43" t="n">
        <v>518.122347764995</v>
      </c>
      <c r="AB43" t="n">
        <v>708.9178541568175</v>
      </c>
      <c r="AC43" t="n">
        <v>641.2597291285476</v>
      </c>
      <c r="AD43" t="n">
        <v>518122.3477649949</v>
      </c>
      <c r="AE43" t="n">
        <v>708917.8541568175</v>
      </c>
      <c r="AF43" t="n">
        <v>3.71243818306524e-06</v>
      </c>
      <c r="AG43" t="n">
        <v>1.390833333333333</v>
      </c>
      <c r="AH43" t="n">
        <v>641259.7291285476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3.002</v>
      </c>
      <c r="E44" t="n">
        <v>33.31</v>
      </c>
      <c r="F44" t="n">
        <v>29.33</v>
      </c>
      <c r="G44" t="n">
        <v>67.68000000000001</v>
      </c>
      <c r="H44" t="n">
        <v>0.78</v>
      </c>
      <c r="I44" t="n">
        <v>26</v>
      </c>
      <c r="J44" t="n">
        <v>261.62</v>
      </c>
      <c r="K44" t="n">
        <v>58.47</v>
      </c>
      <c r="L44" t="n">
        <v>11.5</v>
      </c>
      <c r="M44" t="n">
        <v>24</v>
      </c>
      <c r="N44" t="n">
        <v>66.64</v>
      </c>
      <c r="O44" t="n">
        <v>32500.22</v>
      </c>
      <c r="P44" t="n">
        <v>397.24</v>
      </c>
      <c r="Q44" t="n">
        <v>2238.31</v>
      </c>
      <c r="R44" t="n">
        <v>107.59</v>
      </c>
      <c r="S44" t="n">
        <v>80.06999999999999</v>
      </c>
      <c r="T44" t="n">
        <v>11624.87</v>
      </c>
      <c r="U44" t="n">
        <v>0.74</v>
      </c>
      <c r="V44" t="n">
        <v>0.87</v>
      </c>
      <c r="W44" t="n">
        <v>6.68</v>
      </c>
      <c r="X44" t="n">
        <v>0.7</v>
      </c>
      <c r="Y44" t="n">
        <v>1</v>
      </c>
      <c r="Z44" t="n">
        <v>10</v>
      </c>
      <c r="AA44" t="n">
        <v>515.3259292816709</v>
      </c>
      <c r="AB44" t="n">
        <v>705.0916710186572</v>
      </c>
      <c r="AC44" t="n">
        <v>637.7987115390114</v>
      </c>
      <c r="AD44" t="n">
        <v>515325.9292816709</v>
      </c>
      <c r="AE44" t="n">
        <v>705091.6710186572</v>
      </c>
      <c r="AF44" t="n">
        <v>3.720493882677967e-06</v>
      </c>
      <c r="AG44" t="n">
        <v>1.387916666666667</v>
      </c>
      <c r="AH44" t="n">
        <v>637798.7115390113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3.0074</v>
      </c>
      <c r="E45" t="n">
        <v>33.25</v>
      </c>
      <c r="F45" t="n">
        <v>29.31</v>
      </c>
      <c r="G45" t="n">
        <v>70.34999999999999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393.32</v>
      </c>
      <c r="Q45" t="n">
        <v>2238.31</v>
      </c>
      <c r="R45" t="n">
        <v>106.88</v>
      </c>
      <c r="S45" t="n">
        <v>80.06999999999999</v>
      </c>
      <c r="T45" t="n">
        <v>11279.54</v>
      </c>
      <c r="U45" t="n">
        <v>0.75</v>
      </c>
      <c r="V45" t="n">
        <v>0.88</v>
      </c>
      <c r="W45" t="n">
        <v>6.68</v>
      </c>
      <c r="X45" t="n">
        <v>0.6899999999999999</v>
      </c>
      <c r="Y45" t="n">
        <v>1</v>
      </c>
      <c r="Z45" t="n">
        <v>10</v>
      </c>
      <c r="AA45" t="n">
        <v>511.1272068705222</v>
      </c>
      <c r="AB45" t="n">
        <v>699.3467937811639</v>
      </c>
      <c r="AC45" t="n">
        <v>632.6021173220786</v>
      </c>
      <c r="AD45" t="n">
        <v>511127.2068705222</v>
      </c>
      <c r="AE45" t="n">
        <v>699346.7937811639</v>
      </c>
      <c r="AF45" t="n">
        <v>3.727186310048541e-06</v>
      </c>
      <c r="AG45" t="n">
        <v>1.385416666666667</v>
      </c>
      <c r="AH45" t="n">
        <v>632602.1173220786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3.0065</v>
      </c>
      <c r="E46" t="n">
        <v>33.26</v>
      </c>
      <c r="F46" t="n">
        <v>29.32</v>
      </c>
      <c r="G46" t="n">
        <v>70.38</v>
      </c>
      <c r="H46" t="n">
        <v>0.8100000000000001</v>
      </c>
      <c r="I46" t="n">
        <v>25</v>
      </c>
      <c r="J46" t="n">
        <v>262.55</v>
      </c>
      <c r="K46" t="n">
        <v>58.47</v>
      </c>
      <c r="L46" t="n">
        <v>12</v>
      </c>
      <c r="M46" t="n">
        <v>23</v>
      </c>
      <c r="N46" t="n">
        <v>67.06999999999999</v>
      </c>
      <c r="O46" t="n">
        <v>32615.02</v>
      </c>
      <c r="P46" t="n">
        <v>392.53</v>
      </c>
      <c r="Q46" t="n">
        <v>2238.31</v>
      </c>
      <c r="R46" t="n">
        <v>107.37</v>
      </c>
      <c r="S46" t="n">
        <v>80.06999999999999</v>
      </c>
      <c r="T46" t="n">
        <v>11522.41</v>
      </c>
      <c r="U46" t="n">
        <v>0.75</v>
      </c>
      <c r="V46" t="n">
        <v>0.87</v>
      </c>
      <c r="W46" t="n">
        <v>6.68</v>
      </c>
      <c r="X46" t="n">
        <v>0.7</v>
      </c>
      <c r="Y46" t="n">
        <v>1</v>
      </c>
      <c r="Z46" t="n">
        <v>10</v>
      </c>
      <c r="AA46" t="n">
        <v>510.7057950070936</v>
      </c>
      <c r="AB46" t="n">
        <v>698.7701994782416</v>
      </c>
      <c r="AC46" t="n">
        <v>632.0805523701719</v>
      </c>
      <c r="AD46" t="n">
        <v>510705.7950070936</v>
      </c>
      <c r="AE46" t="n">
        <v>698770.1994782416</v>
      </c>
      <c r="AF46" t="n">
        <v>3.726070905486778e-06</v>
      </c>
      <c r="AG46" t="n">
        <v>1.385833333333333</v>
      </c>
      <c r="AH46" t="n">
        <v>632080.5523701719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3.0153</v>
      </c>
      <c r="E47" t="n">
        <v>33.16</v>
      </c>
      <c r="F47" t="n">
        <v>29.27</v>
      </c>
      <c r="G47" t="n">
        <v>73.19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389.33</v>
      </c>
      <c r="Q47" t="n">
        <v>2238.42</v>
      </c>
      <c r="R47" t="n">
        <v>105.54</v>
      </c>
      <c r="S47" t="n">
        <v>80.06999999999999</v>
      </c>
      <c r="T47" t="n">
        <v>10610.11</v>
      </c>
      <c r="U47" t="n">
        <v>0.76</v>
      </c>
      <c r="V47" t="n">
        <v>0.88</v>
      </c>
      <c r="W47" t="n">
        <v>6.68</v>
      </c>
      <c r="X47" t="n">
        <v>0.65</v>
      </c>
      <c r="Y47" t="n">
        <v>1</v>
      </c>
      <c r="Z47" t="n">
        <v>10</v>
      </c>
      <c r="AA47" t="n">
        <v>506.3444126642565</v>
      </c>
      <c r="AB47" t="n">
        <v>692.8027637461623</v>
      </c>
      <c r="AC47" t="n">
        <v>626.6826403290137</v>
      </c>
      <c r="AD47" t="n">
        <v>506344.4126642565</v>
      </c>
      <c r="AE47" t="n">
        <v>692802.7637461623</v>
      </c>
      <c r="AF47" t="n">
        <v>3.736977083424009e-06</v>
      </c>
      <c r="AG47" t="n">
        <v>1.381666666666667</v>
      </c>
      <c r="AH47" t="n">
        <v>626682.6403290137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3.0215</v>
      </c>
      <c r="E48" t="n">
        <v>33.1</v>
      </c>
      <c r="F48" t="n">
        <v>29.25</v>
      </c>
      <c r="G48" t="n">
        <v>76.31</v>
      </c>
      <c r="H48" t="n">
        <v>0.84</v>
      </c>
      <c r="I48" t="n">
        <v>23</v>
      </c>
      <c r="J48" t="n">
        <v>263.48</v>
      </c>
      <c r="K48" t="n">
        <v>58.47</v>
      </c>
      <c r="L48" t="n">
        <v>12.5</v>
      </c>
      <c r="M48" t="n">
        <v>21</v>
      </c>
      <c r="N48" t="n">
        <v>67.51000000000001</v>
      </c>
      <c r="O48" t="n">
        <v>32730.13</v>
      </c>
      <c r="P48" t="n">
        <v>384.1</v>
      </c>
      <c r="Q48" t="n">
        <v>2238.45</v>
      </c>
      <c r="R48" t="n">
        <v>104.92</v>
      </c>
      <c r="S48" t="n">
        <v>80.06999999999999</v>
      </c>
      <c r="T48" t="n">
        <v>10306.3</v>
      </c>
      <c r="U48" t="n">
        <v>0.76</v>
      </c>
      <c r="V48" t="n">
        <v>0.88</v>
      </c>
      <c r="W48" t="n">
        <v>6.68</v>
      </c>
      <c r="X48" t="n">
        <v>0.63</v>
      </c>
      <c r="Y48" t="n">
        <v>1</v>
      </c>
      <c r="Z48" t="n">
        <v>10</v>
      </c>
      <c r="AA48" t="n">
        <v>501.002316856841</v>
      </c>
      <c r="AB48" t="n">
        <v>685.4934725858227</v>
      </c>
      <c r="AC48" t="n">
        <v>620.0709376583625</v>
      </c>
      <c r="AD48" t="n">
        <v>501002.316856841</v>
      </c>
      <c r="AE48" t="n">
        <v>685493.4725858227</v>
      </c>
      <c r="AF48" t="n">
        <v>3.744660981516149e-06</v>
      </c>
      <c r="AG48" t="n">
        <v>1.379166666666667</v>
      </c>
      <c r="AH48" t="n">
        <v>620070.9376583624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3.0223</v>
      </c>
      <c r="E49" t="n">
        <v>33.09</v>
      </c>
      <c r="F49" t="n">
        <v>29.24</v>
      </c>
      <c r="G49" t="n">
        <v>76.29000000000001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384.61</v>
      </c>
      <c r="Q49" t="n">
        <v>2238.35</v>
      </c>
      <c r="R49" t="n">
        <v>104.7</v>
      </c>
      <c r="S49" t="n">
        <v>80.06999999999999</v>
      </c>
      <c r="T49" t="n">
        <v>10198.84</v>
      </c>
      <c r="U49" t="n">
        <v>0.76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501.2165168390259</v>
      </c>
      <c r="AB49" t="n">
        <v>685.7865504512845</v>
      </c>
      <c r="AC49" t="n">
        <v>620.3360445836818</v>
      </c>
      <c r="AD49" t="n">
        <v>501216.5168390259</v>
      </c>
      <c r="AE49" t="n">
        <v>685786.5504512845</v>
      </c>
      <c r="AF49" t="n">
        <v>3.745652452237715e-06</v>
      </c>
      <c r="AG49" t="n">
        <v>1.37875</v>
      </c>
      <c r="AH49" t="n">
        <v>620336.0445836817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3.0294</v>
      </c>
      <c r="E50" t="n">
        <v>33.01</v>
      </c>
      <c r="F50" t="n">
        <v>29.21</v>
      </c>
      <c r="G50" t="n">
        <v>79.68000000000001</v>
      </c>
      <c r="H50" t="n">
        <v>0.87</v>
      </c>
      <c r="I50" t="n">
        <v>22</v>
      </c>
      <c r="J50" t="n">
        <v>264.42</v>
      </c>
      <c r="K50" t="n">
        <v>58.47</v>
      </c>
      <c r="L50" t="n">
        <v>13</v>
      </c>
      <c r="M50" t="n">
        <v>20</v>
      </c>
      <c r="N50" t="n">
        <v>67.94</v>
      </c>
      <c r="O50" t="n">
        <v>32845.58</v>
      </c>
      <c r="P50" t="n">
        <v>381.34</v>
      </c>
      <c r="Q50" t="n">
        <v>2238.33</v>
      </c>
      <c r="R50" t="n">
        <v>103.86</v>
      </c>
      <c r="S50" t="n">
        <v>80.06999999999999</v>
      </c>
      <c r="T50" t="n">
        <v>9783.389999999999</v>
      </c>
      <c r="U50" t="n">
        <v>0.77</v>
      </c>
      <c r="V50" t="n">
        <v>0.88</v>
      </c>
      <c r="W50" t="n">
        <v>6.67</v>
      </c>
      <c r="X50" t="n">
        <v>0.59</v>
      </c>
      <c r="Y50" t="n">
        <v>1</v>
      </c>
      <c r="Z50" t="n">
        <v>10</v>
      </c>
      <c r="AA50" t="n">
        <v>497.2498781346116</v>
      </c>
      <c r="AB50" t="n">
        <v>680.3592203801559</v>
      </c>
      <c r="AC50" t="n">
        <v>615.4266912772359</v>
      </c>
      <c r="AD50" t="n">
        <v>497249.8781346116</v>
      </c>
      <c r="AE50" t="n">
        <v>680359.2203801558</v>
      </c>
      <c r="AF50" t="n">
        <v>3.754451754891617e-06</v>
      </c>
      <c r="AG50" t="n">
        <v>1.375416666666667</v>
      </c>
      <c r="AH50" t="n">
        <v>615426.691277236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3.0273</v>
      </c>
      <c r="E51" t="n">
        <v>33.03</v>
      </c>
      <c r="F51" t="n">
        <v>29.24</v>
      </c>
      <c r="G51" t="n">
        <v>79.73999999999999</v>
      </c>
      <c r="H51" t="n">
        <v>0.89</v>
      </c>
      <c r="I51" t="n">
        <v>22</v>
      </c>
      <c r="J51" t="n">
        <v>264.89</v>
      </c>
      <c r="K51" t="n">
        <v>58.47</v>
      </c>
      <c r="L51" t="n">
        <v>13.25</v>
      </c>
      <c r="M51" t="n">
        <v>20</v>
      </c>
      <c r="N51" t="n">
        <v>68.16</v>
      </c>
      <c r="O51" t="n">
        <v>32903.43</v>
      </c>
      <c r="P51" t="n">
        <v>379.74</v>
      </c>
      <c r="Q51" t="n">
        <v>2238.39</v>
      </c>
      <c r="R51" t="n">
        <v>104.52</v>
      </c>
      <c r="S51" t="n">
        <v>80.06999999999999</v>
      </c>
      <c r="T51" t="n">
        <v>10112.29</v>
      </c>
      <c r="U51" t="n">
        <v>0.77</v>
      </c>
      <c r="V51" t="n">
        <v>0.88</v>
      </c>
      <c r="W51" t="n">
        <v>6.68</v>
      </c>
      <c r="X51" t="n">
        <v>0.61</v>
      </c>
      <c r="Y51" t="n">
        <v>1</v>
      </c>
      <c r="Z51" t="n">
        <v>10</v>
      </c>
      <c r="AA51" t="n">
        <v>496.497578895535</v>
      </c>
      <c r="AB51" t="n">
        <v>679.3298913721511</v>
      </c>
      <c r="AC51" t="n">
        <v>614.4955999850831</v>
      </c>
      <c r="AD51" t="n">
        <v>496497.578895535</v>
      </c>
      <c r="AE51" t="n">
        <v>679329.8913721511</v>
      </c>
      <c r="AF51" t="n">
        <v>3.751849144247505e-06</v>
      </c>
      <c r="AG51" t="n">
        <v>1.37625</v>
      </c>
      <c r="AH51" t="n">
        <v>614495.5999850831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3.0361</v>
      </c>
      <c r="E52" t="n">
        <v>32.94</v>
      </c>
      <c r="F52" t="n">
        <v>29.19</v>
      </c>
      <c r="G52" t="n">
        <v>83.40000000000001</v>
      </c>
      <c r="H52" t="n">
        <v>0.91</v>
      </c>
      <c r="I52" t="n">
        <v>21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376.4</v>
      </c>
      <c r="Q52" t="n">
        <v>2238.34</v>
      </c>
      <c r="R52" t="n">
        <v>103.11</v>
      </c>
      <c r="S52" t="n">
        <v>80.06999999999999</v>
      </c>
      <c r="T52" t="n">
        <v>9410.1</v>
      </c>
      <c r="U52" t="n">
        <v>0.78</v>
      </c>
      <c r="V52" t="n">
        <v>0.88</v>
      </c>
      <c r="W52" t="n">
        <v>6.67</v>
      </c>
      <c r="X52" t="n">
        <v>0.5600000000000001</v>
      </c>
      <c r="Y52" t="n">
        <v>1</v>
      </c>
      <c r="Z52" t="n">
        <v>10</v>
      </c>
      <c r="AA52" t="n">
        <v>492.099262481282</v>
      </c>
      <c r="AB52" t="n">
        <v>673.3119208141447</v>
      </c>
      <c r="AC52" t="n">
        <v>609.0519760908583</v>
      </c>
      <c r="AD52" t="n">
        <v>492099.2624812821</v>
      </c>
      <c r="AE52" t="n">
        <v>673311.9208141448</v>
      </c>
      <c r="AF52" t="n">
        <v>3.762755322184735e-06</v>
      </c>
      <c r="AG52" t="n">
        <v>1.3725</v>
      </c>
      <c r="AH52" t="n">
        <v>609051.9760908582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3.0365</v>
      </c>
      <c r="E53" t="n">
        <v>32.93</v>
      </c>
      <c r="F53" t="n">
        <v>29.18</v>
      </c>
      <c r="G53" t="n">
        <v>83.38</v>
      </c>
      <c r="H53" t="n">
        <v>0.92</v>
      </c>
      <c r="I53" t="n">
        <v>21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375.28</v>
      </c>
      <c r="Q53" t="n">
        <v>2238.5</v>
      </c>
      <c r="R53" t="n">
        <v>102.7</v>
      </c>
      <c r="S53" t="n">
        <v>80.06999999999999</v>
      </c>
      <c r="T53" t="n">
        <v>9207.84</v>
      </c>
      <c r="U53" t="n">
        <v>0.78</v>
      </c>
      <c r="V53" t="n">
        <v>0.88</v>
      </c>
      <c r="W53" t="n">
        <v>6.67</v>
      </c>
      <c r="X53" t="n">
        <v>0.5600000000000001</v>
      </c>
      <c r="Y53" t="n">
        <v>1</v>
      </c>
      <c r="Z53" t="n">
        <v>10</v>
      </c>
      <c r="AA53" t="n">
        <v>491.0793315041965</v>
      </c>
      <c r="AB53" t="n">
        <v>671.9164062551173</v>
      </c>
      <c r="AC53" t="n">
        <v>607.7896474827272</v>
      </c>
      <c r="AD53" t="n">
        <v>491079.3315041966</v>
      </c>
      <c r="AE53" t="n">
        <v>671916.4062551173</v>
      </c>
      <c r="AF53" t="n">
        <v>3.763251057545519e-06</v>
      </c>
      <c r="AG53" t="n">
        <v>1.372083333333333</v>
      </c>
      <c r="AH53" t="n">
        <v>607789.6474827272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3.0344</v>
      </c>
      <c r="E54" t="n">
        <v>32.96</v>
      </c>
      <c r="F54" t="n">
        <v>29.21</v>
      </c>
      <c r="G54" t="n">
        <v>83.45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14</v>
      </c>
      <c r="N54" t="n">
        <v>68.81999999999999</v>
      </c>
      <c r="O54" t="n">
        <v>33077.47</v>
      </c>
      <c r="P54" t="n">
        <v>370.48</v>
      </c>
      <c r="Q54" t="n">
        <v>2238.52</v>
      </c>
      <c r="R54" t="n">
        <v>103.26</v>
      </c>
      <c r="S54" t="n">
        <v>80.06999999999999</v>
      </c>
      <c r="T54" t="n">
        <v>9487.950000000001</v>
      </c>
      <c r="U54" t="n">
        <v>0.78</v>
      </c>
      <c r="V54" t="n">
        <v>0.88</v>
      </c>
      <c r="W54" t="n">
        <v>6.68</v>
      </c>
      <c r="X54" t="n">
        <v>0.58</v>
      </c>
      <c r="Y54" t="n">
        <v>1</v>
      </c>
      <c r="Z54" t="n">
        <v>10</v>
      </c>
      <c r="AA54" t="n">
        <v>487.7780048270286</v>
      </c>
      <c r="AB54" t="n">
        <v>667.3993854511621</v>
      </c>
      <c r="AC54" t="n">
        <v>603.7037248046232</v>
      </c>
      <c r="AD54" t="n">
        <v>487778.0048270286</v>
      </c>
      <c r="AE54" t="n">
        <v>667399.3854511621</v>
      </c>
      <c r="AF54" t="n">
        <v>3.760648446901407e-06</v>
      </c>
      <c r="AG54" t="n">
        <v>1.373333333333333</v>
      </c>
      <c r="AH54" t="n">
        <v>603703.7248046232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3.0413</v>
      </c>
      <c r="E55" t="n">
        <v>32.88</v>
      </c>
      <c r="F55" t="n">
        <v>29.18</v>
      </c>
      <c r="G55" t="n">
        <v>87.54000000000001</v>
      </c>
      <c r="H55" t="n">
        <v>0.95</v>
      </c>
      <c r="I55" t="n">
        <v>20</v>
      </c>
      <c r="J55" t="n">
        <v>266.77</v>
      </c>
      <c r="K55" t="n">
        <v>58.47</v>
      </c>
      <c r="L55" t="n">
        <v>14.25</v>
      </c>
      <c r="M55" t="n">
        <v>13</v>
      </c>
      <c r="N55" t="n">
        <v>69.04000000000001</v>
      </c>
      <c r="O55" t="n">
        <v>33135.65</v>
      </c>
      <c r="P55" t="n">
        <v>371.06</v>
      </c>
      <c r="Q55" t="n">
        <v>2238.46</v>
      </c>
      <c r="R55" t="n">
        <v>102.37</v>
      </c>
      <c r="S55" t="n">
        <v>80.06999999999999</v>
      </c>
      <c r="T55" t="n">
        <v>9049.33</v>
      </c>
      <c r="U55" t="n">
        <v>0.78</v>
      </c>
      <c r="V55" t="n">
        <v>0.88</v>
      </c>
      <c r="W55" t="n">
        <v>6.68</v>
      </c>
      <c r="X55" t="n">
        <v>0.55</v>
      </c>
      <c r="Y55" t="n">
        <v>1</v>
      </c>
      <c r="Z55" t="n">
        <v>10</v>
      </c>
      <c r="AA55" t="n">
        <v>486.9509031998351</v>
      </c>
      <c r="AB55" t="n">
        <v>666.2677085156876</v>
      </c>
      <c r="AC55" t="n">
        <v>602.6800535275515</v>
      </c>
      <c r="AD55" t="n">
        <v>486950.903199835</v>
      </c>
      <c r="AE55" t="n">
        <v>666267.7085156876</v>
      </c>
      <c r="AF55" t="n">
        <v>3.769199881874917e-06</v>
      </c>
      <c r="AG55" t="n">
        <v>1.37</v>
      </c>
      <c r="AH55" t="n">
        <v>602680.0535275516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3.0408</v>
      </c>
      <c r="E56" t="n">
        <v>32.89</v>
      </c>
      <c r="F56" t="n">
        <v>29.18</v>
      </c>
      <c r="G56" t="n">
        <v>87.55</v>
      </c>
      <c r="H56" t="n">
        <v>0.97</v>
      </c>
      <c r="I56" t="n">
        <v>20</v>
      </c>
      <c r="J56" t="n">
        <v>267.24</v>
      </c>
      <c r="K56" t="n">
        <v>58.47</v>
      </c>
      <c r="L56" t="n">
        <v>14.5</v>
      </c>
      <c r="M56" t="n">
        <v>9</v>
      </c>
      <c r="N56" t="n">
        <v>69.27</v>
      </c>
      <c r="O56" t="n">
        <v>33193.92</v>
      </c>
      <c r="P56" t="n">
        <v>369.4</v>
      </c>
      <c r="Q56" t="n">
        <v>2238.46</v>
      </c>
      <c r="R56" t="n">
        <v>102.23</v>
      </c>
      <c r="S56" t="n">
        <v>80.06999999999999</v>
      </c>
      <c r="T56" t="n">
        <v>8976.379999999999</v>
      </c>
      <c r="U56" t="n">
        <v>0.78</v>
      </c>
      <c r="V56" t="n">
        <v>0.88</v>
      </c>
      <c r="W56" t="n">
        <v>6.69</v>
      </c>
      <c r="X56" t="n">
        <v>0.5600000000000001</v>
      </c>
      <c r="Y56" t="n">
        <v>1</v>
      </c>
      <c r="Z56" t="n">
        <v>10</v>
      </c>
      <c r="AA56" t="n">
        <v>485.7122943513825</v>
      </c>
      <c r="AB56" t="n">
        <v>664.5729892456686</v>
      </c>
      <c r="AC56" t="n">
        <v>601.1470758861099</v>
      </c>
      <c r="AD56" t="n">
        <v>485712.2943513825</v>
      </c>
      <c r="AE56" t="n">
        <v>664572.9892456686</v>
      </c>
      <c r="AF56" t="n">
        <v>3.768580212673938e-06</v>
      </c>
      <c r="AG56" t="n">
        <v>1.370416666666667</v>
      </c>
      <c r="AH56" t="n">
        <v>601147.0758861098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3.0417</v>
      </c>
      <c r="E57" t="n">
        <v>32.88</v>
      </c>
      <c r="F57" t="n">
        <v>29.18</v>
      </c>
      <c r="G57" t="n">
        <v>87.53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369.34</v>
      </c>
      <c r="Q57" t="n">
        <v>2238.4</v>
      </c>
      <c r="R57" t="n">
        <v>102.23</v>
      </c>
      <c r="S57" t="n">
        <v>80.06999999999999</v>
      </c>
      <c r="T57" t="n">
        <v>8978.030000000001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485.5211063954537</v>
      </c>
      <c r="AB57" t="n">
        <v>664.31139744975</v>
      </c>
      <c r="AC57" t="n">
        <v>600.9104500440473</v>
      </c>
      <c r="AD57" t="n">
        <v>485521.1063954537</v>
      </c>
      <c r="AE57" t="n">
        <v>664311.39744975</v>
      </c>
      <c r="AF57" t="n">
        <v>3.7696956172357e-06</v>
      </c>
      <c r="AG57" t="n">
        <v>1.37</v>
      </c>
      <c r="AH57" t="n">
        <v>600910.4500440472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3.0407</v>
      </c>
      <c r="E58" t="n">
        <v>32.89</v>
      </c>
      <c r="F58" t="n">
        <v>29.19</v>
      </c>
      <c r="G58" t="n">
        <v>87.56</v>
      </c>
      <c r="H58" t="n">
        <v>1</v>
      </c>
      <c r="I58" t="n">
        <v>20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368.85</v>
      </c>
      <c r="Q58" t="n">
        <v>2238.42</v>
      </c>
      <c r="R58" t="n">
        <v>102.29</v>
      </c>
      <c r="S58" t="n">
        <v>80.06999999999999</v>
      </c>
      <c r="T58" t="n">
        <v>9006.120000000001</v>
      </c>
      <c r="U58" t="n">
        <v>0.78</v>
      </c>
      <c r="V58" t="n">
        <v>0.88</v>
      </c>
      <c r="W58" t="n">
        <v>6.69</v>
      </c>
      <c r="X58" t="n">
        <v>0.5600000000000001</v>
      </c>
      <c r="Y58" t="n">
        <v>1</v>
      </c>
      <c r="Z58" t="n">
        <v>10</v>
      </c>
      <c r="AA58" t="n">
        <v>485.35106050697</v>
      </c>
      <c r="AB58" t="n">
        <v>664.078733163231</v>
      </c>
      <c r="AC58" t="n">
        <v>600.6999909104875</v>
      </c>
      <c r="AD58" t="n">
        <v>485351.06050697</v>
      </c>
      <c r="AE58" t="n">
        <v>664078.7331632311</v>
      </c>
      <c r="AF58" t="n">
        <v>3.768456278833743e-06</v>
      </c>
      <c r="AG58" t="n">
        <v>1.370416666666667</v>
      </c>
      <c r="AH58" t="n">
        <v>600699.9909104875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3.0402</v>
      </c>
      <c r="E59" t="n">
        <v>32.89</v>
      </c>
      <c r="F59" t="n">
        <v>29.19</v>
      </c>
      <c r="G59" t="n">
        <v>87.58</v>
      </c>
      <c r="H59" t="n">
        <v>1.01</v>
      </c>
      <c r="I59" t="n">
        <v>20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367.79</v>
      </c>
      <c r="Q59" t="n">
        <v>2238.42</v>
      </c>
      <c r="R59" t="n">
        <v>102.68</v>
      </c>
      <c r="S59" t="n">
        <v>80.06999999999999</v>
      </c>
      <c r="T59" t="n">
        <v>9203.27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484.5851909332958</v>
      </c>
      <c r="AB59" t="n">
        <v>663.0308366247491</v>
      </c>
      <c r="AC59" t="n">
        <v>599.7521041469059</v>
      </c>
      <c r="AD59" t="n">
        <v>484585.1909332958</v>
      </c>
      <c r="AE59" t="n">
        <v>663030.8366247491</v>
      </c>
      <c r="AF59" t="n">
        <v>3.767836609632763e-06</v>
      </c>
      <c r="AG59" t="n">
        <v>1.370416666666667</v>
      </c>
      <c r="AH59" t="n">
        <v>599752.1041469059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3.0481</v>
      </c>
      <c r="E60" t="n">
        <v>32.81</v>
      </c>
      <c r="F60" t="n">
        <v>29.15</v>
      </c>
      <c r="G60" t="n">
        <v>92.06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367.32</v>
      </c>
      <c r="Q60" t="n">
        <v>2238.35</v>
      </c>
      <c r="R60" t="n">
        <v>101.14</v>
      </c>
      <c r="S60" t="n">
        <v>80.06999999999999</v>
      </c>
      <c r="T60" t="n">
        <v>8435.790000000001</v>
      </c>
      <c r="U60" t="n">
        <v>0.79</v>
      </c>
      <c r="V60" t="n">
        <v>0.88</v>
      </c>
      <c r="W60" t="n">
        <v>6.69</v>
      </c>
      <c r="X60" t="n">
        <v>0.53</v>
      </c>
      <c r="Y60" t="n">
        <v>1</v>
      </c>
      <c r="Z60" t="n">
        <v>10</v>
      </c>
      <c r="AA60" t="n">
        <v>482.719060687033</v>
      </c>
      <c r="AB60" t="n">
        <v>660.4775148939563</v>
      </c>
      <c r="AC60" t="n">
        <v>597.4424678584905</v>
      </c>
      <c r="AD60" t="n">
        <v>482719.060687033</v>
      </c>
      <c r="AE60" t="n">
        <v>660477.5148939562</v>
      </c>
      <c r="AF60" t="n">
        <v>3.777627383008232e-06</v>
      </c>
      <c r="AG60" t="n">
        <v>1.367083333333333</v>
      </c>
      <c r="AH60" t="n">
        <v>597442.4678584905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3.0481</v>
      </c>
      <c r="E61" t="n">
        <v>32.81</v>
      </c>
      <c r="F61" t="n">
        <v>29.15</v>
      </c>
      <c r="G61" t="n">
        <v>92.06</v>
      </c>
      <c r="H61" t="n">
        <v>1.04</v>
      </c>
      <c r="I61" t="n">
        <v>19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368.28</v>
      </c>
      <c r="Q61" t="n">
        <v>2238.42</v>
      </c>
      <c r="R61" t="n">
        <v>101.22</v>
      </c>
      <c r="S61" t="n">
        <v>80.06999999999999</v>
      </c>
      <c r="T61" t="n">
        <v>8475.74</v>
      </c>
      <c r="U61" t="n">
        <v>0.79</v>
      </c>
      <c r="V61" t="n">
        <v>0.88</v>
      </c>
      <c r="W61" t="n">
        <v>6.69</v>
      </c>
      <c r="X61" t="n">
        <v>0.53</v>
      </c>
      <c r="Y61" t="n">
        <v>1</v>
      </c>
      <c r="Z61" t="n">
        <v>10</v>
      </c>
      <c r="AA61" t="n">
        <v>483.4808146721064</v>
      </c>
      <c r="AB61" t="n">
        <v>661.5197803025478</v>
      </c>
      <c r="AC61" t="n">
        <v>598.3852609193146</v>
      </c>
      <c r="AD61" t="n">
        <v>483480.8146721064</v>
      </c>
      <c r="AE61" t="n">
        <v>661519.7803025478</v>
      </c>
      <c r="AF61" t="n">
        <v>3.777627383008232e-06</v>
      </c>
      <c r="AG61" t="n">
        <v>1.367083333333333</v>
      </c>
      <c r="AH61" t="n">
        <v>598385.2609193147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3.047</v>
      </c>
      <c r="E62" t="n">
        <v>32.82</v>
      </c>
      <c r="F62" t="n">
        <v>29.16</v>
      </c>
      <c r="G62" t="n">
        <v>92.09999999999999</v>
      </c>
      <c r="H62" t="n">
        <v>1.05</v>
      </c>
      <c r="I62" t="n">
        <v>19</v>
      </c>
      <c r="J62" t="n">
        <v>270.09</v>
      </c>
      <c r="K62" t="n">
        <v>58.47</v>
      </c>
      <c r="L62" t="n">
        <v>16</v>
      </c>
      <c r="M62" t="n">
        <v>1</v>
      </c>
      <c r="N62" t="n">
        <v>70.62</v>
      </c>
      <c r="O62" t="n">
        <v>33545.31</v>
      </c>
      <c r="P62" t="n">
        <v>369.06</v>
      </c>
      <c r="Q62" t="n">
        <v>2238.44</v>
      </c>
      <c r="R62" t="n">
        <v>101.43</v>
      </c>
      <c r="S62" t="n">
        <v>80.06999999999999</v>
      </c>
      <c r="T62" t="n">
        <v>8581.84</v>
      </c>
      <c r="U62" t="n">
        <v>0.79</v>
      </c>
      <c r="V62" t="n">
        <v>0.88</v>
      </c>
      <c r="W62" t="n">
        <v>6.69</v>
      </c>
      <c r="X62" t="n">
        <v>0.54</v>
      </c>
      <c r="Y62" t="n">
        <v>1</v>
      </c>
      <c r="Z62" t="n">
        <v>10</v>
      </c>
      <c r="AA62" t="n">
        <v>484.3339584607239</v>
      </c>
      <c r="AB62" t="n">
        <v>662.6870892721818</v>
      </c>
      <c r="AC62" t="n">
        <v>599.4411635592154</v>
      </c>
      <c r="AD62" t="n">
        <v>484333.9584607239</v>
      </c>
      <c r="AE62" t="n">
        <v>662687.0892721817</v>
      </c>
      <c r="AF62" t="n">
        <v>3.776264110766078e-06</v>
      </c>
      <c r="AG62" t="n">
        <v>1.3675</v>
      </c>
      <c r="AH62" t="n">
        <v>599441.1635592154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3.0473</v>
      </c>
      <c r="E63" t="n">
        <v>32.82</v>
      </c>
      <c r="F63" t="n">
        <v>29.16</v>
      </c>
      <c r="G63" t="n">
        <v>92.09</v>
      </c>
      <c r="H63" t="n">
        <v>1.07</v>
      </c>
      <c r="I63" t="n">
        <v>19</v>
      </c>
      <c r="J63" t="n">
        <v>270.57</v>
      </c>
      <c r="K63" t="n">
        <v>58.47</v>
      </c>
      <c r="L63" t="n">
        <v>16.25</v>
      </c>
      <c r="M63" t="n">
        <v>0</v>
      </c>
      <c r="N63" t="n">
        <v>70.84</v>
      </c>
      <c r="O63" t="n">
        <v>33604.17</v>
      </c>
      <c r="P63" t="n">
        <v>369.67</v>
      </c>
      <c r="Q63" t="n">
        <v>2238.35</v>
      </c>
      <c r="R63" t="n">
        <v>101.33</v>
      </c>
      <c r="S63" t="n">
        <v>80.06999999999999</v>
      </c>
      <c r="T63" t="n">
        <v>8531.15</v>
      </c>
      <c r="U63" t="n">
        <v>0.79</v>
      </c>
      <c r="V63" t="n">
        <v>0.88</v>
      </c>
      <c r="W63" t="n">
        <v>6.69</v>
      </c>
      <c r="X63" t="n">
        <v>0.54</v>
      </c>
      <c r="Y63" t="n">
        <v>1</v>
      </c>
      <c r="Z63" t="n">
        <v>10</v>
      </c>
      <c r="AA63" t="n">
        <v>484.7718706138259</v>
      </c>
      <c r="AB63" t="n">
        <v>663.2862599993767</v>
      </c>
      <c r="AC63" t="n">
        <v>599.983150273148</v>
      </c>
      <c r="AD63" t="n">
        <v>484771.8706138259</v>
      </c>
      <c r="AE63" t="n">
        <v>663286.2599993767</v>
      </c>
      <c r="AF63" t="n">
        <v>3.776635912286665e-06</v>
      </c>
      <c r="AG63" t="n">
        <v>1.3675</v>
      </c>
      <c r="AH63" t="n">
        <v>599983.150273148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2.6665</v>
      </c>
      <c r="E2" t="n">
        <v>37.5</v>
      </c>
      <c r="F2" t="n">
        <v>33.2</v>
      </c>
      <c r="G2" t="n">
        <v>12.61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156</v>
      </c>
      <c r="N2" t="n">
        <v>8.25</v>
      </c>
      <c r="O2" t="n">
        <v>9054.6</v>
      </c>
      <c r="P2" t="n">
        <v>218.59</v>
      </c>
      <c r="Q2" t="n">
        <v>2238.76</v>
      </c>
      <c r="R2" t="n">
        <v>233.18</v>
      </c>
      <c r="S2" t="n">
        <v>80.06999999999999</v>
      </c>
      <c r="T2" t="n">
        <v>73762.67</v>
      </c>
      <c r="U2" t="n">
        <v>0.34</v>
      </c>
      <c r="V2" t="n">
        <v>0.77</v>
      </c>
      <c r="W2" t="n">
        <v>6.91</v>
      </c>
      <c r="X2" t="n">
        <v>4.57</v>
      </c>
      <c r="Y2" t="n">
        <v>1</v>
      </c>
      <c r="Z2" t="n">
        <v>10</v>
      </c>
      <c r="AA2" t="n">
        <v>343.2764892969834</v>
      </c>
      <c r="AB2" t="n">
        <v>469.6860369460111</v>
      </c>
      <c r="AC2" t="n">
        <v>424.8598607883762</v>
      </c>
      <c r="AD2" t="n">
        <v>343276.4892969834</v>
      </c>
      <c r="AE2" t="n">
        <v>469686.0369460111</v>
      </c>
      <c r="AF2" t="n">
        <v>5.876712615712993e-06</v>
      </c>
      <c r="AG2" t="n">
        <v>1.5625</v>
      </c>
      <c r="AH2" t="n">
        <v>424859.8607883762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2.7997</v>
      </c>
      <c r="E3" t="n">
        <v>35.72</v>
      </c>
      <c r="F3" t="n">
        <v>32.04</v>
      </c>
      <c r="G3" t="n">
        <v>16.29</v>
      </c>
      <c r="H3" t="n">
        <v>0.3</v>
      </c>
      <c r="I3" t="n">
        <v>118</v>
      </c>
      <c r="J3" t="n">
        <v>71.81</v>
      </c>
      <c r="K3" t="n">
        <v>32.27</v>
      </c>
      <c r="L3" t="n">
        <v>1.25</v>
      </c>
      <c r="M3" t="n">
        <v>116</v>
      </c>
      <c r="N3" t="n">
        <v>8.289999999999999</v>
      </c>
      <c r="O3" t="n">
        <v>9090.98</v>
      </c>
      <c r="P3" t="n">
        <v>202.52</v>
      </c>
      <c r="Q3" t="n">
        <v>2238.57</v>
      </c>
      <c r="R3" t="n">
        <v>195.8</v>
      </c>
      <c r="S3" t="n">
        <v>80.06999999999999</v>
      </c>
      <c r="T3" t="n">
        <v>55273.01</v>
      </c>
      <c r="U3" t="n">
        <v>0.41</v>
      </c>
      <c r="V3" t="n">
        <v>0.8</v>
      </c>
      <c r="W3" t="n">
        <v>6.83</v>
      </c>
      <c r="X3" t="n">
        <v>3.41</v>
      </c>
      <c r="Y3" t="n">
        <v>1</v>
      </c>
      <c r="Z3" t="n">
        <v>10</v>
      </c>
      <c r="AA3" t="n">
        <v>308.718199945207</v>
      </c>
      <c r="AB3" t="n">
        <v>422.4018608507856</v>
      </c>
      <c r="AC3" t="n">
        <v>382.088420095921</v>
      </c>
      <c r="AD3" t="n">
        <v>308718.199945207</v>
      </c>
      <c r="AE3" t="n">
        <v>422401.8608507856</v>
      </c>
      <c r="AF3" t="n">
        <v>6.170272758376773e-06</v>
      </c>
      <c r="AG3" t="n">
        <v>1.488333333333333</v>
      </c>
      <c r="AH3" t="n">
        <v>382088.420095921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2.8955</v>
      </c>
      <c r="E4" t="n">
        <v>34.54</v>
      </c>
      <c r="F4" t="n">
        <v>31.26</v>
      </c>
      <c r="G4" t="n">
        <v>20.39</v>
      </c>
      <c r="H4" t="n">
        <v>0.36</v>
      </c>
      <c r="I4" t="n">
        <v>92</v>
      </c>
      <c r="J4" t="n">
        <v>72.11</v>
      </c>
      <c r="K4" t="n">
        <v>32.27</v>
      </c>
      <c r="L4" t="n">
        <v>1.5</v>
      </c>
      <c r="M4" t="n">
        <v>87</v>
      </c>
      <c r="N4" t="n">
        <v>8.34</v>
      </c>
      <c r="O4" t="n">
        <v>9127.379999999999</v>
      </c>
      <c r="P4" t="n">
        <v>189.79</v>
      </c>
      <c r="Q4" t="n">
        <v>2238.69</v>
      </c>
      <c r="R4" t="n">
        <v>169.96</v>
      </c>
      <c r="S4" t="n">
        <v>80.06999999999999</v>
      </c>
      <c r="T4" t="n">
        <v>42483.05</v>
      </c>
      <c r="U4" t="n">
        <v>0.47</v>
      </c>
      <c r="V4" t="n">
        <v>0.82</v>
      </c>
      <c r="W4" t="n">
        <v>6.8</v>
      </c>
      <c r="X4" t="n">
        <v>2.63</v>
      </c>
      <c r="Y4" t="n">
        <v>1</v>
      </c>
      <c r="Z4" t="n">
        <v>10</v>
      </c>
      <c r="AA4" t="n">
        <v>285.1114630732483</v>
      </c>
      <c r="AB4" t="n">
        <v>390.1020820068433</v>
      </c>
      <c r="AC4" t="n">
        <v>352.8712868118202</v>
      </c>
      <c r="AD4" t="n">
        <v>285111.4630732483</v>
      </c>
      <c r="AE4" t="n">
        <v>390102.0820068433</v>
      </c>
      <c r="AF4" t="n">
        <v>6.381406854977301e-06</v>
      </c>
      <c r="AG4" t="n">
        <v>1.439166666666667</v>
      </c>
      <c r="AH4" t="n">
        <v>352871.2868118202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2.9432</v>
      </c>
      <c r="E5" t="n">
        <v>33.98</v>
      </c>
      <c r="F5" t="n">
        <v>30.9</v>
      </c>
      <c r="G5" t="n">
        <v>23.47</v>
      </c>
      <c r="H5" t="n">
        <v>0.42</v>
      </c>
      <c r="I5" t="n">
        <v>79</v>
      </c>
      <c r="J5" t="n">
        <v>72.40000000000001</v>
      </c>
      <c r="K5" t="n">
        <v>32.27</v>
      </c>
      <c r="L5" t="n">
        <v>1.75</v>
      </c>
      <c r="M5" t="n">
        <v>27</v>
      </c>
      <c r="N5" t="n">
        <v>8.380000000000001</v>
      </c>
      <c r="O5" t="n">
        <v>9163.799999999999</v>
      </c>
      <c r="P5" t="n">
        <v>181.76</v>
      </c>
      <c r="Q5" t="n">
        <v>2238.99</v>
      </c>
      <c r="R5" t="n">
        <v>156.7</v>
      </c>
      <c r="S5" t="n">
        <v>80.06999999999999</v>
      </c>
      <c r="T5" t="n">
        <v>35919.11</v>
      </c>
      <c r="U5" t="n">
        <v>0.51</v>
      </c>
      <c r="V5" t="n">
        <v>0.83</v>
      </c>
      <c r="W5" t="n">
        <v>6.82</v>
      </c>
      <c r="X5" t="n">
        <v>2.27</v>
      </c>
      <c r="Y5" t="n">
        <v>1</v>
      </c>
      <c r="Z5" t="n">
        <v>10</v>
      </c>
      <c r="AA5" t="n">
        <v>272.6400896846721</v>
      </c>
      <c r="AB5" t="n">
        <v>373.0381987384304</v>
      </c>
      <c r="AC5" t="n">
        <v>337.4359566132341</v>
      </c>
      <c r="AD5" t="n">
        <v>272640.0896846721</v>
      </c>
      <c r="AE5" t="n">
        <v>373038.1987384304</v>
      </c>
      <c r="AF5" t="n">
        <v>6.486533122282573e-06</v>
      </c>
      <c r="AG5" t="n">
        <v>1.415833333333333</v>
      </c>
      <c r="AH5" t="n">
        <v>337435.9566132341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2.9517</v>
      </c>
      <c r="E6" t="n">
        <v>33.88</v>
      </c>
      <c r="F6" t="n">
        <v>30.85</v>
      </c>
      <c r="G6" t="n">
        <v>24.36</v>
      </c>
      <c r="H6" t="n">
        <v>0.48</v>
      </c>
      <c r="I6" t="n">
        <v>76</v>
      </c>
      <c r="J6" t="n">
        <v>72.7</v>
      </c>
      <c r="K6" t="n">
        <v>32.27</v>
      </c>
      <c r="L6" t="n">
        <v>2</v>
      </c>
      <c r="M6" t="n">
        <v>5</v>
      </c>
      <c r="N6" t="n">
        <v>8.43</v>
      </c>
      <c r="O6" t="n">
        <v>9200.25</v>
      </c>
      <c r="P6" t="n">
        <v>180.21</v>
      </c>
      <c r="Q6" t="n">
        <v>2238.84</v>
      </c>
      <c r="R6" t="n">
        <v>154.08</v>
      </c>
      <c r="S6" t="n">
        <v>80.06999999999999</v>
      </c>
      <c r="T6" t="n">
        <v>34621.39</v>
      </c>
      <c r="U6" t="n">
        <v>0.52</v>
      </c>
      <c r="V6" t="n">
        <v>0.83</v>
      </c>
      <c r="W6" t="n">
        <v>6.85</v>
      </c>
      <c r="X6" t="n">
        <v>2.22</v>
      </c>
      <c r="Y6" t="n">
        <v>1</v>
      </c>
      <c r="Z6" t="n">
        <v>10</v>
      </c>
      <c r="AA6" t="n">
        <v>270.4114643575996</v>
      </c>
      <c r="AB6" t="n">
        <v>369.9888952459195</v>
      </c>
      <c r="AC6" t="n">
        <v>334.6776743663241</v>
      </c>
      <c r="AD6" t="n">
        <v>270411.4643575996</v>
      </c>
      <c r="AE6" t="n">
        <v>369988.8952459195</v>
      </c>
      <c r="AF6" t="n">
        <v>6.505266314569677e-06</v>
      </c>
      <c r="AG6" t="n">
        <v>1.411666666666667</v>
      </c>
      <c r="AH6" t="n">
        <v>334677.6743663241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30.88</v>
      </c>
      <c r="G7" t="n">
        <v>24.38</v>
      </c>
      <c r="H7" t="n">
        <v>0.54</v>
      </c>
      <c r="I7" t="n">
        <v>76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181.12</v>
      </c>
      <c r="Q7" t="n">
        <v>2238.8</v>
      </c>
      <c r="R7" t="n">
        <v>155.21</v>
      </c>
      <c r="S7" t="n">
        <v>80.06999999999999</v>
      </c>
      <c r="T7" t="n">
        <v>35188.11</v>
      </c>
      <c r="U7" t="n">
        <v>0.52</v>
      </c>
      <c r="V7" t="n">
        <v>0.83</v>
      </c>
      <c r="W7" t="n">
        <v>6.85</v>
      </c>
      <c r="X7" t="n">
        <v>2.25</v>
      </c>
      <c r="Y7" t="n">
        <v>1</v>
      </c>
      <c r="Z7" t="n">
        <v>10</v>
      </c>
      <c r="AA7" t="n">
        <v>271.4921553189993</v>
      </c>
      <c r="AB7" t="n">
        <v>371.4675442960269</v>
      </c>
      <c r="AC7" t="n">
        <v>336.0152032263861</v>
      </c>
      <c r="AD7" t="n">
        <v>271492.1553189993</v>
      </c>
      <c r="AE7" t="n">
        <v>371467.5442960269</v>
      </c>
      <c r="AF7" t="n">
        <v>6.499756552132293e-06</v>
      </c>
      <c r="AG7" t="n">
        <v>1.412916666666667</v>
      </c>
      <c r="AH7" t="n">
        <v>336015.2032263861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33.09</v>
      </c>
      <c r="G2" t="n">
        <v>13.23</v>
      </c>
      <c r="H2" t="n">
        <v>0.43</v>
      </c>
      <c r="I2" t="n">
        <v>150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130.79</v>
      </c>
      <c r="Q2" t="n">
        <v>2239.34</v>
      </c>
      <c r="R2" t="n">
        <v>223.35</v>
      </c>
      <c r="S2" t="n">
        <v>80.06999999999999</v>
      </c>
      <c r="T2" t="n">
        <v>68889.23</v>
      </c>
      <c r="U2" t="n">
        <v>0.36</v>
      </c>
      <c r="V2" t="n">
        <v>0.78</v>
      </c>
      <c r="W2" t="n">
        <v>7.08</v>
      </c>
      <c r="X2" t="n">
        <v>4.45</v>
      </c>
      <c r="Y2" t="n">
        <v>1</v>
      </c>
      <c r="Z2" t="n">
        <v>10</v>
      </c>
      <c r="AA2" t="n">
        <v>225.0256908940904</v>
      </c>
      <c r="AB2" t="n">
        <v>307.8900777139905</v>
      </c>
      <c r="AC2" t="n">
        <v>278.5054808234965</v>
      </c>
      <c r="AD2" t="n">
        <v>225025.6908940904</v>
      </c>
      <c r="AE2" t="n">
        <v>307890.0777139905</v>
      </c>
      <c r="AF2" t="n">
        <v>7.996354497688255e-06</v>
      </c>
      <c r="AG2" t="n">
        <v>1.51875</v>
      </c>
      <c r="AH2" t="n">
        <v>278505.4808234965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37.68</v>
      </c>
      <c r="G2" t="n">
        <v>7.39</v>
      </c>
      <c r="H2" t="n">
        <v>0.12</v>
      </c>
      <c r="I2" t="n">
        <v>306</v>
      </c>
      <c r="J2" t="n">
        <v>141.81</v>
      </c>
      <c r="K2" t="n">
        <v>47.83</v>
      </c>
      <c r="L2" t="n">
        <v>1</v>
      </c>
      <c r="M2" t="n">
        <v>304</v>
      </c>
      <c r="N2" t="n">
        <v>22.98</v>
      </c>
      <c r="O2" t="n">
        <v>17723.39</v>
      </c>
      <c r="P2" t="n">
        <v>422.71</v>
      </c>
      <c r="Q2" t="n">
        <v>2239.71</v>
      </c>
      <c r="R2" t="n">
        <v>378.88</v>
      </c>
      <c r="S2" t="n">
        <v>80.06999999999999</v>
      </c>
      <c r="T2" t="n">
        <v>145869.86</v>
      </c>
      <c r="U2" t="n">
        <v>0.21</v>
      </c>
      <c r="V2" t="n">
        <v>0.68</v>
      </c>
      <c r="W2" t="n">
        <v>7.17</v>
      </c>
      <c r="X2" t="n">
        <v>9.039999999999999</v>
      </c>
      <c r="Y2" t="n">
        <v>1</v>
      </c>
      <c r="Z2" t="n">
        <v>10</v>
      </c>
      <c r="AA2" t="n">
        <v>787.7011369464063</v>
      </c>
      <c r="AB2" t="n">
        <v>1077.767446491639</v>
      </c>
      <c r="AC2" t="n">
        <v>974.9068340545878</v>
      </c>
      <c r="AD2" t="n">
        <v>787701.1369464063</v>
      </c>
      <c r="AE2" t="n">
        <v>1077767.446491639</v>
      </c>
      <c r="AF2" t="n">
        <v>3.212121627011013e-06</v>
      </c>
      <c r="AG2" t="n">
        <v>2.03125</v>
      </c>
      <c r="AH2" t="n">
        <v>974906.8340545878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2.2697</v>
      </c>
      <c r="E3" t="n">
        <v>44.06</v>
      </c>
      <c r="F3" t="n">
        <v>35.27</v>
      </c>
      <c r="G3" t="n">
        <v>9.32</v>
      </c>
      <c r="H3" t="n">
        <v>0.16</v>
      </c>
      <c r="I3" t="n">
        <v>227</v>
      </c>
      <c r="J3" t="n">
        <v>142.15</v>
      </c>
      <c r="K3" t="n">
        <v>47.83</v>
      </c>
      <c r="L3" t="n">
        <v>1.25</v>
      </c>
      <c r="M3" t="n">
        <v>225</v>
      </c>
      <c r="N3" t="n">
        <v>23.07</v>
      </c>
      <c r="O3" t="n">
        <v>17765.46</v>
      </c>
      <c r="P3" t="n">
        <v>392.18</v>
      </c>
      <c r="Q3" t="n">
        <v>2239.38</v>
      </c>
      <c r="R3" t="n">
        <v>300.41</v>
      </c>
      <c r="S3" t="n">
        <v>80.06999999999999</v>
      </c>
      <c r="T3" t="n">
        <v>107033.42</v>
      </c>
      <c r="U3" t="n">
        <v>0.27</v>
      </c>
      <c r="V3" t="n">
        <v>0.73</v>
      </c>
      <c r="W3" t="n">
        <v>7.03</v>
      </c>
      <c r="X3" t="n">
        <v>6.64</v>
      </c>
      <c r="Y3" t="n">
        <v>1</v>
      </c>
      <c r="Z3" t="n">
        <v>10</v>
      </c>
      <c r="AA3" t="n">
        <v>663.8777449320943</v>
      </c>
      <c r="AB3" t="n">
        <v>908.3468188351397</v>
      </c>
      <c r="AC3" t="n">
        <v>821.6554733182804</v>
      </c>
      <c r="AD3" t="n">
        <v>663877.7449320942</v>
      </c>
      <c r="AE3" t="n">
        <v>908346.8188351397</v>
      </c>
      <c r="AF3" t="n">
        <v>3.5541132242124e-06</v>
      </c>
      <c r="AG3" t="n">
        <v>1.835833333333333</v>
      </c>
      <c r="AH3" t="n">
        <v>821655.4733182804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2.4211</v>
      </c>
      <c r="E4" t="n">
        <v>41.3</v>
      </c>
      <c r="F4" t="n">
        <v>33.88</v>
      </c>
      <c r="G4" t="n">
        <v>11.29</v>
      </c>
      <c r="H4" t="n">
        <v>0.19</v>
      </c>
      <c r="I4" t="n">
        <v>180</v>
      </c>
      <c r="J4" t="n">
        <v>142.49</v>
      </c>
      <c r="K4" t="n">
        <v>47.83</v>
      </c>
      <c r="L4" t="n">
        <v>1.5</v>
      </c>
      <c r="M4" t="n">
        <v>178</v>
      </c>
      <c r="N4" t="n">
        <v>23.16</v>
      </c>
      <c r="O4" t="n">
        <v>17807.56</v>
      </c>
      <c r="P4" t="n">
        <v>373.15</v>
      </c>
      <c r="Q4" t="n">
        <v>2238.77</v>
      </c>
      <c r="R4" t="n">
        <v>255.52</v>
      </c>
      <c r="S4" t="n">
        <v>80.06999999999999</v>
      </c>
      <c r="T4" t="n">
        <v>84821.00999999999</v>
      </c>
      <c r="U4" t="n">
        <v>0.31</v>
      </c>
      <c r="V4" t="n">
        <v>0.76</v>
      </c>
      <c r="W4" t="n">
        <v>6.94</v>
      </c>
      <c r="X4" t="n">
        <v>5.24</v>
      </c>
      <c r="Y4" t="n">
        <v>1</v>
      </c>
      <c r="Z4" t="n">
        <v>10</v>
      </c>
      <c r="AA4" t="n">
        <v>595.0357409307991</v>
      </c>
      <c r="AB4" t="n">
        <v>814.1541518656986</v>
      </c>
      <c r="AC4" t="n">
        <v>736.4524222841644</v>
      </c>
      <c r="AD4" t="n">
        <v>595035.740930799</v>
      </c>
      <c r="AE4" t="n">
        <v>814154.1518656986</v>
      </c>
      <c r="AF4" t="n">
        <v>3.791189816777831e-06</v>
      </c>
      <c r="AG4" t="n">
        <v>1.720833333333333</v>
      </c>
      <c r="AH4" t="n">
        <v>736452.4222841645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2.5336</v>
      </c>
      <c r="E5" t="n">
        <v>39.47</v>
      </c>
      <c r="F5" t="n">
        <v>32.94</v>
      </c>
      <c r="G5" t="n">
        <v>13.26</v>
      </c>
      <c r="H5" t="n">
        <v>0.22</v>
      </c>
      <c r="I5" t="n">
        <v>149</v>
      </c>
      <c r="J5" t="n">
        <v>142.83</v>
      </c>
      <c r="K5" t="n">
        <v>47.83</v>
      </c>
      <c r="L5" t="n">
        <v>1.75</v>
      </c>
      <c r="M5" t="n">
        <v>147</v>
      </c>
      <c r="N5" t="n">
        <v>23.25</v>
      </c>
      <c r="O5" t="n">
        <v>17849.7</v>
      </c>
      <c r="P5" t="n">
        <v>359.49</v>
      </c>
      <c r="Q5" t="n">
        <v>2238.71</v>
      </c>
      <c r="R5" t="n">
        <v>224.61</v>
      </c>
      <c r="S5" t="n">
        <v>80.06999999999999</v>
      </c>
      <c r="T5" t="n">
        <v>69523.17999999999</v>
      </c>
      <c r="U5" t="n">
        <v>0.36</v>
      </c>
      <c r="V5" t="n">
        <v>0.78</v>
      </c>
      <c r="W5" t="n">
        <v>6.9</v>
      </c>
      <c r="X5" t="n">
        <v>4.31</v>
      </c>
      <c r="Y5" t="n">
        <v>1</v>
      </c>
      <c r="Z5" t="n">
        <v>10</v>
      </c>
      <c r="AA5" t="n">
        <v>550.2073805799724</v>
      </c>
      <c r="AB5" t="n">
        <v>752.8180115460174</v>
      </c>
      <c r="AC5" t="n">
        <v>680.9701171107799</v>
      </c>
      <c r="AD5" t="n">
        <v>550207.3805799724</v>
      </c>
      <c r="AE5" t="n">
        <v>752818.0115460174</v>
      </c>
      <c r="AF5" t="n">
        <v>3.967353070830743e-06</v>
      </c>
      <c r="AG5" t="n">
        <v>1.644583333333333</v>
      </c>
      <c r="AH5" t="n">
        <v>680970.11711078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2.6184</v>
      </c>
      <c r="E6" t="n">
        <v>38.19</v>
      </c>
      <c r="F6" t="n">
        <v>32.29</v>
      </c>
      <c r="G6" t="n">
        <v>15.26</v>
      </c>
      <c r="H6" t="n">
        <v>0.25</v>
      </c>
      <c r="I6" t="n">
        <v>127</v>
      </c>
      <c r="J6" t="n">
        <v>143.17</v>
      </c>
      <c r="K6" t="n">
        <v>47.83</v>
      </c>
      <c r="L6" t="n">
        <v>2</v>
      </c>
      <c r="M6" t="n">
        <v>125</v>
      </c>
      <c r="N6" t="n">
        <v>23.34</v>
      </c>
      <c r="O6" t="n">
        <v>17891.86</v>
      </c>
      <c r="P6" t="n">
        <v>349.24</v>
      </c>
      <c r="Q6" t="n">
        <v>2238.65</v>
      </c>
      <c r="R6" t="n">
        <v>203.85</v>
      </c>
      <c r="S6" t="n">
        <v>80.06999999999999</v>
      </c>
      <c r="T6" t="n">
        <v>59252.3</v>
      </c>
      <c r="U6" t="n">
        <v>0.39</v>
      </c>
      <c r="V6" t="n">
        <v>0.79</v>
      </c>
      <c r="W6" t="n">
        <v>6.85</v>
      </c>
      <c r="X6" t="n">
        <v>3.66</v>
      </c>
      <c r="Y6" t="n">
        <v>1</v>
      </c>
      <c r="Z6" t="n">
        <v>10</v>
      </c>
      <c r="AA6" t="n">
        <v>519.3311406295892</v>
      </c>
      <c r="AB6" t="n">
        <v>710.5717778823329</v>
      </c>
      <c r="AC6" t="n">
        <v>642.7558046949962</v>
      </c>
      <c r="AD6" t="n">
        <v>519331.1406295892</v>
      </c>
      <c r="AE6" t="n">
        <v>710571.7778823329</v>
      </c>
      <c r="AF6" t="n">
        <v>4.100141016996849e-06</v>
      </c>
      <c r="AG6" t="n">
        <v>1.59125</v>
      </c>
      <c r="AH6" t="n">
        <v>642755.8046949962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2.689</v>
      </c>
      <c r="E7" t="n">
        <v>37.19</v>
      </c>
      <c r="F7" t="n">
        <v>31.78</v>
      </c>
      <c r="G7" t="n">
        <v>17.34</v>
      </c>
      <c r="H7" t="n">
        <v>0.28</v>
      </c>
      <c r="I7" t="n">
        <v>110</v>
      </c>
      <c r="J7" t="n">
        <v>143.51</v>
      </c>
      <c r="K7" t="n">
        <v>47.83</v>
      </c>
      <c r="L7" t="n">
        <v>2.25</v>
      </c>
      <c r="M7" t="n">
        <v>108</v>
      </c>
      <c r="N7" t="n">
        <v>23.44</v>
      </c>
      <c r="O7" t="n">
        <v>17934.06</v>
      </c>
      <c r="P7" t="n">
        <v>339.76</v>
      </c>
      <c r="Q7" t="n">
        <v>2238.54</v>
      </c>
      <c r="R7" t="n">
        <v>187.22</v>
      </c>
      <c r="S7" t="n">
        <v>80.06999999999999</v>
      </c>
      <c r="T7" t="n">
        <v>51023.87</v>
      </c>
      <c r="U7" t="n">
        <v>0.43</v>
      </c>
      <c r="V7" t="n">
        <v>0.8100000000000001</v>
      </c>
      <c r="W7" t="n">
        <v>6.82</v>
      </c>
      <c r="X7" t="n">
        <v>3.15</v>
      </c>
      <c r="Y7" t="n">
        <v>1</v>
      </c>
      <c r="Z7" t="n">
        <v>10</v>
      </c>
      <c r="AA7" t="n">
        <v>494.4305706737187</v>
      </c>
      <c r="AB7" t="n">
        <v>676.5017195330952</v>
      </c>
      <c r="AC7" t="n">
        <v>611.9373448969825</v>
      </c>
      <c r="AD7" t="n">
        <v>494430.5706737187</v>
      </c>
      <c r="AE7" t="n">
        <v>676501.7195330951</v>
      </c>
      <c r="AF7" t="n">
        <v>4.2106932457625e-06</v>
      </c>
      <c r="AG7" t="n">
        <v>1.549583333333333</v>
      </c>
      <c r="AH7" t="n">
        <v>611937.3448969825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2.7443</v>
      </c>
      <c r="E8" t="n">
        <v>36.44</v>
      </c>
      <c r="F8" t="n">
        <v>31.41</v>
      </c>
      <c r="G8" t="n">
        <v>19.43</v>
      </c>
      <c r="H8" t="n">
        <v>0.31</v>
      </c>
      <c r="I8" t="n">
        <v>97</v>
      </c>
      <c r="J8" t="n">
        <v>143.86</v>
      </c>
      <c r="K8" t="n">
        <v>47.83</v>
      </c>
      <c r="L8" t="n">
        <v>2.5</v>
      </c>
      <c r="M8" t="n">
        <v>95</v>
      </c>
      <c r="N8" t="n">
        <v>23.53</v>
      </c>
      <c r="O8" t="n">
        <v>17976.29</v>
      </c>
      <c r="P8" t="n">
        <v>332.83</v>
      </c>
      <c r="Q8" t="n">
        <v>2238.52</v>
      </c>
      <c r="R8" t="n">
        <v>175.14</v>
      </c>
      <c r="S8" t="n">
        <v>80.06999999999999</v>
      </c>
      <c r="T8" t="n">
        <v>45045.33</v>
      </c>
      <c r="U8" t="n">
        <v>0.46</v>
      </c>
      <c r="V8" t="n">
        <v>0.82</v>
      </c>
      <c r="W8" t="n">
        <v>6.8</v>
      </c>
      <c r="X8" t="n">
        <v>2.78</v>
      </c>
      <c r="Y8" t="n">
        <v>1</v>
      </c>
      <c r="Z8" t="n">
        <v>10</v>
      </c>
      <c r="AA8" t="n">
        <v>476.4138400025558</v>
      </c>
      <c r="AB8" t="n">
        <v>651.85043378675</v>
      </c>
      <c r="AC8" t="n">
        <v>589.6387432639717</v>
      </c>
      <c r="AD8" t="n">
        <v>476413.8400025559</v>
      </c>
      <c r="AE8" t="n">
        <v>651850.4337867501</v>
      </c>
      <c r="AF8" t="n">
        <v>4.297287271976953e-06</v>
      </c>
      <c r="AG8" t="n">
        <v>1.518333333333333</v>
      </c>
      <c r="AH8" t="n">
        <v>589638.7432639718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2.7925</v>
      </c>
      <c r="E9" t="n">
        <v>35.81</v>
      </c>
      <c r="F9" t="n">
        <v>31.1</v>
      </c>
      <c r="G9" t="n">
        <v>21.7</v>
      </c>
      <c r="H9" t="n">
        <v>0.34</v>
      </c>
      <c r="I9" t="n">
        <v>86</v>
      </c>
      <c r="J9" t="n">
        <v>144.2</v>
      </c>
      <c r="K9" t="n">
        <v>47.83</v>
      </c>
      <c r="L9" t="n">
        <v>2.75</v>
      </c>
      <c r="M9" t="n">
        <v>84</v>
      </c>
      <c r="N9" t="n">
        <v>23.62</v>
      </c>
      <c r="O9" t="n">
        <v>18018.55</v>
      </c>
      <c r="P9" t="n">
        <v>325.88</v>
      </c>
      <c r="Q9" t="n">
        <v>2238.62</v>
      </c>
      <c r="R9" t="n">
        <v>165.5</v>
      </c>
      <c r="S9" t="n">
        <v>80.06999999999999</v>
      </c>
      <c r="T9" t="n">
        <v>40281.79</v>
      </c>
      <c r="U9" t="n">
        <v>0.48</v>
      </c>
      <c r="V9" t="n">
        <v>0.83</v>
      </c>
      <c r="W9" t="n">
        <v>6.77</v>
      </c>
      <c r="X9" t="n">
        <v>2.47</v>
      </c>
      <c r="Y9" t="n">
        <v>1</v>
      </c>
      <c r="Z9" t="n">
        <v>10</v>
      </c>
      <c r="AA9" t="n">
        <v>460.4680995478935</v>
      </c>
      <c r="AB9" t="n">
        <v>630.0327682202611</v>
      </c>
      <c r="AC9" t="n">
        <v>569.9033250778625</v>
      </c>
      <c r="AD9" t="n">
        <v>460468.0995478934</v>
      </c>
      <c r="AE9" t="n">
        <v>630032.7682202611</v>
      </c>
      <c r="AF9" t="n">
        <v>4.372763439491178e-06</v>
      </c>
      <c r="AG9" t="n">
        <v>1.492083333333333</v>
      </c>
      <c r="AH9" t="n">
        <v>569903.3250778625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2.8303</v>
      </c>
      <c r="E10" t="n">
        <v>35.33</v>
      </c>
      <c r="F10" t="n">
        <v>30.85</v>
      </c>
      <c r="G10" t="n">
        <v>23.73</v>
      </c>
      <c r="H10" t="n">
        <v>0.37</v>
      </c>
      <c r="I10" t="n">
        <v>78</v>
      </c>
      <c r="J10" t="n">
        <v>144.54</v>
      </c>
      <c r="K10" t="n">
        <v>47.83</v>
      </c>
      <c r="L10" t="n">
        <v>3</v>
      </c>
      <c r="M10" t="n">
        <v>76</v>
      </c>
      <c r="N10" t="n">
        <v>23.71</v>
      </c>
      <c r="O10" t="n">
        <v>18060.85</v>
      </c>
      <c r="P10" t="n">
        <v>319.89</v>
      </c>
      <c r="Q10" t="n">
        <v>2238.58</v>
      </c>
      <c r="R10" t="n">
        <v>156.88</v>
      </c>
      <c r="S10" t="n">
        <v>80.06999999999999</v>
      </c>
      <c r="T10" t="n">
        <v>36012.16</v>
      </c>
      <c r="U10" t="n">
        <v>0.51</v>
      </c>
      <c r="V10" t="n">
        <v>0.83</v>
      </c>
      <c r="W10" t="n">
        <v>6.77</v>
      </c>
      <c r="X10" t="n">
        <v>2.22</v>
      </c>
      <c r="Y10" t="n">
        <v>1</v>
      </c>
      <c r="Z10" t="n">
        <v>10</v>
      </c>
      <c r="AA10" t="n">
        <v>447.9230144736656</v>
      </c>
      <c r="AB10" t="n">
        <v>612.8680293716096</v>
      </c>
      <c r="AC10" t="n">
        <v>554.3767648140641</v>
      </c>
      <c r="AD10" t="n">
        <v>447923.0144736656</v>
      </c>
      <c r="AE10" t="n">
        <v>612868.0293716097</v>
      </c>
      <c r="AF10" t="n">
        <v>4.431954292852957e-06</v>
      </c>
      <c r="AG10" t="n">
        <v>1.472083333333333</v>
      </c>
      <c r="AH10" t="n">
        <v>554376.7648140641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2.8631</v>
      </c>
      <c r="E11" t="n">
        <v>34.93</v>
      </c>
      <c r="F11" t="n">
        <v>30.65</v>
      </c>
      <c r="G11" t="n">
        <v>25.9</v>
      </c>
      <c r="H11" t="n">
        <v>0.4</v>
      </c>
      <c r="I11" t="n">
        <v>71</v>
      </c>
      <c r="J11" t="n">
        <v>144.89</v>
      </c>
      <c r="K11" t="n">
        <v>47.83</v>
      </c>
      <c r="L11" t="n">
        <v>3.25</v>
      </c>
      <c r="M11" t="n">
        <v>69</v>
      </c>
      <c r="N11" t="n">
        <v>23.81</v>
      </c>
      <c r="O11" t="n">
        <v>18103.18</v>
      </c>
      <c r="P11" t="n">
        <v>313.88</v>
      </c>
      <c r="Q11" t="n">
        <v>2238.5</v>
      </c>
      <c r="R11" t="n">
        <v>150.31</v>
      </c>
      <c r="S11" t="n">
        <v>80.06999999999999</v>
      </c>
      <c r="T11" t="n">
        <v>32762.63</v>
      </c>
      <c r="U11" t="n">
        <v>0.53</v>
      </c>
      <c r="V11" t="n">
        <v>0.84</v>
      </c>
      <c r="W11" t="n">
        <v>6.76</v>
      </c>
      <c r="X11" t="n">
        <v>2.02</v>
      </c>
      <c r="Y11" t="n">
        <v>1</v>
      </c>
      <c r="Z11" t="n">
        <v>10</v>
      </c>
      <c r="AA11" t="n">
        <v>436.7084707055773</v>
      </c>
      <c r="AB11" t="n">
        <v>597.5237958373579</v>
      </c>
      <c r="AC11" t="n">
        <v>540.4969633925543</v>
      </c>
      <c r="AD11" t="n">
        <v>436708.4707055773</v>
      </c>
      <c r="AE11" t="n">
        <v>597523.7958373579</v>
      </c>
      <c r="AF11" t="n">
        <v>4.483315668256828e-06</v>
      </c>
      <c r="AG11" t="n">
        <v>1.455416666666667</v>
      </c>
      <c r="AH11" t="n">
        <v>540496.9633925543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2.8915</v>
      </c>
      <c r="E12" t="n">
        <v>34.58</v>
      </c>
      <c r="F12" t="n">
        <v>30.48</v>
      </c>
      <c r="G12" t="n">
        <v>28.13</v>
      </c>
      <c r="H12" t="n">
        <v>0.43</v>
      </c>
      <c r="I12" t="n">
        <v>65</v>
      </c>
      <c r="J12" t="n">
        <v>145.23</v>
      </c>
      <c r="K12" t="n">
        <v>47.83</v>
      </c>
      <c r="L12" t="n">
        <v>3.5</v>
      </c>
      <c r="M12" t="n">
        <v>63</v>
      </c>
      <c r="N12" t="n">
        <v>23.9</v>
      </c>
      <c r="O12" t="n">
        <v>18145.54</v>
      </c>
      <c r="P12" t="n">
        <v>308.84</v>
      </c>
      <c r="Q12" t="n">
        <v>2238.47</v>
      </c>
      <c r="R12" t="n">
        <v>144.71</v>
      </c>
      <c r="S12" t="n">
        <v>80.06999999999999</v>
      </c>
      <c r="T12" t="n">
        <v>29994.49</v>
      </c>
      <c r="U12" t="n">
        <v>0.55</v>
      </c>
      <c r="V12" t="n">
        <v>0.84</v>
      </c>
      <c r="W12" t="n">
        <v>6.75</v>
      </c>
      <c r="X12" t="n">
        <v>1.85</v>
      </c>
      <c r="Y12" t="n">
        <v>1</v>
      </c>
      <c r="Z12" t="n">
        <v>10</v>
      </c>
      <c r="AA12" t="n">
        <v>427.3525098053697</v>
      </c>
      <c r="AB12" t="n">
        <v>584.72255737783</v>
      </c>
      <c r="AC12" t="n">
        <v>528.9174571649527</v>
      </c>
      <c r="AD12" t="n">
        <v>427352.5098053697</v>
      </c>
      <c r="AE12" t="n">
        <v>584722.5573778299</v>
      </c>
      <c r="AF12" t="n">
        <v>4.527787103057742e-06</v>
      </c>
      <c r="AG12" t="n">
        <v>1.440833333333333</v>
      </c>
      <c r="AH12" t="n">
        <v>528917.4571649526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2.9208</v>
      </c>
      <c r="E13" t="n">
        <v>34.24</v>
      </c>
      <c r="F13" t="n">
        <v>30.3</v>
      </c>
      <c r="G13" t="n">
        <v>30.82</v>
      </c>
      <c r="H13" t="n">
        <v>0.46</v>
      </c>
      <c r="I13" t="n">
        <v>59</v>
      </c>
      <c r="J13" t="n">
        <v>145.57</v>
      </c>
      <c r="K13" t="n">
        <v>47.83</v>
      </c>
      <c r="L13" t="n">
        <v>3.75</v>
      </c>
      <c r="M13" t="n">
        <v>57</v>
      </c>
      <c r="N13" t="n">
        <v>23.99</v>
      </c>
      <c r="O13" t="n">
        <v>18187.93</v>
      </c>
      <c r="P13" t="n">
        <v>302.9</v>
      </c>
      <c r="Q13" t="n">
        <v>2238.46</v>
      </c>
      <c r="R13" t="n">
        <v>139.06</v>
      </c>
      <c r="S13" t="n">
        <v>80.06999999999999</v>
      </c>
      <c r="T13" t="n">
        <v>27196.24</v>
      </c>
      <c r="U13" t="n">
        <v>0.58</v>
      </c>
      <c r="V13" t="n">
        <v>0.85</v>
      </c>
      <c r="W13" t="n">
        <v>6.74</v>
      </c>
      <c r="X13" t="n">
        <v>1.68</v>
      </c>
      <c r="Y13" t="n">
        <v>1</v>
      </c>
      <c r="Z13" t="n">
        <v>10</v>
      </c>
      <c r="AA13" t="n">
        <v>417.260174007007</v>
      </c>
      <c r="AB13" t="n">
        <v>570.9137782960782</v>
      </c>
      <c r="AC13" t="n">
        <v>516.4265685780201</v>
      </c>
      <c r="AD13" t="n">
        <v>417260.174007007</v>
      </c>
      <c r="AE13" t="n">
        <v>570913.7782960782</v>
      </c>
      <c r="AF13" t="n">
        <v>4.573667843891078e-06</v>
      </c>
      <c r="AG13" t="n">
        <v>1.426666666666667</v>
      </c>
      <c r="AH13" t="n">
        <v>516426.5685780201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2.9419</v>
      </c>
      <c r="E14" t="n">
        <v>33.99</v>
      </c>
      <c r="F14" t="n">
        <v>30.17</v>
      </c>
      <c r="G14" t="n">
        <v>32.92</v>
      </c>
      <c r="H14" t="n">
        <v>0.49</v>
      </c>
      <c r="I14" t="n">
        <v>55</v>
      </c>
      <c r="J14" t="n">
        <v>145.92</v>
      </c>
      <c r="K14" t="n">
        <v>47.83</v>
      </c>
      <c r="L14" t="n">
        <v>4</v>
      </c>
      <c r="M14" t="n">
        <v>53</v>
      </c>
      <c r="N14" t="n">
        <v>24.09</v>
      </c>
      <c r="O14" t="n">
        <v>18230.35</v>
      </c>
      <c r="P14" t="n">
        <v>297.84</v>
      </c>
      <c r="Q14" t="n">
        <v>2238.51</v>
      </c>
      <c r="R14" t="n">
        <v>134.96</v>
      </c>
      <c r="S14" t="n">
        <v>80.06999999999999</v>
      </c>
      <c r="T14" t="n">
        <v>25168.35</v>
      </c>
      <c r="U14" t="n">
        <v>0.59</v>
      </c>
      <c r="V14" t="n">
        <v>0.85</v>
      </c>
      <c r="W14" t="n">
        <v>6.73</v>
      </c>
      <c r="X14" t="n">
        <v>1.55</v>
      </c>
      <c r="Y14" t="n">
        <v>1</v>
      </c>
      <c r="Z14" t="n">
        <v>10</v>
      </c>
      <c r="AA14" t="n">
        <v>409.4680206887535</v>
      </c>
      <c r="AB14" t="n">
        <v>560.2522103605012</v>
      </c>
      <c r="AC14" t="n">
        <v>506.78252572261</v>
      </c>
      <c r="AD14" t="n">
        <v>409468.0206887535</v>
      </c>
      <c r="AE14" t="n">
        <v>560252.2103605012</v>
      </c>
      <c r="AF14" t="n">
        <v>4.606708240873447e-06</v>
      </c>
      <c r="AG14" t="n">
        <v>1.41625</v>
      </c>
      <c r="AH14" t="n">
        <v>506782.52572261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2.9602</v>
      </c>
      <c r="E15" t="n">
        <v>33.78</v>
      </c>
      <c r="F15" t="n">
        <v>30.08</v>
      </c>
      <c r="G15" t="n">
        <v>35.39</v>
      </c>
      <c r="H15" t="n">
        <v>0.51</v>
      </c>
      <c r="I15" t="n">
        <v>51</v>
      </c>
      <c r="J15" t="n">
        <v>146.26</v>
      </c>
      <c r="K15" t="n">
        <v>47.83</v>
      </c>
      <c r="L15" t="n">
        <v>4.25</v>
      </c>
      <c r="M15" t="n">
        <v>49</v>
      </c>
      <c r="N15" t="n">
        <v>24.18</v>
      </c>
      <c r="O15" t="n">
        <v>18272.81</v>
      </c>
      <c r="P15" t="n">
        <v>292.22</v>
      </c>
      <c r="Q15" t="n">
        <v>2238.37</v>
      </c>
      <c r="R15" t="n">
        <v>132.02</v>
      </c>
      <c r="S15" t="n">
        <v>80.06999999999999</v>
      </c>
      <c r="T15" t="n">
        <v>23718.23</v>
      </c>
      <c r="U15" t="n">
        <v>0.61</v>
      </c>
      <c r="V15" t="n">
        <v>0.85</v>
      </c>
      <c r="W15" t="n">
        <v>6.72</v>
      </c>
      <c r="X15" t="n">
        <v>1.45</v>
      </c>
      <c r="Y15" t="n">
        <v>1</v>
      </c>
      <c r="Z15" t="n">
        <v>10</v>
      </c>
      <c r="AA15" t="n">
        <v>401.9075955289239</v>
      </c>
      <c r="AB15" t="n">
        <v>549.9077031144044</v>
      </c>
      <c r="AC15" t="n">
        <v>497.4252837294736</v>
      </c>
      <c r="AD15" t="n">
        <v>401907.5955289239</v>
      </c>
      <c r="AE15" t="n">
        <v>549907.7031144043</v>
      </c>
      <c r="AF15" t="n">
        <v>4.635364130199387e-06</v>
      </c>
      <c r="AG15" t="n">
        <v>1.4075</v>
      </c>
      <c r="AH15" t="n">
        <v>497425.2837294736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2.9811</v>
      </c>
      <c r="E16" t="n">
        <v>33.54</v>
      </c>
      <c r="F16" t="n">
        <v>29.96</v>
      </c>
      <c r="G16" t="n">
        <v>38.25</v>
      </c>
      <c r="H16" t="n">
        <v>0.54</v>
      </c>
      <c r="I16" t="n">
        <v>47</v>
      </c>
      <c r="J16" t="n">
        <v>146.61</v>
      </c>
      <c r="K16" t="n">
        <v>47.83</v>
      </c>
      <c r="L16" t="n">
        <v>4.5</v>
      </c>
      <c r="M16" t="n">
        <v>45</v>
      </c>
      <c r="N16" t="n">
        <v>24.28</v>
      </c>
      <c r="O16" t="n">
        <v>18315.3</v>
      </c>
      <c r="P16" t="n">
        <v>288.3</v>
      </c>
      <c r="Q16" t="n">
        <v>2238.47</v>
      </c>
      <c r="R16" t="n">
        <v>127.71</v>
      </c>
      <c r="S16" t="n">
        <v>80.06999999999999</v>
      </c>
      <c r="T16" t="n">
        <v>21583.68</v>
      </c>
      <c r="U16" t="n">
        <v>0.63</v>
      </c>
      <c r="V16" t="n">
        <v>0.86</v>
      </c>
      <c r="W16" t="n">
        <v>6.73</v>
      </c>
      <c r="X16" t="n">
        <v>1.33</v>
      </c>
      <c r="Y16" t="n">
        <v>1</v>
      </c>
      <c r="Z16" t="n">
        <v>10</v>
      </c>
      <c r="AA16" t="n">
        <v>395.3278875056</v>
      </c>
      <c r="AB16" t="n">
        <v>540.9050563206612</v>
      </c>
      <c r="AC16" t="n">
        <v>489.2818369104311</v>
      </c>
      <c r="AD16" t="n">
        <v>395327.8875055999</v>
      </c>
      <c r="AE16" t="n">
        <v>540905.0563206612</v>
      </c>
      <c r="AF16" t="n">
        <v>4.668091348063439e-06</v>
      </c>
      <c r="AG16" t="n">
        <v>1.3975</v>
      </c>
      <c r="AH16" t="n">
        <v>489281.8369104312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2.9975</v>
      </c>
      <c r="E17" t="n">
        <v>33.36</v>
      </c>
      <c r="F17" t="n">
        <v>29.86</v>
      </c>
      <c r="G17" t="n">
        <v>40.72</v>
      </c>
      <c r="H17" t="n">
        <v>0.57</v>
      </c>
      <c r="I17" t="n">
        <v>44</v>
      </c>
      <c r="J17" t="n">
        <v>146.95</v>
      </c>
      <c r="K17" t="n">
        <v>47.83</v>
      </c>
      <c r="L17" t="n">
        <v>4.75</v>
      </c>
      <c r="M17" t="n">
        <v>42</v>
      </c>
      <c r="N17" t="n">
        <v>24.37</v>
      </c>
      <c r="O17" t="n">
        <v>18357.82</v>
      </c>
      <c r="P17" t="n">
        <v>282.62</v>
      </c>
      <c r="Q17" t="n">
        <v>2238.37</v>
      </c>
      <c r="R17" t="n">
        <v>124.7</v>
      </c>
      <c r="S17" t="n">
        <v>80.06999999999999</v>
      </c>
      <c r="T17" t="n">
        <v>20093.35</v>
      </c>
      <c r="U17" t="n">
        <v>0.64</v>
      </c>
      <c r="V17" t="n">
        <v>0.86</v>
      </c>
      <c r="W17" t="n">
        <v>6.72</v>
      </c>
      <c r="X17" t="n">
        <v>1.23</v>
      </c>
      <c r="Y17" t="n">
        <v>1</v>
      </c>
      <c r="Z17" t="n">
        <v>10</v>
      </c>
      <c r="AA17" t="n">
        <v>388.1018554048723</v>
      </c>
      <c r="AB17" t="n">
        <v>531.0180804104085</v>
      </c>
      <c r="AC17" t="n">
        <v>480.3384601045951</v>
      </c>
      <c r="AD17" t="n">
        <v>388101.8554048723</v>
      </c>
      <c r="AE17" t="n">
        <v>531018.0804104086</v>
      </c>
      <c r="AF17" t="n">
        <v>4.693772035765375e-06</v>
      </c>
      <c r="AG17" t="n">
        <v>1.39</v>
      </c>
      <c r="AH17" t="n">
        <v>480338.4601045951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3.0165</v>
      </c>
      <c r="E18" t="n">
        <v>33.15</v>
      </c>
      <c r="F18" t="n">
        <v>29.74</v>
      </c>
      <c r="G18" t="n">
        <v>43.52</v>
      </c>
      <c r="H18" t="n">
        <v>0.6</v>
      </c>
      <c r="I18" t="n">
        <v>41</v>
      </c>
      <c r="J18" t="n">
        <v>147.3</v>
      </c>
      <c r="K18" t="n">
        <v>47.83</v>
      </c>
      <c r="L18" t="n">
        <v>5</v>
      </c>
      <c r="M18" t="n">
        <v>39</v>
      </c>
      <c r="N18" t="n">
        <v>24.47</v>
      </c>
      <c r="O18" t="n">
        <v>18400.38</v>
      </c>
      <c r="P18" t="n">
        <v>277.21</v>
      </c>
      <c r="Q18" t="n">
        <v>2238.44</v>
      </c>
      <c r="R18" t="n">
        <v>120.79</v>
      </c>
      <c r="S18" t="n">
        <v>80.06999999999999</v>
      </c>
      <c r="T18" t="n">
        <v>18153.08</v>
      </c>
      <c r="U18" t="n">
        <v>0.66</v>
      </c>
      <c r="V18" t="n">
        <v>0.86</v>
      </c>
      <c r="W18" t="n">
        <v>6.7</v>
      </c>
      <c r="X18" t="n">
        <v>1.11</v>
      </c>
      <c r="Y18" t="n">
        <v>1</v>
      </c>
      <c r="Z18" t="n">
        <v>10</v>
      </c>
      <c r="AA18" t="n">
        <v>380.7453329285274</v>
      </c>
      <c r="AB18" t="n">
        <v>520.9525618114071</v>
      </c>
      <c r="AC18" t="n">
        <v>471.2335804736383</v>
      </c>
      <c r="AD18" t="n">
        <v>380745.3329285274</v>
      </c>
      <c r="AE18" t="n">
        <v>520952.5618114072</v>
      </c>
      <c r="AF18" t="n">
        <v>4.723524052005423e-06</v>
      </c>
      <c r="AG18" t="n">
        <v>1.38125</v>
      </c>
      <c r="AH18" t="n">
        <v>471233.5804736383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3.022</v>
      </c>
      <c r="E19" t="n">
        <v>33.09</v>
      </c>
      <c r="F19" t="n">
        <v>29.74</v>
      </c>
      <c r="G19" t="n">
        <v>45.75</v>
      </c>
      <c r="H19" t="n">
        <v>0.63</v>
      </c>
      <c r="I19" t="n">
        <v>39</v>
      </c>
      <c r="J19" t="n">
        <v>147.64</v>
      </c>
      <c r="K19" t="n">
        <v>47.83</v>
      </c>
      <c r="L19" t="n">
        <v>5.25</v>
      </c>
      <c r="M19" t="n">
        <v>36</v>
      </c>
      <c r="N19" t="n">
        <v>24.56</v>
      </c>
      <c r="O19" t="n">
        <v>18442.97</v>
      </c>
      <c r="P19" t="n">
        <v>271.99</v>
      </c>
      <c r="Q19" t="n">
        <v>2238.45</v>
      </c>
      <c r="R19" t="n">
        <v>120.55</v>
      </c>
      <c r="S19" t="n">
        <v>80.06999999999999</v>
      </c>
      <c r="T19" t="n">
        <v>18041.15</v>
      </c>
      <c r="U19" t="n">
        <v>0.66</v>
      </c>
      <c r="V19" t="n">
        <v>0.86</v>
      </c>
      <c r="W19" t="n">
        <v>6.71</v>
      </c>
      <c r="X19" t="n">
        <v>1.11</v>
      </c>
      <c r="Y19" t="n">
        <v>1</v>
      </c>
      <c r="Z19" t="n">
        <v>10</v>
      </c>
      <c r="AA19" t="n">
        <v>375.8768399328337</v>
      </c>
      <c r="AB19" t="n">
        <v>514.2912749119467</v>
      </c>
      <c r="AC19" t="n">
        <v>465.2080374466875</v>
      </c>
      <c r="AD19" t="n">
        <v>375876.8399328337</v>
      </c>
      <c r="AE19" t="n">
        <v>514291.2749119467</v>
      </c>
      <c r="AF19" t="n">
        <v>4.732136477759119e-06</v>
      </c>
      <c r="AG19" t="n">
        <v>1.37875</v>
      </c>
      <c r="AH19" t="n">
        <v>465208.0374466875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3.04</v>
      </c>
      <c r="E20" t="n">
        <v>32.9</v>
      </c>
      <c r="F20" t="n">
        <v>29.63</v>
      </c>
      <c r="G20" t="n">
        <v>49.38</v>
      </c>
      <c r="H20" t="n">
        <v>0.66</v>
      </c>
      <c r="I20" t="n">
        <v>36</v>
      </c>
      <c r="J20" t="n">
        <v>147.99</v>
      </c>
      <c r="K20" t="n">
        <v>47.83</v>
      </c>
      <c r="L20" t="n">
        <v>5.5</v>
      </c>
      <c r="M20" t="n">
        <v>30</v>
      </c>
      <c r="N20" t="n">
        <v>24.66</v>
      </c>
      <c r="O20" t="n">
        <v>18485.59</v>
      </c>
      <c r="P20" t="n">
        <v>267.24</v>
      </c>
      <c r="Q20" t="n">
        <v>2238.43</v>
      </c>
      <c r="R20" t="n">
        <v>117.15</v>
      </c>
      <c r="S20" t="n">
        <v>80.06999999999999</v>
      </c>
      <c r="T20" t="n">
        <v>16354.63</v>
      </c>
      <c r="U20" t="n">
        <v>0.68</v>
      </c>
      <c r="V20" t="n">
        <v>0.87</v>
      </c>
      <c r="W20" t="n">
        <v>6.7</v>
      </c>
      <c r="X20" t="n">
        <v>1</v>
      </c>
      <c r="Y20" t="n">
        <v>1</v>
      </c>
      <c r="Z20" t="n">
        <v>10</v>
      </c>
      <c r="AA20" t="n">
        <v>369.3523494710784</v>
      </c>
      <c r="AB20" t="n">
        <v>505.3641792219687</v>
      </c>
      <c r="AC20" t="n">
        <v>457.1329312401035</v>
      </c>
      <c r="AD20" t="n">
        <v>369352.3494710784</v>
      </c>
      <c r="AE20" t="n">
        <v>505364.1792219687</v>
      </c>
      <c r="AF20" t="n">
        <v>4.760322598407586e-06</v>
      </c>
      <c r="AG20" t="n">
        <v>1.370833333333333</v>
      </c>
      <c r="AH20" t="n">
        <v>457132.9312401035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3.0408</v>
      </c>
      <c r="E21" t="n">
        <v>32.89</v>
      </c>
      <c r="F21" t="n">
        <v>29.65</v>
      </c>
      <c r="G21" t="n">
        <v>50.82</v>
      </c>
      <c r="H21" t="n">
        <v>0.6899999999999999</v>
      </c>
      <c r="I21" t="n">
        <v>35</v>
      </c>
      <c r="J21" t="n">
        <v>148.33</v>
      </c>
      <c r="K21" t="n">
        <v>47.83</v>
      </c>
      <c r="L21" t="n">
        <v>5.75</v>
      </c>
      <c r="M21" t="n">
        <v>16</v>
      </c>
      <c r="N21" t="n">
        <v>24.75</v>
      </c>
      <c r="O21" t="n">
        <v>18528.25</v>
      </c>
      <c r="P21" t="n">
        <v>264.47</v>
      </c>
      <c r="Q21" t="n">
        <v>2238.64</v>
      </c>
      <c r="R21" t="n">
        <v>117.21</v>
      </c>
      <c r="S21" t="n">
        <v>80.06999999999999</v>
      </c>
      <c r="T21" t="n">
        <v>16389.8</v>
      </c>
      <c r="U21" t="n">
        <v>0.68</v>
      </c>
      <c r="V21" t="n">
        <v>0.87</v>
      </c>
      <c r="W21" t="n">
        <v>6.72</v>
      </c>
      <c r="X21" t="n">
        <v>1.02</v>
      </c>
      <c r="Y21" t="n">
        <v>1</v>
      </c>
      <c r="Z21" t="n">
        <v>10</v>
      </c>
      <c r="AA21" t="n">
        <v>367.1478678074901</v>
      </c>
      <c r="AB21" t="n">
        <v>502.3479101549801</v>
      </c>
      <c r="AC21" t="n">
        <v>454.4045306595081</v>
      </c>
      <c r="AD21" t="n">
        <v>367147.8678074901</v>
      </c>
      <c r="AE21" t="n">
        <v>502347.9101549801</v>
      </c>
      <c r="AF21" t="n">
        <v>4.761575314880851e-06</v>
      </c>
      <c r="AG21" t="n">
        <v>1.370416666666667</v>
      </c>
      <c r="AH21" t="n">
        <v>454404.5306595081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3.0474</v>
      </c>
      <c r="E22" t="n">
        <v>32.82</v>
      </c>
      <c r="F22" t="n">
        <v>29.6</v>
      </c>
      <c r="G22" t="n">
        <v>52.24</v>
      </c>
      <c r="H22" t="n">
        <v>0.71</v>
      </c>
      <c r="I22" t="n">
        <v>34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263.25</v>
      </c>
      <c r="Q22" t="n">
        <v>2238.45</v>
      </c>
      <c r="R22" t="n">
        <v>115.57</v>
      </c>
      <c r="S22" t="n">
        <v>80.06999999999999</v>
      </c>
      <c r="T22" t="n">
        <v>15575.85</v>
      </c>
      <c r="U22" t="n">
        <v>0.6899999999999999</v>
      </c>
      <c r="V22" t="n">
        <v>0.87</v>
      </c>
      <c r="W22" t="n">
        <v>6.72</v>
      </c>
      <c r="X22" t="n">
        <v>0.98</v>
      </c>
      <c r="Y22" t="n">
        <v>1</v>
      </c>
      <c r="Z22" t="n">
        <v>10</v>
      </c>
      <c r="AA22" t="n">
        <v>365.1475510454442</v>
      </c>
      <c r="AB22" t="n">
        <v>499.6109885134014</v>
      </c>
      <c r="AC22" t="n">
        <v>451.928816978108</v>
      </c>
      <c r="AD22" t="n">
        <v>365147.5510454442</v>
      </c>
      <c r="AE22" t="n">
        <v>499610.9885134014</v>
      </c>
      <c r="AF22" t="n">
        <v>4.771910225785289e-06</v>
      </c>
      <c r="AG22" t="n">
        <v>1.3675</v>
      </c>
      <c r="AH22" t="n">
        <v>451928.816978108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3.048</v>
      </c>
      <c r="E23" t="n">
        <v>32.81</v>
      </c>
      <c r="F23" t="n">
        <v>29.6</v>
      </c>
      <c r="G23" t="n">
        <v>52.23</v>
      </c>
      <c r="H23" t="n">
        <v>0.74</v>
      </c>
      <c r="I23" t="n">
        <v>34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261.79</v>
      </c>
      <c r="Q23" t="n">
        <v>2238.58</v>
      </c>
      <c r="R23" t="n">
        <v>114.86</v>
      </c>
      <c r="S23" t="n">
        <v>80.06999999999999</v>
      </c>
      <c r="T23" t="n">
        <v>15221</v>
      </c>
      <c r="U23" t="n">
        <v>0.7</v>
      </c>
      <c r="V23" t="n">
        <v>0.87</v>
      </c>
      <c r="W23" t="n">
        <v>6.74</v>
      </c>
      <c r="X23" t="n">
        <v>0.97</v>
      </c>
      <c r="Y23" t="n">
        <v>1</v>
      </c>
      <c r="Z23" t="n">
        <v>10</v>
      </c>
      <c r="AA23" t="n">
        <v>363.915960266362</v>
      </c>
      <c r="AB23" t="n">
        <v>497.9258716755108</v>
      </c>
      <c r="AC23" t="n">
        <v>450.4045253261493</v>
      </c>
      <c r="AD23" t="n">
        <v>363915.960266362</v>
      </c>
      <c r="AE23" t="n">
        <v>497925.8716755108</v>
      </c>
      <c r="AF23" t="n">
        <v>4.772849763140238e-06</v>
      </c>
      <c r="AG23" t="n">
        <v>1.367083333333333</v>
      </c>
      <c r="AH23" t="n">
        <v>450404.5253261493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3.0488</v>
      </c>
      <c r="E24" t="n">
        <v>32.8</v>
      </c>
      <c r="F24" t="n">
        <v>29.59</v>
      </c>
      <c r="G24" t="n">
        <v>52.22</v>
      </c>
      <c r="H24" t="n">
        <v>0.77</v>
      </c>
      <c r="I24" t="n">
        <v>34</v>
      </c>
      <c r="J24" t="n">
        <v>149.37</v>
      </c>
      <c r="K24" t="n">
        <v>47.83</v>
      </c>
      <c r="L24" t="n">
        <v>6.5</v>
      </c>
      <c r="M24" t="n">
        <v>2</v>
      </c>
      <c r="N24" t="n">
        <v>25.04</v>
      </c>
      <c r="O24" t="n">
        <v>18656.42</v>
      </c>
      <c r="P24" t="n">
        <v>262.01</v>
      </c>
      <c r="Q24" t="n">
        <v>2238.57</v>
      </c>
      <c r="R24" t="n">
        <v>114.97</v>
      </c>
      <c r="S24" t="n">
        <v>80.06999999999999</v>
      </c>
      <c r="T24" t="n">
        <v>15278.25</v>
      </c>
      <c r="U24" t="n">
        <v>0.7</v>
      </c>
      <c r="V24" t="n">
        <v>0.87</v>
      </c>
      <c r="W24" t="n">
        <v>6.72</v>
      </c>
      <c r="X24" t="n">
        <v>0.96</v>
      </c>
      <c r="Y24" t="n">
        <v>1</v>
      </c>
      <c r="Z24" t="n">
        <v>10</v>
      </c>
      <c r="AA24" t="n">
        <v>363.9467960315616</v>
      </c>
      <c r="AB24" t="n">
        <v>497.9680625298349</v>
      </c>
      <c r="AC24" t="n">
        <v>450.4426895445519</v>
      </c>
      <c r="AD24" t="n">
        <v>363946.7960315616</v>
      </c>
      <c r="AE24" t="n">
        <v>497968.0625298349</v>
      </c>
      <c r="AF24" t="n">
        <v>4.774102479613503e-06</v>
      </c>
      <c r="AG24" t="n">
        <v>1.366666666666666</v>
      </c>
      <c r="AH24" t="n">
        <v>450442.6895445518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3.0537</v>
      </c>
      <c r="E25" t="n">
        <v>32.75</v>
      </c>
      <c r="F25" t="n">
        <v>29.57</v>
      </c>
      <c r="G25" t="n">
        <v>53.76</v>
      </c>
      <c r="H25" t="n">
        <v>0.8</v>
      </c>
      <c r="I25" t="n">
        <v>33</v>
      </c>
      <c r="J25" t="n">
        <v>149.72</v>
      </c>
      <c r="K25" t="n">
        <v>47.83</v>
      </c>
      <c r="L25" t="n">
        <v>6.75</v>
      </c>
      <c r="M25" t="n">
        <v>1</v>
      </c>
      <c r="N25" t="n">
        <v>25.14</v>
      </c>
      <c r="O25" t="n">
        <v>18699.2</v>
      </c>
      <c r="P25" t="n">
        <v>262.12</v>
      </c>
      <c r="Q25" t="n">
        <v>2238.61</v>
      </c>
      <c r="R25" t="n">
        <v>114.1</v>
      </c>
      <c r="S25" t="n">
        <v>80.06999999999999</v>
      </c>
      <c r="T25" t="n">
        <v>14849.38</v>
      </c>
      <c r="U25" t="n">
        <v>0.7</v>
      </c>
      <c r="V25" t="n">
        <v>0.87</v>
      </c>
      <c r="W25" t="n">
        <v>6.72</v>
      </c>
      <c r="X25" t="n">
        <v>0.9399999999999999</v>
      </c>
      <c r="Y25" t="n">
        <v>1</v>
      </c>
      <c r="Z25" t="n">
        <v>10</v>
      </c>
      <c r="AA25" t="n">
        <v>363.3570921615654</v>
      </c>
      <c r="AB25" t="n">
        <v>497.1612036790074</v>
      </c>
      <c r="AC25" t="n">
        <v>449.712836170014</v>
      </c>
      <c r="AD25" t="n">
        <v>363357.0921615654</v>
      </c>
      <c r="AE25" t="n">
        <v>497161.2036790074</v>
      </c>
      <c r="AF25" t="n">
        <v>4.781775368012252e-06</v>
      </c>
      <c r="AG25" t="n">
        <v>1.364583333333333</v>
      </c>
      <c r="AH25" t="n">
        <v>449712.836170014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3.0535</v>
      </c>
      <c r="E26" t="n">
        <v>32.75</v>
      </c>
      <c r="F26" t="n">
        <v>29.57</v>
      </c>
      <c r="G26" t="n">
        <v>53.76</v>
      </c>
      <c r="H26" t="n">
        <v>0.83</v>
      </c>
      <c r="I26" t="n">
        <v>33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262.66</v>
      </c>
      <c r="Q26" t="n">
        <v>2238.61</v>
      </c>
      <c r="R26" t="n">
        <v>114.14</v>
      </c>
      <c r="S26" t="n">
        <v>80.06999999999999</v>
      </c>
      <c r="T26" t="n">
        <v>14865.46</v>
      </c>
      <c r="U26" t="n">
        <v>0.7</v>
      </c>
      <c r="V26" t="n">
        <v>0.87</v>
      </c>
      <c r="W26" t="n">
        <v>6.73</v>
      </c>
      <c r="X26" t="n">
        <v>0.9399999999999999</v>
      </c>
      <c r="Y26" t="n">
        <v>1</v>
      </c>
      <c r="Z26" t="n">
        <v>10</v>
      </c>
      <c r="AA26" t="n">
        <v>363.807692785284</v>
      </c>
      <c r="AB26" t="n">
        <v>497.7777353314755</v>
      </c>
      <c r="AC26" t="n">
        <v>450.2705269068782</v>
      </c>
      <c r="AD26" t="n">
        <v>363807.692785284</v>
      </c>
      <c r="AE26" t="n">
        <v>497777.7353314755</v>
      </c>
      <c r="AF26" t="n">
        <v>4.781462188893935e-06</v>
      </c>
      <c r="AG26" t="n">
        <v>1.364583333333333</v>
      </c>
      <c r="AH26" t="n">
        <v>450270.5269068782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1.7971</v>
      </c>
      <c r="E2" t="n">
        <v>55.64</v>
      </c>
      <c r="F2" t="n">
        <v>39.85</v>
      </c>
      <c r="G2" t="n">
        <v>6.36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519.22</v>
      </c>
      <c r="Q2" t="n">
        <v>2239.64</v>
      </c>
      <c r="R2" t="n">
        <v>450.11</v>
      </c>
      <c r="S2" t="n">
        <v>80.06999999999999</v>
      </c>
      <c r="T2" t="n">
        <v>181137.9</v>
      </c>
      <c r="U2" t="n">
        <v>0.18</v>
      </c>
      <c r="V2" t="n">
        <v>0.64</v>
      </c>
      <c r="W2" t="n">
        <v>7.29</v>
      </c>
      <c r="X2" t="n">
        <v>11.21</v>
      </c>
      <c r="Y2" t="n">
        <v>1</v>
      </c>
      <c r="Z2" t="n">
        <v>10</v>
      </c>
      <c r="AA2" t="n">
        <v>1081.329205238948</v>
      </c>
      <c r="AB2" t="n">
        <v>1479.522323485623</v>
      </c>
      <c r="AC2" t="n">
        <v>1338.318789454778</v>
      </c>
      <c r="AD2" t="n">
        <v>1081329.205238948</v>
      </c>
      <c r="AE2" t="n">
        <v>1479522.323485623</v>
      </c>
      <c r="AF2" t="n">
        <v>2.542785101355171e-06</v>
      </c>
      <c r="AG2" t="n">
        <v>2.318333333333333</v>
      </c>
      <c r="AH2" t="n">
        <v>1338318.789454778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2.0444</v>
      </c>
      <c r="E3" t="n">
        <v>48.91</v>
      </c>
      <c r="F3" t="n">
        <v>36.72</v>
      </c>
      <c r="G3" t="n">
        <v>8.01</v>
      </c>
      <c r="H3" t="n">
        <v>0.13</v>
      </c>
      <c r="I3" t="n">
        <v>275</v>
      </c>
      <c r="J3" t="n">
        <v>177.1</v>
      </c>
      <c r="K3" t="n">
        <v>52.44</v>
      </c>
      <c r="L3" t="n">
        <v>1.25</v>
      </c>
      <c r="M3" t="n">
        <v>273</v>
      </c>
      <c r="N3" t="n">
        <v>33.41</v>
      </c>
      <c r="O3" t="n">
        <v>22076.81</v>
      </c>
      <c r="P3" t="n">
        <v>475.64</v>
      </c>
      <c r="Q3" t="n">
        <v>2239.26</v>
      </c>
      <c r="R3" t="n">
        <v>348.51</v>
      </c>
      <c r="S3" t="n">
        <v>80.06999999999999</v>
      </c>
      <c r="T3" t="n">
        <v>130840.03</v>
      </c>
      <c r="U3" t="n">
        <v>0.23</v>
      </c>
      <c r="V3" t="n">
        <v>0.7</v>
      </c>
      <c r="W3" t="n">
        <v>7.09</v>
      </c>
      <c r="X3" t="n">
        <v>8.08</v>
      </c>
      <c r="Y3" t="n">
        <v>1</v>
      </c>
      <c r="Z3" t="n">
        <v>10</v>
      </c>
      <c r="AA3" t="n">
        <v>874.3615921807918</v>
      </c>
      <c r="AB3" t="n">
        <v>1196.340104532783</v>
      </c>
      <c r="AC3" t="n">
        <v>1082.163084030055</v>
      </c>
      <c r="AD3" t="n">
        <v>874361.5921807918</v>
      </c>
      <c r="AE3" t="n">
        <v>1196340.104532783</v>
      </c>
      <c r="AF3" t="n">
        <v>2.892699271721391e-06</v>
      </c>
      <c r="AG3" t="n">
        <v>2.037916666666666</v>
      </c>
      <c r="AH3" t="n">
        <v>1082163.084030055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2.2184</v>
      </c>
      <c r="E4" t="n">
        <v>45.08</v>
      </c>
      <c r="F4" t="n">
        <v>34.94</v>
      </c>
      <c r="G4" t="n">
        <v>9.66</v>
      </c>
      <c r="H4" t="n">
        <v>0.15</v>
      </c>
      <c r="I4" t="n">
        <v>217</v>
      </c>
      <c r="J4" t="n">
        <v>177.47</v>
      </c>
      <c r="K4" t="n">
        <v>52.44</v>
      </c>
      <c r="L4" t="n">
        <v>1.5</v>
      </c>
      <c r="M4" t="n">
        <v>215</v>
      </c>
      <c r="N4" t="n">
        <v>33.53</v>
      </c>
      <c r="O4" t="n">
        <v>22122.46</v>
      </c>
      <c r="P4" t="n">
        <v>450.07</v>
      </c>
      <c r="Q4" t="n">
        <v>2238.97</v>
      </c>
      <c r="R4" t="n">
        <v>290.59</v>
      </c>
      <c r="S4" t="n">
        <v>80.06999999999999</v>
      </c>
      <c r="T4" t="n">
        <v>102172.76</v>
      </c>
      <c r="U4" t="n">
        <v>0.28</v>
      </c>
      <c r="V4" t="n">
        <v>0.73</v>
      </c>
      <c r="W4" t="n">
        <v>6.99</v>
      </c>
      <c r="X4" t="n">
        <v>6.31</v>
      </c>
      <c r="Y4" t="n">
        <v>1</v>
      </c>
      <c r="Z4" t="n">
        <v>10</v>
      </c>
      <c r="AA4" t="n">
        <v>764.9283127515934</v>
      </c>
      <c r="AB4" t="n">
        <v>1046.608663762198</v>
      </c>
      <c r="AC4" t="n">
        <v>946.7218018172185</v>
      </c>
      <c r="AD4" t="n">
        <v>764928.3127515933</v>
      </c>
      <c r="AE4" t="n">
        <v>1046608.663762198</v>
      </c>
      <c r="AF4" t="n">
        <v>3.138898485808419e-06</v>
      </c>
      <c r="AG4" t="n">
        <v>1.878333333333333</v>
      </c>
      <c r="AH4" t="n">
        <v>946721.8018172185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2.348</v>
      </c>
      <c r="E5" t="n">
        <v>42.59</v>
      </c>
      <c r="F5" t="n">
        <v>33.8</v>
      </c>
      <c r="G5" t="n">
        <v>11.33</v>
      </c>
      <c r="H5" t="n">
        <v>0.17</v>
      </c>
      <c r="I5" t="n">
        <v>179</v>
      </c>
      <c r="J5" t="n">
        <v>177.84</v>
      </c>
      <c r="K5" t="n">
        <v>52.44</v>
      </c>
      <c r="L5" t="n">
        <v>1.75</v>
      </c>
      <c r="M5" t="n">
        <v>177</v>
      </c>
      <c r="N5" t="n">
        <v>33.65</v>
      </c>
      <c r="O5" t="n">
        <v>22168.15</v>
      </c>
      <c r="P5" t="n">
        <v>432.85</v>
      </c>
      <c r="Q5" t="n">
        <v>2238.84</v>
      </c>
      <c r="R5" t="n">
        <v>253.08</v>
      </c>
      <c r="S5" t="n">
        <v>80.06999999999999</v>
      </c>
      <c r="T5" t="n">
        <v>83608.60000000001</v>
      </c>
      <c r="U5" t="n">
        <v>0.32</v>
      </c>
      <c r="V5" t="n">
        <v>0.76</v>
      </c>
      <c r="W5" t="n">
        <v>6.93</v>
      </c>
      <c r="X5" t="n">
        <v>5.17</v>
      </c>
      <c r="Y5" t="n">
        <v>1</v>
      </c>
      <c r="Z5" t="n">
        <v>10</v>
      </c>
      <c r="AA5" t="n">
        <v>697.1825320895908</v>
      </c>
      <c r="AB5" t="n">
        <v>953.9158979275377</v>
      </c>
      <c r="AC5" t="n">
        <v>862.875503458704</v>
      </c>
      <c r="AD5" t="n">
        <v>697182.5320895908</v>
      </c>
      <c r="AE5" t="n">
        <v>953915.8979275377</v>
      </c>
      <c r="AF5" t="n">
        <v>3.322274452162896e-06</v>
      </c>
      <c r="AG5" t="n">
        <v>1.774583333333333</v>
      </c>
      <c r="AH5" t="n">
        <v>862875.503458704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2.4487</v>
      </c>
      <c r="E6" t="n">
        <v>40.84</v>
      </c>
      <c r="F6" t="n">
        <v>33.01</v>
      </c>
      <c r="G6" t="n">
        <v>13.03</v>
      </c>
      <c r="H6" t="n">
        <v>0.2</v>
      </c>
      <c r="I6" t="n">
        <v>152</v>
      </c>
      <c r="J6" t="n">
        <v>178.21</v>
      </c>
      <c r="K6" t="n">
        <v>52.44</v>
      </c>
      <c r="L6" t="n">
        <v>2</v>
      </c>
      <c r="M6" t="n">
        <v>150</v>
      </c>
      <c r="N6" t="n">
        <v>33.77</v>
      </c>
      <c r="O6" t="n">
        <v>22213.89</v>
      </c>
      <c r="P6" t="n">
        <v>420.18</v>
      </c>
      <c r="Q6" t="n">
        <v>2238.61</v>
      </c>
      <c r="R6" t="n">
        <v>227.24</v>
      </c>
      <c r="S6" t="n">
        <v>80.06999999999999</v>
      </c>
      <c r="T6" t="n">
        <v>70824.46000000001</v>
      </c>
      <c r="U6" t="n">
        <v>0.35</v>
      </c>
      <c r="V6" t="n">
        <v>0.78</v>
      </c>
      <c r="W6" t="n">
        <v>6.9</v>
      </c>
      <c r="X6" t="n">
        <v>4.38</v>
      </c>
      <c r="Y6" t="n">
        <v>1</v>
      </c>
      <c r="Z6" t="n">
        <v>10</v>
      </c>
      <c r="AA6" t="n">
        <v>650.8297550575618</v>
      </c>
      <c r="AB6" t="n">
        <v>890.4939834521174</v>
      </c>
      <c r="AC6" t="n">
        <v>805.5064874876022</v>
      </c>
      <c r="AD6" t="n">
        <v>650829.7550575618</v>
      </c>
      <c r="AE6" t="n">
        <v>890493.9834521174</v>
      </c>
      <c r="AF6" t="n">
        <v>3.464758709970734e-06</v>
      </c>
      <c r="AG6" t="n">
        <v>1.701666666666667</v>
      </c>
      <c r="AH6" t="n">
        <v>805506.4874876022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2.5292</v>
      </c>
      <c r="E7" t="n">
        <v>39.54</v>
      </c>
      <c r="F7" t="n">
        <v>32.42</v>
      </c>
      <c r="G7" t="n">
        <v>14.74</v>
      </c>
      <c r="H7" t="n">
        <v>0.22</v>
      </c>
      <c r="I7" t="n">
        <v>132</v>
      </c>
      <c r="J7" t="n">
        <v>178.59</v>
      </c>
      <c r="K7" t="n">
        <v>52.44</v>
      </c>
      <c r="L7" t="n">
        <v>2.25</v>
      </c>
      <c r="M7" t="n">
        <v>130</v>
      </c>
      <c r="N7" t="n">
        <v>33.89</v>
      </c>
      <c r="O7" t="n">
        <v>22259.66</v>
      </c>
      <c r="P7" t="n">
        <v>409.96</v>
      </c>
      <c r="Q7" t="n">
        <v>2238.59</v>
      </c>
      <c r="R7" t="n">
        <v>208.51</v>
      </c>
      <c r="S7" t="n">
        <v>80.06999999999999</v>
      </c>
      <c r="T7" t="n">
        <v>61558.42</v>
      </c>
      <c r="U7" t="n">
        <v>0.38</v>
      </c>
      <c r="V7" t="n">
        <v>0.79</v>
      </c>
      <c r="W7" t="n">
        <v>6.85</v>
      </c>
      <c r="X7" t="n">
        <v>3.8</v>
      </c>
      <c r="Y7" t="n">
        <v>1</v>
      </c>
      <c r="Z7" t="n">
        <v>10</v>
      </c>
      <c r="AA7" t="n">
        <v>616.6075052602514</v>
      </c>
      <c r="AB7" t="n">
        <v>843.6695915003313</v>
      </c>
      <c r="AC7" t="n">
        <v>763.1509497852475</v>
      </c>
      <c r="AD7" t="n">
        <v>616607.5052602513</v>
      </c>
      <c r="AE7" t="n">
        <v>843669.5915003313</v>
      </c>
      <c r="AF7" t="n">
        <v>3.578661219936285e-06</v>
      </c>
      <c r="AG7" t="n">
        <v>1.6475</v>
      </c>
      <c r="AH7" t="n">
        <v>763150.9497852474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2.5915</v>
      </c>
      <c r="E8" t="n">
        <v>38.59</v>
      </c>
      <c r="F8" t="n">
        <v>32.01</v>
      </c>
      <c r="G8" t="n">
        <v>16.41</v>
      </c>
      <c r="H8" t="n">
        <v>0.25</v>
      </c>
      <c r="I8" t="n">
        <v>117</v>
      </c>
      <c r="J8" t="n">
        <v>178.96</v>
      </c>
      <c r="K8" t="n">
        <v>52.44</v>
      </c>
      <c r="L8" t="n">
        <v>2.5</v>
      </c>
      <c r="M8" t="n">
        <v>115</v>
      </c>
      <c r="N8" t="n">
        <v>34.02</v>
      </c>
      <c r="O8" t="n">
        <v>22305.48</v>
      </c>
      <c r="P8" t="n">
        <v>402.03</v>
      </c>
      <c r="Q8" t="n">
        <v>2238.79</v>
      </c>
      <c r="R8" t="n">
        <v>194.37</v>
      </c>
      <c r="S8" t="n">
        <v>80.06999999999999</v>
      </c>
      <c r="T8" t="n">
        <v>54563.67</v>
      </c>
      <c r="U8" t="n">
        <v>0.41</v>
      </c>
      <c r="V8" t="n">
        <v>0.8</v>
      </c>
      <c r="W8" t="n">
        <v>6.84</v>
      </c>
      <c r="X8" t="n">
        <v>3.38</v>
      </c>
      <c r="Y8" t="n">
        <v>1</v>
      </c>
      <c r="Z8" t="n">
        <v>10</v>
      </c>
      <c r="AA8" t="n">
        <v>591.8539255384949</v>
      </c>
      <c r="AB8" t="n">
        <v>809.8006516741598</v>
      </c>
      <c r="AC8" t="n">
        <v>732.5144140407302</v>
      </c>
      <c r="AD8" t="n">
        <v>591853.9255384948</v>
      </c>
      <c r="AE8" t="n">
        <v>809800.6516741598</v>
      </c>
      <c r="AF8" t="n">
        <v>3.666811858083537e-06</v>
      </c>
      <c r="AG8" t="n">
        <v>1.607916666666667</v>
      </c>
      <c r="AH8" t="n">
        <v>732514.4140407302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2.6488</v>
      </c>
      <c r="E9" t="n">
        <v>37.75</v>
      </c>
      <c r="F9" t="n">
        <v>31.64</v>
      </c>
      <c r="G9" t="n">
        <v>18.25</v>
      </c>
      <c r="H9" t="n">
        <v>0.27</v>
      </c>
      <c r="I9" t="n">
        <v>104</v>
      </c>
      <c r="J9" t="n">
        <v>179.33</v>
      </c>
      <c r="K9" t="n">
        <v>52.44</v>
      </c>
      <c r="L9" t="n">
        <v>2.75</v>
      </c>
      <c r="M9" t="n">
        <v>102</v>
      </c>
      <c r="N9" t="n">
        <v>34.14</v>
      </c>
      <c r="O9" t="n">
        <v>22351.34</v>
      </c>
      <c r="P9" t="n">
        <v>394.8</v>
      </c>
      <c r="Q9" t="n">
        <v>2238.69</v>
      </c>
      <c r="R9" t="n">
        <v>182.34</v>
      </c>
      <c r="S9" t="n">
        <v>80.06999999999999</v>
      </c>
      <c r="T9" t="n">
        <v>48613.97</v>
      </c>
      <c r="U9" t="n">
        <v>0.44</v>
      </c>
      <c r="V9" t="n">
        <v>0.8100000000000001</v>
      </c>
      <c r="W9" t="n">
        <v>6.82</v>
      </c>
      <c r="X9" t="n">
        <v>3.01</v>
      </c>
      <c r="Y9" t="n">
        <v>1</v>
      </c>
      <c r="Z9" t="n">
        <v>10</v>
      </c>
      <c r="AA9" t="n">
        <v>570.2140694943744</v>
      </c>
      <c r="AB9" t="n">
        <v>780.1920459515234</v>
      </c>
      <c r="AC9" t="n">
        <v>705.7316120923231</v>
      </c>
      <c r="AD9" t="n">
        <v>570214.0694943743</v>
      </c>
      <c r="AE9" t="n">
        <v>780192.0459515234</v>
      </c>
      <c r="AF9" t="n">
        <v>3.747887806170817e-06</v>
      </c>
      <c r="AG9" t="n">
        <v>1.572916666666667</v>
      </c>
      <c r="AH9" t="n">
        <v>705731.612092323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2.6978</v>
      </c>
      <c r="E10" t="n">
        <v>37.07</v>
      </c>
      <c r="F10" t="n">
        <v>31.3</v>
      </c>
      <c r="G10" t="n">
        <v>19.98</v>
      </c>
      <c r="H10" t="n">
        <v>0.3</v>
      </c>
      <c r="I10" t="n">
        <v>94</v>
      </c>
      <c r="J10" t="n">
        <v>179.7</v>
      </c>
      <c r="K10" t="n">
        <v>52.44</v>
      </c>
      <c r="L10" t="n">
        <v>3</v>
      </c>
      <c r="M10" t="n">
        <v>92</v>
      </c>
      <c r="N10" t="n">
        <v>34.26</v>
      </c>
      <c r="O10" t="n">
        <v>22397.24</v>
      </c>
      <c r="P10" t="n">
        <v>387.9</v>
      </c>
      <c r="Q10" t="n">
        <v>2238.56</v>
      </c>
      <c r="R10" t="n">
        <v>171.95</v>
      </c>
      <c r="S10" t="n">
        <v>80.06999999999999</v>
      </c>
      <c r="T10" t="n">
        <v>43465.38</v>
      </c>
      <c r="U10" t="n">
        <v>0.47</v>
      </c>
      <c r="V10" t="n">
        <v>0.82</v>
      </c>
      <c r="W10" t="n">
        <v>6.79</v>
      </c>
      <c r="X10" t="n">
        <v>2.68</v>
      </c>
      <c r="Y10" t="n">
        <v>1</v>
      </c>
      <c r="Z10" t="n">
        <v>10</v>
      </c>
      <c r="AA10" t="n">
        <v>551.6573764881488</v>
      </c>
      <c r="AB10" t="n">
        <v>754.8019599168889</v>
      </c>
      <c r="AC10" t="n">
        <v>682.7647202336244</v>
      </c>
      <c r="AD10" t="n">
        <v>551657.3764881488</v>
      </c>
      <c r="AE10" t="n">
        <v>754801.9599168889</v>
      </c>
      <c r="AF10" t="n">
        <v>3.817219768758544e-06</v>
      </c>
      <c r="AG10" t="n">
        <v>1.544583333333333</v>
      </c>
      <c r="AH10" t="n">
        <v>682764.7202336245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2.7374</v>
      </c>
      <c r="E11" t="n">
        <v>36.53</v>
      </c>
      <c r="F11" t="n">
        <v>31.05</v>
      </c>
      <c r="G11" t="n">
        <v>21.67</v>
      </c>
      <c r="H11" t="n">
        <v>0.32</v>
      </c>
      <c r="I11" t="n">
        <v>86</v>
      </c>
      <c r="J11" t="n">
        <v>180.07</v>
      </c>
      <c r="K11" t="n">
        <v>52.44</v>
      </c>
      <c r="L11" t="n">
        <v>3.25</v>
      </c>
      <c r="M11" t="n">
        <v>84</v>
      </c>
      <c r="N11" t="n">
        <v>34.38</v>
      </c>
      <c r="O11" t="n">
        <v>22443.18</v>
      </c>
      <c r="P11" t="n">
        <v>382.3</v>
      </c>
      <c r="Q11" t="n">
        <v>2238.46</v>
      </c>
      <c r="R11" t="n">
        <v>164.09</v>
      </c>
      <c r="S11" t="n">
        <v>80.06999999999999</v>
      </c>
      <c r="T11" t="n">
        <v>39576.29</v>
      </c>
      <c r="U11" t="n">
        <v>0.49</v>
      </c>
      <c r="V11" t="n">
        <v>0.83</v>
      </c>
      <c r="W11" t="n">
        <v>6.77</v>
      </c>
      <c r="X11" t="n">
        <v>2.43</v>
      </c>
      <c r="Y11" t="n">
        <v>1</v>
      </c>
      <c r="Z11" t="n">
        <v>10</v>
      </c>
      <c r="AA11" t="n">
        <v>537.268165708827</v>
      </c>
      <c r="AB11" t="n">
        <v>735.1140069214438</v>
      </c>
      <c r="AC11" t="n">
        <v>664.955757839849</v>
      </c>
      <c r="AD11" t="n">
        <v>537268.1657088271</v>
      </c>
      <c r="AE11" t="n">
        <v>735114.0069214437</v>
      </c>
      <c r="AF11" t="n">
        <v>3.873251314033523e-06</v>
      </c>
      <c r="AG11" t="n">
        <v>1.522083333333333</v>
      </c>
      <c r="AH11" t="n">
        <v>664955.757839849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2.7685</v>
      </c>
      <c r="E12" t="n">
        <v>36.12</v>
      </c>
      <c r="F12" t="n">
        <v>30.89</v>
      </c>
      <c r="G12" t="n">
        <v>23.46</v>
      </c>
      <c r="H12" t="n">
        <v>0.34</v>
      </c>
      <c r="I12" t="n">
        <v>79</v>
      </c>
      <c r="J12" t="n">
        <v>180.45</v>
      </c>
      <c r="K12" t="n">
        <v>52.44</v>
      </c>
      <c r="L12" t="n">
        <v>3.5</v>
      </c>
      <c r="M12" t="n">
        <v>77</v>
      </c>
      <c r="N12" t="n">
        <v>34.51</v>
      </c>
      <c r="O12" t="n">
        <v>22489.16</v>
      </c>
      <c r="P12" t="n">
        <v>377.77</v>
      </c>
      <c r="Q12" t="n">
        <v>2238.52</v>
      </c>
      <c r="R12" t="n">
        <v>158.45</v>
      </c>
      <c r="S12" t="n">
        <v>80.06999999999999</v>
      </c>
      <c r="T12" t="n">
        <v>36792.68</v>
      </c>
      <c r="U12" t="n">
        <v>0.51</v>
      </c>
      <c r="V12" t="n">
        <v>0.83</v>
      </c>
      <c r="W12" t="n">
        <v>6.77</v>
      </c>
      <c r="X12" t="n">
        <v>2.26</v>
      </c>
      <c r="Y12" t="n">
        <v>1</v>
      </c>
      <c r="Z12" t="n">
        <v>10</v>
      </c>
      <c r="AA12" t="n">
        <v>526.3545004517779</v>
      </c>
      <c r="AB12" t="n">
        <v>720.1814486398187</v>
      </c>
      <c r="AC12" t="n">
        <v>651.4483419626451</v>
      </c>
      <c r="AD12" t="n">
        <v>526354.5004517778</v>
      </c>
      <c r="AE12" t="n">
        <v>720181.4486398187</v>
      </c>
      <c r="AF12" t="n">
        <v>3.91725588620655e-06</v>
      </c>
      <c r="AG12" t="n">
        <v>1.505</v>
      </c>
      <c r="AH12" t="n">
        <v>651448.3419626452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2.8069</v>
      </c>
      <c r="E13" t="n">
        <v>35.63</v>
      </c>
      <c r="F13" t="n">
        <v>30.65</v>
      </c>
      <c r="G13" t="n">
        <v>25.54</v>
      </c>
      <c r="H13" t="n">
        <v>0.37</v>
      </c>
      <c r="I13" t="n">
        <v>72</v>
      </c>
      <c r="J13" t="n">
        <v>180.82</v>
      </c>
      <c r="K13" t="n">
        <v>52.44</v>
      </c>
      <c r="L13" t="n">
        <v>3.75</v>
      </c>
      <c r="M13" t="n">
        <v>70</v>
      </c>
      <c r="N13" t="n">
        <v>34.63</v>
      </c>
      <c r="O13" t="n">
        <v>22535.19</v>
      </c>
      <c r="P13" t="n">
        <v>371.54</v>
      </c>
      <c r="Q13" t="n">
        <v>2238.51</v>
      </c>
      <c r="R13" t="n">
        <v>150.59</v>
      </c>
      <c r="S13" t="n">
        <v>80.06999999999999</v>
      </c>
      <c r="T13" t="n">
        <v>32899.55</v>
      </c>
      <c r="U13" t="n">
        <v>0.53</v>
      </c>
      <c r="V13" t="n">
        <v>0.84</v>
      </c>
      <c r="W13" t="n">
        <v>6.75</v>
      </c>
      <c r="X13" t="n">
        <v>2.02</v>
      </c>
      <c r="Y13" t="n">
        <v>1</v>
      </c>
      <c r="Z13" t="n">
        <v>10</v>
      </c>
      <c r="AA13" t="n">
        <v>512.3194589145942</v>
      </c>
      <c r="AB13" t="n">
        <v>700.9780856263111</v>
      </c>
      <c r="AC13" t="n">
        <v>634.0777209630575</v>
      </c>
      <c r="AD13" t="n">
        <v>512319.4589145941</v>
      </c>
      <c r="AE13" t="n">
        <v>700978.0856263111</v>
      </c>
      <c r="AF13" t="n">
        <v>3.971589505867135e-06</v>
      </c>
      <c r="AG13" t="n">
        <v>1.484583333333333</v>
      </c>
      <c r="AH13" t="n">
        <v>634077.7209630575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30.54</v>
      </c>
      <c r="G14" t="n">
        <v>27.35</v>
      </c>
      <c r="H14" t="n">
        <v>0.39</v>
      </c>
      <c r="I14" t="n">
        <v>67</v>
      </c>
      <c r="J14" t="n">
        <v>181.19</v>
      </c>
      <c r="K14" t="n">
        <v>52.44</v>
      </c>
      <c r="L14" t="n">
        <v>4</v>
      </c>
      <c r="M14" t="n">
        <v>65</v>
      </c>
      <c r="N14" t="n">
        <v>34.75</v>
      </c>
      <c r="O14" t="n">
        <v>22581.25</v>
      </c>
      <c r="P14" t="n">
        <v>367.59</v>
      </c>
      <c r="Q14" t="n">
        <v>2238.49</v>
      </c>
      <c r="R14" t="n">
        <v>147.05</v>
      </c>
      <c r="S14" t="n">
        <v>80.06999999999999</v>
      </c>
      <c r="T14" t="n">
        <v>31154.18</v>
      </c>
      <c r="U14" t="n">
        <v>0.54</v>
      </c>
      <c r="V14" t="n">
        <v>0.84</v>
      </c>
      <c r="W14" t="n">
        <v>6.75</v>
      </c>
      <c r="X14" t="n">
        <v>1.91</v>
      </c>
      <c r="Y14" t="n">
        <v>1</v>
      </c>
      <c r="Z14" t="n">
        <v>10</v>
      </c>
      <c r="AA14" t="n">
        <v>504.263662456044</v>
      </c>
      <c r="AB14" t="n">
        <v>689.9557895150657</v>
      </c>
      <c r="AC14" t="n">
        <v>624.1073773227795</v>
      </c>
      <c r="AD14" t="n">
        <v>504263.662456044</v>
      </c>
      <c r="AE14" t="n">
        <v>689955.7895150657</v>
      </c>
      <c r="AF14" t="n">
        <v>4.003284117335811e-06</v>
      </c>
      <c r="AG14" t="n">
        <v>1.4725</v>
      </c>
      <c r="AH14" t="n">
        <v>624107.3773227795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2.8504</v>
      </c>
      <c r="E15" t="n">
        <v>35.08</v>
      </c>
      <c r="F15" t="n">
        <v>30.42</v>
      </c>
      <c r="G15" t="n">
        <v>28.97</v>
      </c>
      <c r="H15" t="n">
        <v>0.42</v>
      </c>
      <c r="I15" t="n">
        <v>63</v>
      </c>
      <c r="J15" t="n">
        <v>181.57</v>
      </c>
      <c r="K15" t="n">
        <v>52.44</v>
      </c>
      <c r="L15" t="n">
        <v>4.25</v>
      </c>
      <c r="M15" t="n">
        <v>61</v>
      </c>
      <c r="N15" t="n">
        <v>34.88</v>
      </c>
      <c r="O15" t="n">
        <v>22627.36</v>
      </c>
      <c r="P15" t="n">
        <v>363.67</v>
      </c>
      <c r="Q15" t="n">
        <v>2238.55</v>
      </c>
      <c r="R15" t="n">
        <v>143.16</v>
      </c>
      <c r="S15" t="n">
        <v>80.06999999999999</v>
      </c>
      <c r="T15" t="n">
        <v>29227.4</v>
      </c>
      <c r="U15" t="n">
        <v>0.5600000000000001</v>
      </c>
      <c r="V15" t="n">
        <v>0.84</v>
      </c>
      <c r="W15" t="n">
        <v>6.74</v>
      </c>
      <c r="X15" t="n">
        <v>1.79</v>
      </c>
      <c r="Y15" t="n">
        <v>1</v>
      </c>
      <c r="Z15" t="n">
        <v>10</v>
      </c>
      <c r="AA15" t="n">
        <v>496.532735301839</v>
      </c>
      <c r="AB15" t="n">
        <v>679.3779939182474</v>
      </c>
      <c r="AC15" t="n">
        <v>614.5391116916921</v>
      </c>
      <c r="AD15" t="n">
        <v>496532.735301839</v>
      </c>
      <c r="AE15" t="n">
        <v>679377.9939182474</v>
      </c>
      <c r="AF15" t="n">
        <v>4.033139309388892e-06</v>
      </c>
      <c r="AG15" t="n">
        <v>1.461666666666667</v>
      </c>
      <c r="AH15" t="n">
        <v>614539.1116916921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2.8715</v>
      </c>
      <c r="E16" t="n">
        <v>34.83</v>
      </c>
      <c r="F16" t="n">
        <v>30.31</v>
      </c>
      <c r="G16" t="n">
        <v>30.82</v>
      </c>
      <c r="H16" t="n">
        <v>0.44</v>
      </c>
      <c r="I16" t="n">
        <v>59</v>
      </c>
      <c r="J16" t="n">
        <v>181.94</v>
      </c>
      <c r="K16" t="n">
        <v>52.44</v>
      </c>
      <c r="L16" t="n">
        <v>4.5</v>
      </c>
      <c r="M16" t="n">
        <v>57</v>
      </c>
      <c r="N16" t="n">
        <v>35</v>
      </c>
      <c r="O16" t="n">
        <v>22673.63</v>
      </c>
      <c r="P16" t="n">
        <v>359.27</v>
      </c>
      <c r="Q16" t="n">
        <v>2238.42</v>
      </c>
      <c r="R16" t="n">
        <v>139.46</v>
      </c>
      <c r="S16" t="n">
        <v>80.06999999999999</v>
      </c>
      <c r="T16" t="n">
        <v>27398.01</v>
      </c>
      <c r="U16" t="n">
        <v>0.57</v>
      </c>
      <c r="V16" t="n">
        <v>0.85</v>
      </c>
      <c r="W16" t="n">
        <v>6.73</v>
      </c>
      <c r="X16" t="n">
        <v>1.68</v>
      </c>
      <c r="Y16" t="n">
        <v>1</v>
      </c>
      <c r="Z16" t="n">
        <v>10</v>
      </c>
      <c r="AA16" t="n">
        <v>488.5699542166104</v>
      </c>
      <c r="AB16" t="n">
        <v>668.4829655443292</v>
      </c>
      <c r="AC16" t="n">
        <v>604.6838895345124</v>
      </c>
      <c r="AD16" t="n">
        <v>488569.9542166103</v>
      </c>
      <c r="AE16" t="n">
        <v>668482.9655443293</v>
      </c>
      <c r="AF16" t="n">
        <v>4.062994501441975e-06</v>
      </c>
      <c r="AG16" t="n">
        <v>1.45125</v>
      </c>
      <c r="AH16" t="n">
        <v>604683.8895345124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2.8931</v>
      </c>
      <c r="E17" t="n">
        <v>34.56</v>
      </c>
      <c r="F17" t="n">
        <v>30.19</v>
      </c>
      <c r="G17" t="n">
        <v>32.93</v>
      </c>
      <c r="H17" t="n">
        <v>0.46</v>
      </c>
      <c r="I17" t="n">
        <v>55</v>
      </c>
      <c r="J17" t="n">
        <v>182.32</v>
      </c>
      <c r="K17" t="n">
        <v>52.44</v>
      </c>
      <c r="L17" t="n">
        <v>4.75</v>
      </c>
      <c r="M17" t="n">
        <v>53</v>
      </c>
      <c r="N17" t="n">
        <v>35.12</v>
      </c>
      <c r="O17" t="n">
        <v>22719.83</v>
      </c>
      <c r="P17" t="n">
        <v>355.43</v>
      </c>
      <c r="Q17" t="n">
        <v>2238.45</v>
      </c>
      <c r="R17" t="n">
        <v>135.52</v>
      </c>
      <c r="S17" t="n">
        <v>80.06999999999999</v>
      </c>
      <c r="T17" t="n">
        <v>25445.98</v>
      </c>
      <c r="U17" t="n">
        <v>0.59</v>
      </c>
      <c r="V17" t="n">
        <v>0.85</v>
      </c>
      <c r="W17" t="n">
        <v>6.73</v>
      </c>
      <c r="X17" t="n">
        <v>1.56</v>
      </c>
      <c r="Y17" t="n">
        <v>1</v>
      </c>
      <c r="Z17" t="n">
        <v>10</v>
      </c>
      <c r="AA17" t="n">
        <v>481.0456024406853</v>
      </c>
      <c r="AB17" t="n">
        <v>658.1878154935362</v>
      </c>
      <c r="AC17" t="n">
        <v>595.371294155233</v>
      </c>
      <c r="AD17" t="n">
        <v>481045.6024406853</v>
      </c>
      <c r="AE17" t="n">
        <v>658187.8154935362</v>
      </c>
      <c r="AF17" t="n">
        <v>4.093557162501054e-06</v>
      </c>
      <c r="AG17" t="n">
        <v>1.44</v>
      </c>
      <c r="AH17" t="n">
        <v>595371.2941552331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2.9091</v>
      </c>
      <c r="E18" t="n">
        <v>34.38</v>
      </c>
      <c r="F18" t="n">
        <v>30.11</v>
      </c>
      <c r="G18" t="n">
        <v>34.74</v>
      </c>
      <c r="H18" t="n">
        <v>0.49</v>
      </c>
      <c r="I18" t="n">
        <v>52</v>
      </c>
      <c r="J18" t="n">
        <v>182.69</v>
      </c>
      <c r="K18" t="n">
        <v>52.44</v>
      </c>
      <c r="L18" t="n">
        <v>5</v>
      </c>
      <c r="M18" t="n">
        <v>50</v>
      </c>
      <c r="N18" t="n">
        <v>35.25</v>
      </c>
      <c r="O18" t="n">
        <v>22766.06</v>
      </c>
      <c r="P18" t="n">
        <v>351.36</v>
      </c>
      <c r="Q18" t="n">
        <v>2238.48</v>
      </c>
      <c r="R18" t="n">
        <v>132.79</v>
      </c>
      <c r="S18" t="n">
        <v>80.06999999999999</v>
      </c>
      <c r="T18" t="n">
        <v>24099.19</v>
      </c>
      <c r="U18" t="n">
        <v>0.6</v>
      </c>
      <c r="V18" t="n">
        <v>0.85</v>
      </c>
      <c r="W18" t="n">
        <v>6.72</v>
      </c>
      <c r="X18" t="n">
        <v>1.48</v>
      </c>
      <c r="Y18" t="n">
        <v>1</v>
      </c>
      <c r="Z18" t="n">
        <v>10</v>
      </c>
      <c r="AA18" t="n">
        <v>474.5815445860537</v>
      </c>
      <c r="AB18" t="n">
        <v>649.343406362723</v>
      </c>
      <c r="AC18" t="n">
        <v>587.3709830186585</v>
      </c>
      <c r="AD18" t="n">
        <v>474581.5445860536</v>
      </c>
      <c r="AE18" t="n">
        <v>649343.4063627231</v>
      </c>
      <c r="AF18" t="n">
        <v>4.116196170692964e-06</v>
      </c>
      <c r="AG18" t="n">
        <v>1.4325</v>
      </c>
      <c r="AH18" t="n">
        <v>587370.9830186586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2.9257</v>
      </c>
      <c r="E19" t="n">
        <v>34.18</v>
      </c>
      <c r="F19" t="n">
        <v>30.02</v>
      </c>
      <c r="G19" t="n">
        <v>36.76</v>
      </c>
      <c r="H19" t="n">
        <v>0.51</v>
      </c>
      <c r="I19" t="n">
        <v>49</v>
      </c>
      <c r="J19" t="n">
        <v>183.07</v>
      </c>
      <c r="K19" t="n">
        <v>52.44</v>
      </c>
      <c r="L19" t="n">
        <v>5.25</v>
      </c>
      <c r="M19" t="n">
        <v>47</v>
      </c>
      <c r="N19" t="n">
        <v>35.37</v>
      </c>
      <c r="O19" t="n">
        <v>22812.34</v>
      </c>
      <c r="P19" t="n">
        <v>347.26</v>
      </c>
      <c r="Q19" t="n">
        <v>2238.49</v>
      </c>
      <c r="R19" t="n">
        <v>129.54</v>
      </c>
      <c r="S19" t="n">
        <v>80.06999999999999</v>
      </c>
      <c r="T19" t="n">
        <v>22486.4</v>
      </c>
      <c r="U19" t="n">
        <v>0.62</v>
      </c>
      <c r="V19" t="n">
        <v>0.85</v>
      </c>
      <c r="W19" t="n">
        <v>6.73</v>
      </c>
      <c r="X19" t="n">
        <v>1.39</v>
      </c>
      <c r="Y19" t="n">
        <v>1</v>
      </c>
      <c r="Z19" t="n">
        <v>10</v>
      </c>
      <c r="AA19" t="n">
        <v>468.0063153774375</v>
      </c>
      <c r="AB19" t="n">
        <v>640.3468876808545</v>
      </c>
      <c r="AC19" t="n">
        <v>579.2330794530944</v>
      </c>
      <c r="AD19" t="n">
        <v>468006.3153774376</v>
      </c>
      <c r="AE19" t="n">
        <v>640346.8876808545</v>
      </c>
      <c r="AF19" t="n">
        <v>4.139684141692072e-06</v>
      </c>
      <c r="AG19" t="n">
        <v>1.424166666666667</v>
      </c>
      <c r="AH19" t="n">
        <v>579233.0794530944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2.9429</v>
      </c>
      <c r="E20" t="n">
        <v>33.98</v>
      </c>
      <c r="F20" t="n">
        <v>29.92</v>
      </c>
      <c r="G20" t="n">
        <v>39.03</v>
      </c>
      <c r="H20" t="n">
        <v>0.53</v>
      </c>
      <c r="I20" t="n">
        <v>46</v>
      </c>
      <c r="J20" t="n">
        <v>183.44</v>
      </c>
      <c r="K20" t="n">
        <v>52.44</v>
      </c>
      <c r="L20" t="n">
        <v>5.5</v>
      </c>
      <c r="M20" t="n">
        <v>44</v>
      </c>
      <c r="N20" t="n">
        <v>35.5</v>
      </c>
      <c r="O20" t="n">
        <v>22858.66</v>
      </c>
      <c r="P20" t="n">
        <v>344.04</v>
      </c>
      <c r="Q20" t="n">
        <v>2238.44</v>
      </c>
      <c r="R20" t="n">
        <v>126.93</v>
      </c>
      <c r="S20" t="n">
        <v>80.06999999999999</v>
      </c>
      <c r="T20" t="n">
        <v>21198.45</v>
      </c>
      <c r="U20" t="n">
        <v>0.63</v>
      </c>
      <c r="V20" t="n">
        <v>0.86</v>
      </c>
      <c r="W20" t="n">
        <v>6.71</v>
      </c>
      <c r="X20" t="n">
        <v>1.3</v>
      </c>
      <c r="Y20" t="n">
        <v>1</v>
      </c>
      <c r="Z20" t="n">
        <v>10</v>
      </c>
      <c r="AA20" t="n">
        <v>462.0815524903429</v>
      </c>
      <c r="AB20" t="n">
        <v>632.2403657166404</v>
      </c>
      <c r="AC20" t="n">
        <v>571.9002325675699</v>
      </c>
      <c r="AD20" t="n">
        <v>462081.5524903429</v>
      </c>
      <c r="AE20" t="n">
        <v>632240.3657166405</v>
      </c>
      <c r="AF20" t="n">
        <v>4.164021075498376e-06</v>
      </c>
      <c r="AG20" t="n">
        <v>1.415833333333333</v>
      </c>
      <c r="AH20" t="n">
        <v>571900.2325675699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2.9539</v>
      </c>
      <c r="E21" t="n">
        <v>33.85</v>
      </c>
      <c r="F21" t="n">
        <v>29.87</v>
      </c>
      <c r="G21" t="n">
        <v>40.73</v>
      </c>
      <c r="H21" t="n">
        <v>0.55</v>
      </c>
      <c r="I21" t="n">
        <v>44</v>
      </c>
      <c r="J21" t="n">
        <v>183.82</v>
      </c>
      <c r="K21" t="n">
        <v>52.44</v>
      </c>
      <c r="L21" t="n">
        <v>5.75</v>
      </c>
      <c r="M21" t="n">
        <v>42</v>
      </c>
      <c r="N21" t="n">
        <v>35.63</v>
      </c>
      <c r="O21" t="n">
        <v>22905.03</v>
      </c>
      <c r="P21" t="n">
        <v>339.88</v>
      </c>
      <c r="Q21" t="n">
        <v>2238.49</v>
      </c>
      <c r="R21" t="n">
        <v>124.98</v>
      </c>
      <c r="S21" t="n">
        <v>80.06999999999999</v>
      </c>
      <c r="T21" t="n">
        <v>20233.56</v>
      </c>
      <c r="U21" t="n">
        <v>0.64</v>
      </c>
      <c r="V21" t="n">
        <v>0.86</v>
      </c>
      <c r="W21" t="n">
        <v>6.71</v>
      </c>
      <c r="X21" t="n">
        <v>1.24</v>
      </c>
      <c r="Y21" t="n">
        <v>1</v>
      </c>
      <c r="Z21" t="n">
        <v>10</v>
      </c>
      <c r="AA21" t="n">
        <v>456.6836928122989</v>
      </c>
      <c r="AB21" t="n">
        <v>624.8547759683784</v>
      </c>
      <c r="AC21" t="n">
        <v>565.2195131391417</v>
      </c>
      <c r="AD21" t="n">
        <v>456683.6928122989</v>
      </c>
      <c r="AE21" t="n">
        <v>624854.7759683784</v>
      </c>
      <c r="AF21" t="n">
        <v>4.179585393630315e-06</v>
      </c>
      <c r="AG21" t="n">
        <v>1.410416666666667</v>
      </c>
      <c r="AH21" t="n">
        <v>565219.5131391417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2.9733</v>
      </c>
      <c r="E22" t="n">
        <v>33.63</v>
      </c>
      <c r="F22" t="n">
        <v>29.75</v>
      </c>
      <c r="G22" t="n">
        <v>43.54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39</v>
      </c>
      <c r="N22" t="n">
        <v>35.75</v>
      </c>
      <c r="O22" t="n">
        <v>22951.43</v>
      </c>
      <c r="P22" t="n">
        <v>334.93</v>
      </c>
      <c r="Q22" t="n">
        <v>2238.61</v>
      </c>
      <c r="R22" t="n">
        <v>121.64</v>
      </c>
      <c r="S22" t="n">
        <v>80.06999999999999</v>
      </c>
      <c r="T22" t="n">
        <v>18579.16</v>
      </c>
      <c r="U22" t="n">
        <v>0.66</v>
      </c>
      <c r="V22" t="n">
        <v>0.86</v>
      </c>
      <c r="W22" t="n">
        <v>6.69</v>
      </c>
      <c r="X22" t="n">
        <v>1.13</v>
      </c>
      <c r="Y22" t="n">
        <v>1</v>
      </c>
      <c r="Z22" t="n">
        <v>10</v>
      </c>
      <c r="AA22" t="n">
        <v>449.0322804388944</v>
      </c>
      <c r="AB22" t="n">
        <v>614.3857760025961</v>
      </c>
      <c r="AC22" t="n">
        <v>555.7496598367601</v>
      </c>
      <c r="AD22" t="n">
        <v>449032.2804388944</v>
      </c>
      <c r="AE22" t="n">
        <v>614385.7760025961</v>
      </c>
      <c r="AF22" t="n">
        <v>4.207035191063007e-06</v>
      </c>
      <c r="AG22" t="n">
        <v>1.40125</v>
      </c>
      <c r="AH22" t="n">
        <v>555749.6598367601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2.9829</v>
      </c>
      <c r="E23" t="n">
        <v>33.52</v>
      </c>
      <c r="F23" t="n">
        <v>29.72</v>
      </c>
      <c r="G23" t="n">
        <v>45.72</v>
      </c>
      <c r="H23" t="n">
        <v>0.6</v>
      </c>
      <c r="I23" t="n">
        <v>39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331.37</v>
      </c>
      <c r="Q23" t="n">
        <v>2238.39</v>
      </c>
      <c r="R23" t="n">
        <v>120.03</v>
      </c>
      <c r="S23" t="n">
        <v>80.06999999999999</v>
      </c>
      <c r="T23" t="n">
        <v>17781.4</v>
      </c>
      <c r="U23" t="n">
        <v>0.67</v>
      </c>
      <c r="V23" t="n">
        <v>0.86</v>
      </c>
      <c r="W23" t="n">
        <v>6.71</v>
      </c>
      <c r="X23" t="n">
        <v>1.09</v>
      </c>
      <c r="Y23" t="n">
        <v>1</v>
      </c>
      <c r="Z23" t="n">
        <v>10</v>
      </c>
      <c r="AA23" t="n">
        <v>444.5408842402758</v>
      </c>
      <c r="AB23" t="n">
        <v>608.2404495772305</v>
      </c>
      <c r="AC23" t="n">
        <v>550.1908347404113</v>
      </c>
      <c r="AD23" t="n">
        <v>444540.8842402758</v>
      </c>
      <c r="AE23" t="n">
        <v>608240.4495772305</v>
      </c>
      <c r="AF23" t="n">
        <v>4.220618595978153e-06</v>
      </c>
      <c r="AG23" t="n">
        <v>1.396666666666667</v>
      </c>
      <c r="AH23" t="n">
        <v>550190.8347404114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2.9941</v>
      </c>
      <c r="E24" t="n">
        <v>33.4</v>
      </c>
      <c r="F24" t="n">
        <v>29.66</v>
      </c>
      <c r="G24" t="n">
        <v>48.1</v>
      </c>
      <c r="H24" t="n">
        <v>0.62</v>
      </c>
      <c r="I24" t="n">
        <v>37</v>
      </c>
      <c r="J24" t="n">
        <v>184.95</v>
      </c>
      <c r="K24" t="n">
        <v>52.44</v>
      </c>
      <c r="L24" t="n">
        <v>6.5</v>
      </c>
      <c r="M24" t="n">
        <v>35</v>
      </c>
      <c r="N24" t="n">
        <v>36.01</v>
      </c>
      <c r="O24" t="n">
        <v>23044.38</v>
      </c>
      <c r="P24" t="n">
        <v>326.02</v>
      </c>
      <c r="Q24" t="n">
        <v>2238.31</v>
      </c>
      <c r="R24" t="n">
        <v>118.49</v>
      </c>
      <c r="S24" t="n">
        <v>80.06999999999999</v>
      </c>
      <c r="T24" t="n">
        <v>17020.86</v>
      </c>
      <c r="U24" t="n">
        <v>0.68</v>
      </c>
      <c r="V24" t="n">
        <v>0.86</v>
      </c>
      <c r="W24" t="n">
        <v>6.7</v>
      </c>
      <c r="X24" t="n">
        <v>1.04</v>
      </c>
      <c r="Y24" t="n">
        <v>1</v>
      </c>
      <c r="Z24" t="n">
        <v>10</v>
      </c>
      <c r="AA24" t="n">
        <v>438.2385264081645</v>
      </c>
      <c r="AB24" t="n">
        <v>599.6172855509312</v>
      </c>
      <c r="AC24" t="n">
        <v>542.3906533860956</v>
      </c>
      <c r="AD24" t="n">
        <v>438238.5264081645</v>
      </c>
      <c r="AE24" t="n">
        <v>599617.2855509312</v>
      </c>
      <c r="AF24" t="n">
        <v>4.236465901712491e-06</v>
      </c>
      <c r="AG24" t="n">
        <v>1.391666666666667</v>
      </c>
      <c r="AH24" t="n">
        <v>542390.6533860955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3.0013</v>
      </c>
      <c r="E25" t="n">
        <v>33.32</v>
      </c>
      <c r="F25" t="n">
        <v>29.62</v>
      </c>
      <c r="G25" t="n">
        <v>49.36</v>
      </c>
      <c r="H25" t="n">
        <v>0.65</v>
      </c>
      <c r="I25" t="n">
        <v>36</v>
      </c>
      <c r="J25" t="n">
        <v>185.33</v>
      </c>
      <c r="K25" t="n">
        <v>52.44</v>
      </c>
      <c r="L25" t="n">
        <v>6.75</v>
      </c>
      <c r="M25" t="n">
        <v>34</v>
      </c>
      <c r="N25" t="n">
        <v>36.13</v>
      </c>
      <c r="O25" t="n">
        <v>23090.91</v>
      </c>
      <c r="P25" t="n">
        <v>324.16</v>
      </c>
      <c r="Q25" t="n">
        <v>2238.31</v>
      </c>
      <c r="R25" t="n">
        <v>116.81</v>
      </c>
      <c r="S25" t="n">
        <v>80.06999999999999</v>
      </c>
      <c r="T25" t="n">
        <v>16184.81</v>
      </c>
      <c r="U25" t="n">
        <v>0.6899999999999999</v>
      </c>
      <c r="V25" t="n">
        <v>0.87</v>
      </c>
      <c r="W25" t="n">
        <v>6.7</v>
      </c>
      <c r="X25" t="n">
        <v>0.99</v>
      </c>
      <c r="Y25" t="n">
        <v>1</v>
      </c>
      <c r="Z25" t="n">
        <v>10</v>
      </c>
      <c r="AA25" t="n">
        <v>435.4755043578469</v>
      </c>
      <c r="AB25" t="n">
        <v>595.8367968857571</v>
      </c>
      <c r="AC25" t="n">
        <v>538.9709692531762</v>
      </c>
      <c r="AD25" t="n">
        <v>435475.5043578469</v>
      </c>
      <c r="AE25" t="n">
        <v>595836.796885757</v>
      </c>
      <c r="AF25" t="n">
        <v>4.246653455398851e-06</v>
      </c>
      <c r="AG25" t="n">
        <v>1.388333333333333</v>
      </c>
      <c r="AH25" t="n">
        <v>538970.9692531762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3.0114</v>
      </c>
      <c r="E26" t="n">
        <v>33.21</v>
      </c>
      <c r="F26" t="n">
        <v>29.58</v>
      </c>
      <c r="G26" t="n">
        <v>52.2</v>
      </c>
      <c r="H26" t="n">
        <v>0.67</v>
      </c>
      <c r="I26" t="n">
        <v>34</v>
      </c>
      <c r="J26" t="n">
        <v>185.7</v>
      </c>
      <c r="K26" t="n">
        <v>52.44</v>
      </c>
      <c r="L26" t="n">
        <v>7</v>
      </c>
      <c r="M26" t="n">
        <v>32</v>
      </c>
      <c r="N26" t="n">
        <v>36.26</v>
      </c>
      <c r="O26" t="n">
        <v>23137.49</v>
      </c>
      <c r="P26" t="n">
        <v>320.44</v>
      </c>
      <c r="Q26" t="n">
        <v>2238.41</v>
      </c>
      <c r="R26" t="n">
        <v>115.79</v>
      </c>
      <c r="S26" t="n">
        <v>80.06999999999999</v>
      </c>
      <c r="T26" t="n">
        <v>15689.37</v>
      </c>
      <c r="U26" t="n">
        <v>0.6899999999999999</v>
      </c>
      <c r="V26" t="n">
        <v>0.87</v>
      </c>
      <c r="W26" t="n">
        <v>6.69</v>
      </c>
      <c r="X26" t="n">
        <v>0.95</v>
      </c>
      <c r="Y26" t="n">
        <v>1</v>
      </c>
      <c r="Z26" t="n">
        <v>10</v>
      </c>
      <c r="AA26" t="n">
        <v>430.8168885088596</v>
      </c>
      <c r="AB26" t="n">
        <v>589.4626731575462</v>
      </c>
      <c r="AC26" t="n">
        <v>533.205182947447</v>
      </c>
      <c r="AD26" t="n">
        <v>430816.8885088596</v>
      </c>
      <c r="AE26" t="n">
        <v>589462.6731575462</v>
      </c>
      <c r="AF26" t="n">
        <v>4.260944329319994e-06</v>
      </c>
      <c r="AG26" t="n">
        <v>1.38375</v>
      </c>
      <c r="AH26" t="n">
        <v>533205.1829474471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3.0183</v>
      </c>
      <c r="E27" t="n">
        <v>33.13</v>
      </c>
      <c r="F27" t="n">
        <v>29.54</v>
      </c>
      <c r="G27" t="n">
        <v>53.7</v>
      </c>
      <c r="H27" t="n">
        <v>0.6899999999999999</v>
      </c>
      <c r="I27" t="n">
        <v>33</v>
      </c>
      <c r="J27" t="n">
        <v>186.08</v>
      </c>
      <c r="K27" t="n">
        <v>52.44</v>
      </c>
      <c r="L27" t="n">
        <v>7.25</v>
      </c>
      <c r="M27" t="n">
        <v>31</v>
      </c>
      <c r="N27" t="n">
        <v>36.39</v>
      </c>
      <c r="O27" t="n">
        <v>23184.11</v>
      </c>
      <c r="P27" t="n">
        <v>317.01</v>
      </c>
      <c r="Q27" t="n">
        <v>2238.37</v>
      </c>
      <c r="R27" t="n">
        <v>114.22</v>
      </c>
      <c r="S27" t="n">
        <v>80.06999999999999</v>
      </c>
      <c r="T27" t="n">
        <v>14905.91</v>
      </c>
      <c r="U27" t="n">
        <v>0.7</v>
      </c>
      <c r="V27" t="n">
        <v>0.87</v>
      </c>
      <c r="W27" t="n">
        <v>6.69</v>
      </c>
      <c r="X27" t="n">
        <v>0.91</v>
      </c>
      <c r="Y27" t="n">
        <v>1</v>
      </c>
      <c r="Z27" t="n">
        <v>10</v>
      </c>
      <c r="AA27" t="n">
        <v>426.8700636190607</v>
      </c>
      <c r="AB27" t="n">
        <v>584.0624532216983</v>
      </c>
      <c r="AC27" t="n">
        <v>528.32035242302</v>
      </c>
      <c r="AD27" t="n">
        <v>426870.0636190607</v>
      </c>
      <c r="AE27" t="n">
        <v>584062.4532216983</v>
      </c>
      <c r="AF27" t="n">
        <v>4.270707401602755e-06</v>
      </c>
      <c r="AG27" t="n">
        <v>1.380416666666667</v>
      </c>
      <c r="AH27" t="n">
        <v>528320.3524230201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3.029</v>
      </c>
      <c r="E28" t="n">
        <v>33.01</v>
      </c>
      <c r="F28" t="n">
        <v>29.49</v>
      </c>
      <c r="G28" t="n">
        <v>57.08</v>
      </c>
      <c r="H28" t="n">
        <v>0.71</v>
      </c>
      <c r="I28" t="n">
        <v>31</v>
      </c>
      <c r="J28" t="n">
        <v>186.46</v>
      </c>
      <c r="K28" t="n">
        <v>52.44</v>
      </c>
      <c r="L28" t="n">
        <v>7.5</v>
      </c>
      <c r="M28" t="n">
        <v>28</v>
      </c>
      <c r="N28" t="n">
        <v>36.52</v>
      </c>
      <c r="O28" t="n">
        <v>23230.78</v>
      </c>
      <c r="P28" t="n">
        <v>313.36</v>
      </c>
      <c r="Q28" t="n">
        <v>2238.4</v>
      </c>
      <c r="R28" t="n">
        <v>112.73</v>
      </c>
      <c r="S28" t="n">
        <v>80.06999999999999</v>
      </c>
      <c r="T28" t="n">
        <v>14169.83</v>
      </c>
      <c r="U28" t="n">
        <v>0.71</v>
      </c>
      <c r="V28" t="n">
        <v>0.87</v>
      </c>
      <c r="W28" t="n">
        <v>6.69</v>
      </c>
      <c r="X28" t="n">
        <v>0.86</v>
      </c>
      <c r="Y28" t="n">
        <v>1</v>
      </c>
      <c r="Z28" t="n">
        <v>10</v>
      </c>
      <c r="AA28" t="n">
        <v>422.1834690164482</v>
      </c>
      <c r="AB28" t="n">
        <v>577.6500477284422</v>
      </c>
      <c r="AC28" t="n">
        <v>522.5199379101729</v>
      </c>
      <c r="AD28" t="n">
        <v>422183.4690164482</v>
      </c>
      <c r="AE28" t="n">
        <v>577650.0477284422</v>
      </c>
      <c r="AF28" t="n">
        <v>4.285847238331095e-06</v>
      </c>
      <c r="AG28" t="n">
        <v>1.375416666666667</v>
      </c>
      <c r="AH28" t="n">
        <v>522519.9379101729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3.0351</v>
      </c>
      <c r="E29" t="n">
        <v>32.95</v>
      </c>
      <c r="F29" t="n">
        <v>29.46</v>
      </c>
      <c r="G29" t="n">
        <v>58.92</v>
      </c>
      <c r="H29" t="n">
        <v>0.74</v>
      </c>
      <c r="I29" t="n">
        <v>30</v>
      </c>
      <c r="J29" t="n">
        <v>186.84</v>
      </c>
      <c r="K29" t="n">
        <v>52.44</v>
      </c>
      <c r="L29" t="n">
        <v>7.75</v>
      </c>
      <c r="M29" t="n">
        <v>27</v>
      </c>
      <c r="N29" t="n">
        <v>36.65</v>
      </c>
      <c r="O29" t="n">
        <v>23277.49</v>
      </c>
      <c r="P29" t="n">
        <v>309.91</v>
      </c>
      <c r="Q29" t="n">
        <v>2238.32</v>
      </c>
      <c r="R29" t="n">
        <v>111.85</v>
      </c>
      <c r="S29" t="n">
        <v>80.06999999999999</v>
      </c>
      <c r="T29" t="n">
        <v>13737.42</v>
      </c>
      <c r="U29" t="n">
        <v>0.72</v>
      </c>
      <c r="V29" t="n">
        <v>0.87</v>
      </c>
      <c r="W29" t="n">
        <v>6.69</v>
      </c>
      <c r="X29" t="n">
        <v>0.83</v>
      </c>
      <c r="Y29" t="n">
        <v>1</v>
      </c>
      <c r="Z29" t="n">
        <v>10</v>
      </c>
      <c r="AA29" t="n">
        <v>418.4306408198261</v>
      </c>
      <c r="AB29" t="n">
        <v>572.5152626267286</v>
      </c>
      <c r="AC29" t="n">
        <v>517.8752094918507</v>
      </c>
      <c r="AD29" t="n">
        <v>418430.6408198261</v>
      </c>
      <c r="AE29" t="n">
        <v>572515.2626267286</v>
      </c>
      <c r="AF29" t="n">
        <v>4.294478360204262e-06</v>
      </c>
      <c r="AG29" t="n">
        <v>1.372916666666667</v>
      </c>
      <c r="AH29" t="n">
        <v>517875.2094918506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3.0409</v>
      </c>
      <c r="E30" t="n">
        <v>32.88</v>
      </c>
      <c r="F30" t="n">
        <v>29.43</v>
      </c>
      <c r="G30" t="n">
        <v>60.9</v>
      </c>
      <c r="H30" t="n">
        <v>0.76</v>
      </c>
      <c r="I30" t="n">
        <v>29</v>
      </c>
      <c r="J30" t="n">
        <v>187.22</v>
      </c>
      <c r="K30" t="n">
        <v>52.44</v>
      </c>
      <c r="L30" t="n">
        <v>8</v>
      </c>
      <c r="M30" t="n">
        <v>23</v>
      </c>
      <c r="N30" t="n">
        <v>36.78</v>
      </c>
      <c r="O30" t="n">
        <v>23324.24</v>
      </c>
      <c r="P30" t="n">
        <v>305.84</v>
      </c>
      <c r="Q30" t="n">
        <v>2238.44</v>
      </c>
      <c r="R30" t="n">
        <v>110.6</v>
      </c>
      <c r="S30" t="n">
        <v>80.06999999999999</v>
      </c>
      <c r="T30" t="n">
        <v>13118.74</v>
      </c>
      <c r="U30" t="n">
        <v>0.72</v>
      </c>
      <c r="V30" t="n">
        <v>0.87</v>
      </c>
      <c r="W30" t="n">
        <v>6.69</v>
      </c>
      <c r="X30" t="n">
        <v>0.8100000000000001</v>
      </c>
      <c r="Y30" t="n">
        <v>1</v>
      </c>
      <c r="Z30" t="n">
        <v>10</v>
      </c>
      <c r="AA30" t="n">
        <v>414.2351188892156</v>
      </c>
      <c r="AB30" t="n">
        <v>566.7747644279029</v>
      </c>
      <c r="AC30" t="n">
        <v>512.6825763842811</v>
      </c>
      <c r="AD30" t="n">
        <v>414235.1188892156</v>
      </c>
      <c r="AE30" t="n">
        <v>566774.764427903</v>
      </c>
      <c r="AF30" t="n">
        <v>4.302685000673829e-06</v>
      </c>
      <c r="AG30" t="n">
        <v>1.37</v>
      </c>
      <c r="AH30" t="n">
        <v>512682.5763842812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3.0468</v>
      </c>
      <c r="E31" t="n">
        <v>32.82</v>
      </c>
      <c r="F31" t="n">
        <v>29.41</v>
      </c>
      <c r="G31" t="n">
        <v>63.01</v>
      </c>
      <c r="H31" t="n">
        <v>0.78</v>
      </c>
      <c r="I31" t="n">
        <v>28</v>
      </c>
      <c r="J31" t="n">
        <v>187.6</v>
      </c>
      <c r="K31" t="n">
        <v>52.44</v>
      </c>
      <c r="L31" t="n">
        <v>8.25</v>
      </c>
      <c r="M31" t="n">
        <v>17</v>
      </c>
      <c r="N31" t="n">
        <v>36.9</v>
      </c>
      <c r="O31" t="n">
        <v>23371.04</v>
      </c>
      <c r="P31" t="n">
        <v>302.41</v>
      </c>
      <c r="Q31" t="n">
        <v>2238.42</v>
      </c>
      <c r="R31" t="n">
        <v>109.91</v>
      </c>
      <c r="S31" t="n">
        <v>80.06999999999999</v>
      </c>
      <c r="T31" t="n">
        <v>12777.7</v>
      </c>
      <c r="U31" t="n">
        <v>0.73</v>
      </c>
      <c r="V31" t="n">
        <v>0.87</v>
      </c>
      <c r="W31" t="n">
        <v>6.69</v>
      </c>
      <c r="X31" t="n">
        <v>0.78</v>
      </c>
      <c r="Y31" t="n">
        <v>1</v>
      </c>
      <c r="Z31" t="n">
        <v>10</v>
      </c>
      <c r="AA31" t="n">
        <v>410.6076529188907</v>
      </c>
      <c r="AB31" t="n">
        <v>561.8115054548003</v>
      </c>
      <c r="AC31" t="n">
        <v>508.1930038815937</v>
      </c>
      <c r="AD31" t="n">
        <v>410607.6529188907</v>
      </c>
      <c r="AE31" t="n">
        <v>561811.5054548003</v>
      </c>
      <c r="AF31" t="n">
        <v>4.311033134944597e-06</v>
      </c>
      <c r="AG31" t="n">
        <v>1.3675</v>
      </c>
      <c r="AH31" t="n">
        <v>508193.0038815937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3.0526</v>
      </c>
      <c r="E32" t="n">
        <v>32.76</v>
      </c>
      <c r="F32" t="n">
        <v>29.38</v>
      </c>
      <c r="G32" t="n">
        <v>65.29000000000001</v>
      </c>
      <c r="H32" t="n">
        <v>0.8</v>
      </c>
      <c r="I32" t="n">
        <v>27</v>
      </c>
      <c r="J32" t="n">
        <v>187.98</v>
      </c>
      <c r="K32" t="n">
        <v>52.44</v>
      </c>
      <c r="L32" t="n">
        <v>8.5</v>
      </c>
      <c r="M32" t="n">
        <v>12</v>
      </c>
      <c r="N32" t="n">
        <v>37.03</v>
      </c>
      <c r="O32" t="n">
        <v>23417.88</v>
      </c>
      <c r="P32" t="n">
        <v>301.03</v>
      </c>
      <c r="Q32" t="n">
        <v>2238.57</v>
      </c>
      <c r="R32" t="n">
        <v>108.49</v>
      </c>
      <c r="S32" t="n">
        <v>80.06999999999999</v>
      </c>
      <c r="T32" t="n">
        <v>12074.49</v>
      </c>
      <c r="U32" t="n">
        <v>0.74</v>
      </c>
      <c r="V32" t="n">
        <v>0.87</v>
      </c>
      <c r="W32" t="n">
        <v>6.7</v>
      </c>
      <c r="X32" t="n">
        <v>0.75</v>
      </c>
      <c r="Y32" t="n">
        <v>1</v>
      </c>
      <c r="Z32" t="n">
        <v>10</v>
      </c>
      <c r="AA32" t="n">
        <v>408.5782342278042</v>
      </c>
      <c r="AB32" t="n">
        <v>559.0347652700219</v>
      </c>
      <c r="AC32" t="n">
        <v>505.6812718828711</v>
      </c>
      <c r="AD32" t="n">
        <v>408578.2342278042</v>
      </c>
      <c r="AE32" t="n">
        <v>559034.765270022</v>
      </c>
      <c r="AF32" t="n">
        <v>4.319239775414164e-06</v>
      </c>
      <c r="AG32" t="n">
        <v>1.365</v>
      </c>
      <c r="AH32" t="n">
        <v>505681.2718828711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29.37</v>
      </c>
      <c r="G33" t="n">
        <v>65.27</v>
      </c>
      <c r="H33" t="n">
        <v>0.82</v>
      </c>
      <c r="I33" t="n">
        <v>27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300.95</v>
      </c>
      <c r="Q33" t="n">
        <v>2238.51</v>
      </c>
      <c r="R33" t="n">
        <v>108.33</v>
      </c>
      <c r="S33" t="n">
        <v>80.06999999999999</v>
      </c>
      <c r="T33" t="n">
        <v>11992.4</v>
      </c>
      <c r="U33" t="n">
        <v>0.74</v>
      </c>
      <c r="V33" t="n">
        <v>0.87</v>
      </c>
      <c r="W33" t="n">
        <v>6.7</v>
      </c>
      <c r="X33" t="n">
        <v>0.74</v>
      </c>
      <c r="Y33" t="n">
        <v>1</v>
      </c>
      <c r="Z33" t="n">
        <v>10</v>
      </c>
      <c r="AA33" t="n">
        <v>408.38037126598</v>
      </c>
      <c r="AB33" t="n">
        <v>558.7640404365562</v>
      </c>
      <c r="AC33" t="n">
        <v>505.4363846475468</v>
      </c>
      <c r="AD33" t="n">
        <v>408380.37126598</v>
      </c>
      <c r="AE33" t="n">
        <v>558764.0404365562</v>
      </c>
      <c r="AF33" t="n">
        <v>4.32008873822136e-06</v>
      </c>
      <c r="AG33" t="n">
        <v>1.364583333333333</v>
      </c>
      <c r="AH33" t="n">
        <v>505436.3846475468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3.0586</v>
      </c>
      <c r="E34" t="n">
        <v>32.7</v>
      </c>
      <c r="F34" t="n">
        <v>29.35</v>
      </c>
      <c r="G34" t="n">
        <v>67.73</v>
      </c>
      <c r="H34" t="n">
        <v>0.85</v>
      </c>
      <c r="I34" t="n">
        <v>26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297.7</v>
      </c>
      <c r="Q34" t="n">
        <v>2238.3</v>
      </c>
      <c r="R34" t="n">
        <v>107.55</v>
      </c>
      <c r="S34" t="n">
        <v>80.06999999999999</v>
      </c>
      <c r="T34" t="n">
        <v>11606.09</v>
      </c>
      <c r="U34" t="n">
        <v>0.74</v>
      </c>
      <c r="V34" t="n">
        <v>0.87</v>
      </c>
      <c r="W34" t="n">
        <v>6.7</v>
      </c>
      <c r="X34" t="n">
        <v>0.72</v>
      </c>
      <c r="Y34" t="n">
        <v>1</v>
      </c>
      <c r="Z34" t="n">
        <v>10</v>
      </c>
      <c r="AA34" t="n">
        <v>404.9887711067094</v>
      </c>
      <c r="AB34" t="n">
        <v>554.1235034718035</v>
      </c>
      <c r="AC34" t="n">
        <v>501.2387340176753</v>
      </c>
      <c r="AD34" t="n">
        <v>404988.7711067094</v>
      </c>
      <c r="AE34" t="n">
        <v>554123.5034718035</v>
      </c>
      <c r="AF34" t="n">
        <v>4.327729403486131e-06</v>
      </c>
      <c r="AG34" t="n">
        <v>1.3625</v>
      </c>
      <c r="AH34" t="n">
        <v>501238.7340176753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3.0567</v>
      </c>
      <c r="E35" t="n">
        <v>32.72</v>
      </c>
      <c r="F35" t="n">
        <v>29.37</v>
      </c>
      <c r="G35" t="n">
        <v>67.78</v>
      </c>
      <c r="H35" t="n">
        <v>0.87</v>
      </c>
      <c r="I35" t="n">
        <v>26</v>
      </c>
      <c r="J35" t="n">
        <v>189.12</v>
      </c>
      <c r="K35" t="n">
        <v>52.44</v>
      </c>
      <c r="L35" t="n">
        <v>9.25</v>
      </c>
      <c r="M35" t="n">
        <v>0</v>
      </c>
      <c r="N35" t="n">
        <v>37.43</v>
      </c>
      <c r="O35" t="n">
        <v>23558.67</v>
      </c>
      <c r="P35" t="n">
        <v>298.56</v>
      </c>
      <c r="Q35" t="n">
        <v>2238.34</v>
      </c>
      <c r="R35" t="n">
        <v>107.77</v>
      </c>
      <c r="S35" t="n">
        <v>80.06999999999999</v>
      </c>
      <c r="T35" t="n">
        <v>11719.28</v>
      </c>
      <c r="U35" t="n">
        <v>0.74</v>
      </c>
      <c r="V35" t="n">
        <v>0.87</v>
      </c>
      <c r="W35" t="n">
        <v>6.71</v>
      </c>
      <c r="X35" t="n">
        <v>0.74</v>
      </c>
      <c r="Y35" t="n">
        <v>1</v>
      </c>
      <c r="Z35" t="n">
        <v>10</v>
      </c>
      <c r="AA35" t="n">
        <v>406.0260059195988</v>
      </c>
      <c r="AB35" t="n">
        <v>555.5426939023691</v>
      </c>
      <c r="AC35" t="n">
        <v>502.5224789053942</v>
      </c>
      <c r="AD35" t="n">
        <v>406026.0059195989</v>
      </c>
      <c r="AE35" t="n">
        <v>555542.6939023691</v>
      </c>
      <c r="AF35" t="n">
        <v>4.325041021263341e-06</v>
      </c>
      <c r="AG35" t="n">
        <v>1.363333333333333</v>
      </c>
      <c r="AH35" t="n">
        <v>502522.4789053942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1.5664</v>
      </c>
      <c r="E2" t="n">
        <v>63.84</v>
      </c>
      <c r="F2" t="n">
        <v>42.19</v>
      </c>
      <c r="G2" t="n">
        <v>5.61</v>
      </c>
      <c r="H2" t="n">
        <v>0.08</v>
      </c>
      <c r="I2" t="n">
        <v>451</v>
      </c>
      <c r="J2" t="n">
        <v>213.37</v>
      </c>
      <c r="K2" t="n">
        <v>56.13</v>
      </c>
      <c r="L2" t="n">
        <v>1</v>
      </c>
      <c r="M2" t="n">
        <v>449</v>
      </c>
      <c r="N2" t="n">
        <v>46.25</v>
      </c>
      <c r="O2" t="n">
        <v>26550.29</v>
      </c>
      <c r="P2" t="n">
        <v>622.3</v>
      </c>
      <c r="Q2" t="n">
        <v>2240.04</v>
      </c>
      <c r="R2" t="n">
        <v>527.01</v>
      </c>
      <c r="S2" t="n">
        <v>80.06999999999999</v>
      </c>
      <c r="T2" t="n">
        <v>219212.2</v>
      </c>
      <c r="U2" t="n">
        <v>0.15</v>
      </c>
      <c r="V2" t="n">
        <v>0.61</v>
      </c>
      <c r="W2" t="n">
        <v>7.39</v>
      </c>
      <c r="X2" t="n">
        <v>13.54</v>
      </c>
      <c r="Y2" t="n">
        <v>1</v>
      </c>
      <c r="Z2" t="n">
        <v>10</v>
      </c>
      <c r="AA2" t="n">
        <v>1460.840886962118</v>
      </c>
      <c r="AB2" t="n">
        <v>1998.786949293008</v>
      </c>
      <c r="AC2" t="n">
        <v>1808.025528167585</v>
      </c>
      <c r="AD2" t="n">
        <v>1460840.886962118</v>
      </c>
      <c r="AE2" t="n">
        <v>1998786.949293008</v>
      </c>
      <c r="AF2" t="n">
        <v>2.044026375161778e-06</v>
      </c>
      <c r="AG2" t="n">
        <v>2.66</v>
      </c>
      <c r="AH2" t="n">
        <v>1808025.528167585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1.8293</v>
      </c>
      <c r="E3" t="n">
        <v>54.67</v>
      </c>
      <c r="F3" t="n">
        <v>38.29</v>
      </c>
      <c r="G3" t="n">
        <v>7.05</v>
      </c>
      <c r="H3" t="n">
        <v>0.1</v>
      </c>
      <c r="I3" t="n">
        <v>326</v>
      </c>
      <c r="J3" t="n">
        <v>213.78</v>
      </c>
      <c r="K3" t="n">
        <v>56.13</v>
      </c>
      <c r="L3" t="n">
        <v>1.25</v>
      </c>
      <c r="M3" t="n">
        <v>324</v>
      </c>
      <c r="N3" t="n">
        <v>46.4</v>
      </c>
      <c r="O3" t="n">
        <v>26600.32</v>
      </c>
      <c r="P3" t="n">
        <v>562.52</v>
      </c>
      <c r="Q3" t="n">
        <v>2239.19</v>
      </c>
      <c r="R3" t="n">
        <v>399.26</v>
      </c>
      <c r="S3" t="n">
        <v>80.06999999999999</v>
      </c>
      <c r="T3" t="n">
        <v>155963.86</v>
      </c>
      <c r="U3" t="n">
        <v>0.2</v>
      </c>
      <c r="V3" t="n">
        <v>0.67</v>
      </c>
      <c r="W3" t="n">
        <v>7.19</v>
      </c>
      <c r="X3" t="n">
        <v>9.65</v>
      </c>
      <c r="Y3" t="n">
        <v>1</v>
      </c>
      <c r="Z3" t="n">
        <v>10</v>
      </c>
      <c r="AA3" t="n">
        <v>1134.561027189437</v>
      </c>
      <c r="AB3" t="n">
        <v>1552.356450700524</v>
      </c>
      <c r="AC3" t="n">
        <v>1404.201729791628</v>
      </c>
      <c r="AD3" t="n">
        <v>1134561.027189438</v>
      </c>
      <c r="AE3" t="n">
        <v>1552356.450700524</v>
      </c>
      <c r="AF3" t="n">
        <v>2.387089790655925e-06</v>
      </c>
      <c r="AG3" t="n">
        <v>2.277916666666667</v>
      </c>
      <c r="AH3" t="n">
        <v>1404201.729791628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2.0223</v>
      </c>
      <c r="E4" t="n">
        <v>49.45</v>
      </c>
      <c r="F4" t="n">
        <v>36.07</v>
      </c>
      <c r="G4" t="n">
        <v>8.49</v>
      </c>
      <c r="H4" t="n">
        <v>0.12</v>
      </c>
      <c r="I4" t="n">
        <v>255</v>
      </c>
      <c r="J4" t="n">
        <v>214.19</v>
      </c>
      <c r="K4" t="n">
        <v>56.13</v>
      </c>
      <c r="L4" t="n">
        <v>1.5</v>
      </c>
      <c r="M4" t="n">
        <v>253</v>
      </c>
      <c r="N4" t="n">
        <v>46.56</v>
      </c>
      <c r="O4" t="n">
        <v>26650.41</v>
      </c>
      <c r="P4" t="n">
        <v>527.8099999999999</v>
      </c>
      <c r="Q4" t="n">
        <v>2239.24</v>
      </c>
      <c r="R4" t="n">
        <v>327.52</v>
      </c>
      <c r="S4" t="n">
        <v>80.06999999999999</v>
      </c>
      <c r="T4" t="n">
        <v>120446.49</v>
      </c>
      <c r="U4" t="n">
        <v>0.24</v>
      </c>
      <c r="V4" t="n">
        <v>0.71</v>
      </c>
      <c r="W4" t="n">
        <v>7.05</v>
      </c>
      <c r="X4" t="n">
        <v>7.43</v>
      </c>
      <c r="Y4" t="n">
        <v>1</v>
      </c>
      <c r="Z4" t="n">
        <v>10</v>
      </c>
      <c r="AA4" t="n">
        <v>965.6397623704592</v>
      </c>
      <c r="AB4" t="n">
        <v>1321.230923894949</v>
      </c>
      <c r="AC4" t="n">
        <v>1195.134498877663</v>
      </c>
      <c r="AD4" t="n">
        <v>965639.7623704592</v>
      </c>
      <c r="AE4" t="n">
        <v>1321230.923894949</v>
      </c>
      <c r="AF4" t="n">
        <v>2.638939312110358e-06</v>
      </c>
      <c r="AG4" t="n">
        <v>2.060416666666667</v>
      </c>
      <c r="AH4" t="n">
        <v>1195134.498877663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2.1665</v>
      </c>
      <c r="E5" t="n">
        <v>46.16</v>
      </c>
      <c r="F5" t="n">
        <v>34.72</v>
      </c>
      <c r="G5" t="n">
        <v>9.970000000000001</v>
      </c>
      <c r="H5" t="n">
        <v>0.14</v>
      </c>
      <c r="I5" t="n">
        <v>209</v>
      </c>
      <c r="J5" t="n">
        <v>214.59</v>
      </c>
      <c r="K5" t="n">
        <v>56.13</v>
      </c>
      <c r="L5" t="n">
        <v>1.75</v>
      </c>
      <c r="M5" t="n">
        <v>207</v>
      </c>
      <c r="N5" t="n">
        <v>46.72</v>
      </c>
      <c r="O5" t="n">
        <v>26700.55</v>
      </c>
      <c r="P5" t="n">
        <v>505.9</v>
      </c>
      <c r="Q5" t="n">
        <v>2239.09</v>
      </c>
      <c r="R5" t="n">
        <v>283.12</v>
      </c>
      <c r="S5" t="n">
        <v>80.06999999999999</v>
      </c>
      <c r="T5" t="n">
        <v>98475.7</v>
      </c>
      <c r="U5" t="n">
        <v>0.28</v>
      </c>
      <c r="V5" t="n">
        <v>0.74</v>
      </c>
      <c r="W5" t="n">
        <v>6.99</v>
      </c>
      <c r="X5" t="n">
        <v>6.09</v>
      </c>
      <c r="Y5" t="n">
        <v>1</v>
      </c>
      <c r="Z5" t="n">
        <v>10</v>
      </c>
      <c r="AA5" t="n">
        <v>865.9652902125409</v>
      </c>
      <c r="AB5" t="n">
        <v>1184.851913761122</v>
      </c>
      <c r="AC5" t="n">
        <v>1071.771310061865</v>
      </c>
      <c r="AD5" t="n">
        <v>865965.2902125409</v>
      </c>
      <c r="AE5" t="n">
        <v>1184851.913761122</v>
      </c>
      <c r="AF5" t="n">
        <v>2.827108747311026e-06</v>
      </c>
      <c r="AG5" t="n">
        <v>1.923333333333333</v>
      </c>
      <c r="AH5" t="n">
        <v>1071771.310061865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2.2817</v>
      </c>
      <c r="E6" t="n">
        <v>43.83</v>
      </c>
      <c r="F6" t="n">
        <v>33.74</v>
      </c>
      <c r="G6" t="n">
        <v>11.44</v>
      </c>
      <c r="H6" t="n">
        <v>0.17</v>
      </c>
      <c r="I6" t="n">
        <v>177</v>
      </c>
      <c r="J6" t="n">
        <v>215</v>
      </c>
      <c r="K6" t="n">
        <v>56.13</v>
      </c>
      <c r="L6" t="n">
        <v>2</v>
      </c>
      <c r="M6" t="n">
        <v>175</v>
      </c>
      <c r="N6" t="n">
        <v>46.87</v>
      </c>
      <c r="O6" t="n">
        <v>26750.75</v>
      </c>
      <c r="P6" t="n">
        <v>489.64</v>
      </c>
      <c r="Q6" t="n">
        <v>2238.81</v>
      </c>
      <c r="R6" t="n">
        <v>251.29</v>
      </c>
      <c r="S6" t="n">
        <v>80.06999999999999</v>
      </c>
      <c r="T6" t="n">
        <v>82724.35000000001</v>
      </c>
      <c r="U6" t="n">
        <v>0.32</v>
      </c>
      <c r="V6" t="n">
        <v>0.76</v>
      </c>
      <c r="W6" t="n">
        <v>6.93</v>
      </c>
      <c r="X6" t="n">
        <v>5.11</v>
      </c>
      <c r="Y6" t="n">
        <v>1</v>
      </c>
      <c r="Z6" t="n">
        <v>10</v>
      </c>
      <c r="AA6" t="n">
        <v>797.536569329772</v>
      </c>
      <c r="AB6" t="n">
        <v>1091.224718987213</v>
      </c>
      <c r="AC6" t="n">
        <v>987.0797633505844</v>
      </c>
      <c r="AD6" t="n">
        <v>797536.5693297719</v>
      </c>
      <c r="AE6" t="n">
        <v>1091224.718987213</v>
      </c>
      <c r="AF6" t="n">
        <v>2.977435508303517e-06</v>
      </c>
      <c r="AG6" t="n">
        <v>1.82625</v>
      </c>
      <c r="AH6" t="n">
        <v>987079.7633505843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2.3709</v>
      </c>
      <c r="E7" t="n">
        <v>42.18</v>
      </c>
      <c r="F7" t="n">
        <v>33.06</v>
      </c>
      <c r="G7" t="n">
        <v>12.88</v>
      </c>
      <c r="H7" t="n">
        <v>0.19</v>
      </c>
      <c r="I7" t="n">
        <v>154</v>
      </c>
      <c r="J7" t="n">
        <v>215.41</v>
      </c>
      <c r="K7" t="n">
        <v>56.13</v>
      </c>
      <c r="L7" t="n">
        <v>2.25</v>
      </c>
      <c r="M7" t="n">
        <v>152</v>
      </c>
      <c r="N7" t="n">
        <v>47.03</v>
      </c>
      <c r="O7" t="n">
        <v>26801</v>
      </c>
      <c r="P7" t="n">
        <v>477.57</v>
      </c>
      <c r="Q7" t="n">
        <v>2239.17</v>
      </c>
      <c r="R7" t="n">
        <v>229.27</v>
      </c>
      <c r="S7" t="n">
        <v>80.06999999999999</v>
      </c>
      <c r="T7" t="n">
        <v>71826.02</v>
      </c>
      <c r="U7" t="n">
        <v>0.35</v>
      </c>
      <c r="V7" t="n">
        <v>0.78</v>
      </c>
      <c r="W7" t="n">
        <v>6.88</v>
      </c>
      <c r="X7" t="n">
        <v>4.43</v>
      </c>
      <c r="Y7" t="n">
        <v>1</v>
      </c>
      <c r="Z7" t="n">
        <v>10</v>
      </c>
      <c r="AA7" t="n">
        <v>750.2331665442321</v>
      </c>
      <c r="AB7" t="n">
        <v>1026.502116417191</v>
      </c>
      <c r="AC7" t="n">
        <v>928.5341951311024</v>
      </c>
      <c r="AD7" t="n">
        <v>750233.1665442321</v>
      </c>
      <c r="AE7" t="n">
        <v>1026502.116417191</v>
      </c>
      <c r="AF7" t="n">
        <v>3.093834354488674e-06</v>
      </c>
      <c r="AG7" t="n">
        <v>1.7575</v>
      </c>
      <c r="AH7" t="n">
        <v>928534.1951311023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2.4434</v>
      </c>
      <c r="E8" t="n">
        <v>40.93</v>
      </c>
      <c r="F8" t="n">
        <v>32.57</v>
      </c>
      <c r="G8" t="n">
        <v>14.37</v>
      </c>
      <c r="H8" t="n">
        <v>0.21</v>
      </c>
      <c r="I8" t="n">
        <v>136</v>
      </c>
      <c r="J8" t="n">
        <v>215.82</v>
      </c>
      <c r="K8" t="n">
        <v>56.13</v>
      </c>
      <c r="L8" t="n">
        <v>2.5</v>
      </c>
      <c r="M8" t="n">
        <v>134</v>
      </c>
      <c r="N8" t="n">
        <v>47.19</v>
      </c>
      <c r="O8" t="n">
        <v>26851.31</v>
      </c>
      <c r="P8" t="n">
        <v>468.79</v>
      </c>
      <c r="Q8" t="n">
        <v>2238.81</v>
      </c>
      <c r="R8" t="n">
        <v>212.19</v>
      </c>
      <c r="S8" t="n">
        <v>80.06999999999999</v>
      </c>
      <c r="T8" t="n">
        <v>63378.19</v>
      </c>
      <c r="U8" t="n">
        <v>0.38</v>
      </c>
      <c r="V8" t="n">
        <v>0.79</v>
      </c>
      <c r="W8" t="n">
        <v>6.89</v>
      </c>
      <c r="X8" t="n">
        <v>3.94</v>
      </c>
      <c r="Y8" t="n">
        <v>1</v>
      </c>
      <c r="Z8" t="n">
        <v>10</v>
      </c>
      <c r="AA8" t="n">
        <v>715.8012118158737</v>
      </c>
      <c r="AB8" t="n">
        <v>979.390796927216</v>
      </c>
      <c r="AC8" t="n">
        <v>885.9191138520986</v>
      </c>
      <c r="AD8" t="n">
        <v>715801.2118158736</v>
      </c>
      <c r="AE8" t="n">
        <v>979390.796927216</v>
      </c>
      <c r="AF8" t="n">
        <v>3.188441040009122e-06</v>
      </c>
      <c r="AG8" t="n">
        <v>1.705416666666667</v>
      </c>
      <c r="AH8" t="n">
        <v>885919.1138520986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2.5129</v>
      </c>
      <c r="E9" t="n">
        <v>39.79</v>
      </c>
      <c r="F9" t="n">
        <v>32.07</v>
      </c>
      <c r="G9" t="n">
        <v>15.9</v>
      </c>
      <c r="H9" t="n">
        <v>0.23</v>
      </c>
      <c r="I9" t="n">
        <v>121</v>
      </c>
      <c r="J9" t="n">
        <v>216.22</v>
      </c>
      <c r="K9" t="n">
        <v>56.13</v>
      </c>
      <c r="L9" t="n">
        <v>2.75</v>
      </c>
      <c r="M9" t="n">
        <v>119</v>
      </c>
      <c r="N9" t="n">
        <v>47.35</v>
      </c>
      <c r="O9" t="n">
        <v>26901.66</v>
      </c>
      <c r="P9" t="n">
        <v>459.27</v>
      </c>
      <c r="Q9" t="n">
        <v>2238.83</v>
      </c>
      <c r="R9" t="n">
        <v>197.1</v>
      </c>
      <c r="S9" t="n">
        <v>80.06999999999999</v>
      </c>
      <c r="T9" t="n">
        <v>55905.3</v>
      </c>
      <c r="U9" t="n">
        <v>0.41</v>
      </c>
      <c r="V9" t="n">
        <v>0.8</v>
      </c>
      <c r="W9" t="n">
        <v>6.83</v>
      </c>
      <c r="X9" t="n">
        <v>3.44</v>
      </c>
      <c r="Y9" t="n">
        <v>1</v>
      </c>
      <c r="Z9" t="n">
        <v>10</v>
      </c>
      <c r="AA9" t="n">
        <v>683.3820603184179</v>
      </c>
      <c r="AB9" t="n">
        <v>935.0334836163737</v>
      </c>
      <c r="AC9" t="n">
        <v>845.7952002677628</v>
      </c>
      <c r="AD9" t="n">
        <v>683382.0603184178</v>
      </c>
      <c r="AE9" t="n">
        <v>935033.4836163737</v>
      </c>
      <c r="AF9" t="n">
        <v>3.279132966128723e-06</v>
      </c>
      <c r="AG9" t="n">
        <v>1.657916666666667</v>
      </c>
      <c r="AH9" t="n">
        <v>845795.2002677628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2.5615</v>
      </c>
      <c r="E10" t="n">
        <v>39.04</v>
      </c>
      <c r="F10" t="n">
        <v>31.78</v>
      </c>
      <c r="G10" t="n">
        <v>17.34</v>
      </c>
      <c r="H10" t="n">
        <v>0.25</v>
      </c>
      <c r="I10" t="n">
        <v>110</v>
      </c>
      <c r="J10" t="n">
        <v>216.63</v>
      </c>
      <c r="K10" t="n">
        <v>56.13</v>
      </c>
      <c r="L10" t="n">
        <v>3</v>
      </c>
      <c r="M10" t="n">
        <v>108</v>
      </c>
      <c r="N10" t="n">
        <v>47.51</v>
      </c>
      <c r="O10" t="n">
        <v>26952.08</v>
      </c>
      <c r="P10" t="n">
        <v>453.03</v>
      </c>
      <c r="Q10" t="n">
        <v>2238.77</v>
      </c>
      <c r="R10" t="n">
        <v>187.39</v>
      </c>
      <c r="S10" t="n">
        <v>80.06999999999999</v>
      </c>
      <c r="T10" t="n">
        <v>51109.37</v>
      </c>
      <c r="U10" t="n">
        <v>0.43</v>
      </c>
      <c r="V10" t="n">
        <v>0.8100000000000001</v>
      </c>
      <c r="W10" t="n">
        <v>6.82</v>
      </c>
      <c r="X10" t="n">
        <v>3.15</v>
      </c>
      <c r="Y10" t="n">
        <v>1</v>
      </c>
      <c r="Z10" t="n">
        <v>10</v>
      </c>
      <c r="AA10" t="n">
        <v>662.5638403525946</v>
      </c>
      <c r="AB10" t="n">
        <v>906.549076624089</v>
      </c>
      <c r="AC10" t="n">
        <v>820.0293051007055</v>
      </c>
      <c r="AD10" t="n">
        <v>662563.8403525946</v>
      </c>
      <c r="AE10" t="n">
        <v>906549.076624089</v>
      </c>
      <c r="AF10" t="n">
        <v>3.34255206842243e-06</v>
      </c>
      <c r="AG10" t="n">
        <v>1.626666666666667</v>
      </c>
      <c r="AH10" t="n">
        <v>820029.3051007055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2.6083</v>
      </c>
      <c r="E11" t="n">
        <v>38.34</v>
      </c>
      <c r="F11" t="n">
        <v>31.5</v>
      </c>
      <c r="G11" t="n">
        <v>18.9</v>
      </c>
      <c r="H11" t="n">
        <v>0.27</v>
      </c>
      <c r="I11" t="n">
        <v>100</v>
      </c>
      <c r="J11" t="n">
        <v>217.04</v>
      </c>
      <c r="K11" t="n">
        <v>56.13</v>
      </c>
      <c r="L11" t="n">
        <v>3.25</v>
      </c>
      <c r="M11" t="n">
        <v>98</v>
      </c>
      <c r="N11" t="n">
        <v>47.66</v>
      </c>
      <c r="O11" t="n">
        <v>27002.55</v>
      </c>
      <c r="P11" t="n">
        <v>447.16</v>
      </c>
      <c r="Q11" t="n">
        <v>2238.71</v>
      </c>
      <c r="R11" t="n">
        <v>178.47</v>
      </c>
      <c r="S11" t="n">
        <v>80.06999999999999</v>
      </c>
      <c r="T11" t="n">
        <v>46694.71</v>
      </c>
      <c r="U11" t="n">
        <v>0.45</v>
      </c>
      <c r="V11" t="n">
        <v>0.8100000000000001</v>
      </c>
      <c r="W11" t="n">
        <v>6.8</v>
      </c>
      <c r="X11" t="n">
        <v>2.87</v>
      </c>
      <c r="Y11" t="n">
        <v>1</v>
      </c>
      <c r="Z11" t="n">
        <v>10</v>
      </c>
      <c r="AA11" t="n">
        <v>643.3720082210475</v>
      </c>
      <c r="AB11" t="n">
        <v>880.2899652178287</v>
      </c>
      <c r="AC11" t="n">
        <v>796.2763264321644</v>
      </c>
      <c r="AD11" t="n">
        <v>643372.0082210475</v>
      </c>
      <c r="AE11" t="n">
        <v>880289.9652178288</v>
      </c>
      <c r="AF11" t="n">
        <v>3.403622315075629e-06</v>
      </c>
      <c r="AG11" t="n">
        <v>1.5975</v>
      </c>
      <c r="AH11" t="n">
        <v>796276.3264321644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2.6518</v>
      </c>
      <c r="E12" t="n">
        <v>37.71</v>
      </c>
      <c r="F12" t="n">
        <v>31.21</v>
      </c>
      <c r="G12" t="n">
        <v>20.36</v>
      </c>
      <c r="H12" t="n">
        <v>0.29</v>
      </c>
      <c r="I12" t="n">
        <v>92</v>
      </c>
      <c r="J12" t="n">
        <v>217.45</v>
      </c>
      <c r="K12" t="n">
        <v>56.13</v>
      </c>
      <c r="L12" t="n">
        <v>3.5</v>
      </c>
      <c r="M12" t="n">
        <v>90</v>
      </c>
      <c r="N12" t="n">
        <v>47.82</v>
      </c>
      <c r="O12" t="n">
        <v>27053.07</v>
      </c>
      <c r="P12" t="n">
        <v>441.15</v>
      </c>
      <c r="Q12" t="n">
        <v>2238.53</v>
      </c>
      <c r="R12" t="n">
        <v>169.23</v>
      </c>
      <c r="S12" t="n">
        <v>80.06999999999999</v>
      </c>
      <c r="T12" t="n">
        <v>42118.68</v>
      </c>
      <c r="U12" t="n">
        <v>0.47</v>
      </c>
      <c r="V12" t="n">
        <v>0.82</v>
      </c>
      <c r="W12" t="n">
        <v>6.78</v>
      </c>
      <c r="X12" t="n">
        <v>2.58</v>
      </c>
      <c r="Y12" t="n">
        <v>1</v>
      </c>
      <c r="Z12" t="n">
        <v>10</v>
      </c>
      <c r="AA12" t="n">
        <v>625.438267061936</v>
      </c>
      <c r="AB12" t="n">
        <v>855.7522293831112</v>
      </c>
      <c r="AC12" t="n">
        <v>774.0804376665836</v>
      </c>
      <c r="AD12" t="n">
        <v>625438.267061936</v>
      </c>
      <c r="AE12" t="n">
        <v>855752.2293831111</v>
      </c>
      <c r="AF12" t="n">
        <v>3.460386326387898e-06</v>
      </c>
      <c r="AG12" t="n">
        <v>1.57125</v>
      </c>
      <c r="AH12" t="n">
        <v>774080.4376665837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2.6845</v>
      </c>
      <c r="E13" t="n">
        <v>37.25</v>
      </c>
      <c r="F13" t="n">
        <v>31.05</v>
      </c>
      <c r="G13" t="n">
        <v>21.92</v>
      </c>
      <c r="H13" t="n">
        <v>0.31</v>
      </c>
      <c r="I13" t="n">
        <v>85</v>
      </c>
      <c r="J13" t="n">
        <v>217.86</v>
      </c>
      <c r="K13" t="n">
        <v>56.13</v>
      </c>
      <c r="L13" t="n">
        <v>3.75</v>
      </c>
      <c r="M13" t="n">
        <v>83</v>
      </c>
      <c r="N13" t="n">
        <v>47.98</v>
      </c>
      <c r="O13" t="n">
        <v>27103.65</v>
      </c>
      <c r="P13" t="n">
        <v>436.65</v>
      </c>
      <c r="Q13" t="n">
        <v>2238.5</v>
      </c>
      <c r="R13" t="n">
        <v>163.47</v>
      </c>
      <c r="S13" t="n">
        <v>80.06999999999999</v>
      </c>
      <c r="T13" t="n">
        <v>39272.77</v>
      </c>
      <c r="U13" t="n">
        <v>0.49</v>
      </c>
      <c r="V13" t="n">
        <v>0.83</v>
      </c>
      <c r="W13" t="n">
        <v>6.78</v>
      </c>
      <c r="X13" t="n">
        <v>2.42</v>
      </c>
      <c r="Y13" t="n">
        <v>1</v>
      </c>
      <c r="Z13" t="n">
        <v>10</v>
      </c>
      <c r="AA13" t="n">
        <v>612.7349451295665</v>
      </c>
      <c r="AB13" t="n">
        <v>838.3709838842332</v>
      </c>
      <c r="AC13" t="n">
        <v>758.3580338433873</v>
      </c>
      <c r="AD13" t="n">
        <v>612734.9451295666</v>
      </c>
      <c r="AE13" t="n">
        <v>838370.9838842332</v>
      </c>
      <c r="AF13" t="n">
        <v>3.50305720385712e-06</v>
      </c>
      <c r="AG13" t="n">
        <v>1.552083333333333</v>
      </c>
      <c r="AH13" t="n">
        <v>758358.0338433873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2.7152</v>
      </c>
      <c r="E14" t="n">
        <v>36.83</v>
      </c>
      <c r="F14" t="n">
        <v>30.88</v>
      </c>
      <c r="G14" t="n">
        <v>23.45</v>
      </c>
      <c r="H14" t="n">
        <v>0.33</v>
      </c>
      <c r="I14" t="n">
        <v>79</v>
      </c>
      <c r="J14" t="n">
        <v>218.27</v>
      </c>
      <c r="K14" t="n">
        <v>56.13</v>
      </c>
      <c r="L14" t="n">
        <v>4</v>
      </c>
      <c r="M14" t="n">
        <v>77</v>
      </c>
      <c r="N14" t="n">
        <v>48.15</v>
      </c>
      <c r="O14" t="n">
        <v>27154.29</v>
      </c>
      <c r="P14" t="n">
        <v>432.4</v>
      </c>
      <c r="Q14" t="n">
        <v>2238.57</v>
      </c>
      <c r="R14" t="n">
        <v>158.26</v>
      </c>
      <c r="S14" t="n">
        <v>80.06999999999999</v>
      </c>
      <c r="T14" t="n">
        <v>36698.44</v>
      </c>
      <c r="U14" t="n">
        <v>0.51</v>
      </c>
      <c r="V14" t="n">
        <v>0.83</v>
      </c>
      <c r="W14" t="n">
        <v>6.76</v>
      </c>
      <c r="X14" t="n">
        <v>2.25</v>
      </c>
      <c r="Y14" t="n">
        <v>1</v>
      </c>
      <c r="Z14" t="n">
        <v>10</v>
      </c>
      <c r="AA14" t="n">
        <v>600.9374564422336</v>
      </c>
      <c r="AB14" t="n">
        <v>822.2291393937562</v>
      </c>
      <c r="AC14" t="n">
        <v>743.7567443358603</v>
      </c>
      <c r="AD14" t="n">
        <v>600937.4564422336</v>
      </c>
      <c r="AE14" t="n">
        <v>822229.1393937562</v>
      </c>
      <c r="AF14" t="n">
        <v>3.543118241725778e-06</v>
      </c>
      <c r="AG14" t="n">
        <v>1.534583333333333</v>
      </c>
      <c r="AH14" t="n">
        <v>743756.7443358602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2.7415</v>
      </c>
      <c r="E15" t="n">
        <v>36.48</v>
      </c>
      <c r="F15" t="n">
        <v>30.74</v>
      </c>
      <c r="G15" t="n">
        <v>24.92</v>
      </c>
      <c r="H15" t="n">
        <v>0.35</v>
      </c>
      <c r="I15" t="n">
        <v>74</v>
      </c>
      <c r="J15" t="n">
        <v>218.68</v>
      </c>
      <c r="K15" t="n">
        <v>56.13</v>
      </c>
      <c r="L15" t="n">
        <v>4.25</v>
      </c>
      <c r="M15" t="n">
        <v>72</v>
      </c>
      <c r="N15" t="n">
        <v>48.31</v>
      </c>
      <c r="O15" t="n">
        <v>27204.98</v>
      </c>
      <c r="P15" t="n">
        <v>427.93</v>
      </c>
      <c r="Q15" t="n">
        <v>2238.42</v>
      </c>
      <c r="R15" t="n">
        <v>153.4</v>
      </c>
      <c r="S15" t="n">
        <v>80.06999999999999</v>
      </c>
      <c r="T15" t="n">
        <v>34292.34</v>
      </c>
      <c r="U15" t="n">
        <v>0.52</v>
      </c>
      <c r="V15" t="n">
        <v>0.83</v>
      </c>
      <c r="W15" t="n">
        <v>6.76</v>
      </c>
      <c r="X15" t="n">
        <v>2.11</v>
      </c>
      <c r="Y15" t="n">
        <v>1</v>
      </c>
      <c r="Z15" t="n">
        <v>10</v>
      </c>
      <c r="AA15" t="n">
        <v>590.3464743547431</v>
      </c>
      <c r="AB15" t="n">
        <v>807.7380904604983</v>
      </c>
      <c r="AC15" t="n">
        <v>730.6487007744776</v>
      </c>
      <c r="AD15" t="n">
        <v>590346.4743547431</v>
      </c>
      <c r="AE15" t="n">
        <v>807738.0904604982</v>
      </c>
      <c r="AF15" t="n">
        <v>3.577437632473196e-06</v>
      </c>
      <c r="AG15" t="n">
        <v>1.52</v>
      </c>
      <c r="AH15" t="n">
        <v>730648.7007744776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2.7702</v>
      </c>
      <c r="E16" t="n">
        <v>36.1</v>
      </c>
      <c r="F16" t="n">
        <v>30.57</v>
      </c>
      <c r="G16" t="n">
        <v>26.58</v>
      </c>
      <c r="H16" t="n">
        <v>0.36</v>
      </c>
      <c r="I16" t="n">
        <v>69</v>
      </c>
      <c r="J16" t="n">
        <v>219.09</v>
      </c>
      <c r="K16" t="n">
        <v>56.13</v>
      </c>
      <c r="L16" t="n">
        <v>4.5</v>
      </c>
      <c r="M16" t="n">
        <v>67</v>
      </c>
      <c r="N16" t="n">
        <v>48.47</v>
      </c>
      <c r="O16" t="n">
        <v>27255.72</v>
      </c>
      <c r="P16" t="n">
        <v>423.55</v>
      </c>
      <c r="Q16" t="n">
        <v>2238.51</v>
      </c>
      <c r="R16" t="n">
        <v>147.95</v>
      </c>
      <c r="S16" t="n">
        <v>80.06999999999999</v>
      </c>
      <c r="T16" t="n">
        <v>31593.34</v>
      </c>
      <c r="U16" t="n">
        <v>0.54</v>
      </c>
      <c r="V16" t="n">
        <v>0.84</v>
      </c>
      <c r="W16" t="n">
        <v>6.75</v>
      </c>
      <c r="X16" t="n">
        <v>1.94</v>
      </c>
      <c r="Y16" t="n">
        <v>1</v>
      </c>
      <c r="Z16" t="n">
        <v>10</v>
      </c>
      <c r="AA16" t="n">
        <v>579.3418159671679</v>
      </c>
      <c r="AB16" t="n">
        <v>792.6810313633538</v>
      </c>
      <c r="AC16" t="n">
        <v>717.0286662648496</v>
      </c>
      <c r="AD16" t="n">
        <v>579341.815967168</v>
      </c>
      <c r="AE16" t="n">
        <v>792681.0313633538</v>
      </c>
      <c r="AF16" t="n">
        <v>3.61488883074129e-06</v>
      </c>
      <c r="AG16" t="n">
        <v>1.504166666666667</v>
      </c>
      <c r="AH16" t="n">
        <v>717028.6662648496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2.7914</v>
      </c>
      <c r="E17" t="n">
        <v>35.82</v>
      </c>
      <c r="F17" t="n">
        <v>30.47</v>
      </c>
      <c r="G17" t="n">
        <v>28.12</v>
      </c>
      <c r="H17" t="n">
        <v>0.38</v>
      </c>
      <c r="I17" t="n">
        <v>65</v>
      </c>
      <c r="J17" t="n">
        <v>219.51</v>
      </c>
      <c r="K17" t="n">
        <v>56.13</v>
      </c>
      <c r="L17" t="n">
        <v>4.75</v>
      </c>
      <c r="M17" t="n">
        <v>63</v>
      </c>
      <c r="N17" t="n">
        <v>48.63</v>
      </c>
      <c r="O17" t="n">
        <v>27306.53</v>
      </c>
      <c r="P17" t="n">
        <v>420.2</v>
      </c>
      <c r="Q17" t="n">
        <v>2238.49</v>
      </c>
      <c r="R17" t="n">
        <v>144.59</v>
      </c>
      <c r="S17" t="n">
        <v>80.06999999999999</v>
      </c>
      <c r="T17" t="n">
        <v>29932.63</v>
      </c>
      <c r="U17" t="n">
        <v>0.55</v>
      </c>
      <c r="V17" t="n">
        <v>0.84</v>
      </c>
      <c r="W17" t="n">
        <v>6.74</v>
      </c>
      <c r="X17" t="n">
        <v>1.84</v>
      </c>
      <c r="Y17" t="n">
        <v>1</v>
      </c>
      <c r="Z17" t="n">
        <v>10</v>
      </c>
      <c r="AA17" t="n">
        <v>571.3164750022497</v>
      </c>
      <c r="AB17" t="n">
        <v>781.7004058020972</v>
      </c>
      <c r="AC17" t="n">
        <v>707.0960161957544</v>
      </c>
      <c r="AD17" t="n">
        <v>571316.4750022497</v>
      </c>
      <c r="AE17" t="n">
        <v>781700.4058020972</v>
      </c>
      <c r="AF17" t="n">
        <v>3.64255313050727e-06</v>
      </c>
      <c r="AG17" t="n">
        <v>1.4925</v>
      </c>
      <c r="AH17" t="n">
        <v>707096.0161957544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2.8146</v>
      </c>
      <c r="E18" t="n">
        <v>35.53</v>
      </c>
      <c r="F18" t="n">
        <v>30.34</v>
      </c>
      <c r="G18" t="n">
        <v>29.84</v>
      </c>
      <c r="H18" t="n">
        <v>0.4</v>
      </c>
      <c r="I18" t="n">
        <v>61</v>
      </c>
      <c r="J18" t="n">
        <v>219.92</v>
      </c>
      <c r="K18" t="n">
        <v>56.13</v>
      </c>
      <c r="L18" t="n">
        <v>5</v>
      </c>
      <c r="M18" t="n">
        <v>59</v>
      </c>
      <c r="N18" t="n">
        <v>48.79</v>
      </c>
      <c r="O18" t="n">
        <v>27357.39</v>
      </c>
      <c r="P18" t="n">
        <v>415.88</v>
      </c>
      <c r="Q18" t="n">
        <v>2238.42</v>
      </c>
      <c r="R18" t="n">
        <v>140.6</v>
      </c>
      <c r="S18" t="n">
        <v>80.06999999999999</v>
      </c>
      <c r="T18" t="n">
        <v>27958.95</v>
      </c>
      <c r="U18" t="n">
        <v>0.57</v>
      </c>
      <c r="V18" t="n">
        <v>0.85</v>
      </c>
      <c r="W18" t="n">
        <v>6.73</v>
      </c>
      <c r="X18" t="n">
        <v>1.71</v>
      </c>
      <c r="Y18" t="n">
        <v>1</v>
      </c>
      <c r="Z18" t="n">
        <v>10</v>
      </c>
      <c r="AA18" t="n">
        <v>562.0964038138814</v>
      </c>
      <c r="AB18" t="n">
        <v>769.0850976413386</v>
      </c>
      <c r="AC18" t="n">
        <v>695.6846953401624</v>
      </c>
      <c r="AD18" t="n">
        <v>562096.4038138813</v>
      </c>
      <c r="AE18" t="n">
        <v>769085.0976413386</v>
      </c>
      <c r="AF18" t="n">
        <v>3.672827269873813e-06</v>
      </c>
      <c r="AG18" t="n">
        <v>1.480416666666667</v>
      </c>
      <c r="AH18" t="n">
        <v>695684.6953401624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2.8302</v>
      </c>
      <c r="E19" t="n">
        <v>35.33</v>
      </c>
      <c r="F19" t="n">
        <v>30.27</v>
      </c>
      <c r="G19" t="n">
        <v>31.32</v>
      </c>
      <c r="H19" t="n">
        <v>0.42</v>
      </c>
      <c r="I19" t="n">
        <v>58</v>
      </c>
      <c r="J19" t="n">
        <v>220.33</v>
      </c>
      <c r="K19" t="n">
        <v>56.13</v>
      </c>
      <c r="L19" t="n">
        <v>5.25</v>
      </c>
      <c r="M19" t="n">
        <v>56</v>
      </c>
      <c r="N19" t="n">
        <v>48.95</v>
      </c>
      <c r="O19" t="n">
        <v>27408.3</v>
      </c>
      <c r="P19" t="n">
        <v>413.26</v>
      </c>
      <c r="Q19" t="n">
        <v>2238.57</v>
      </c>
      <c r="R19" t="n">
        <v>138.06</v>
      </c>
      <c r="S19" t="n">
        <v>80.06999999999999</v>
      </c>
      <c r="T19" t="n">
        <v>26703.99</v>
      </c>
      <c r="U19" t="n">
        <v>0.58</v>
      </c>
      <c r="V19" t="n">
        <v>0.85</v>
      </c>
      <c r="W19" t="n">
        <v>6.74</v>
      </c>
      <c r="X19" t="n">
        <v>1.64</v>
      </c>
      <c r="Y19" t="n">
        <v>1</v>
      </c>
      <c r="Z19" t="n">
        <v>10</v>
      </c>
      <c r="AA19" t="n">
        <v>556.3299478758563</v>
      </c>
      <c r="AB19" t="n">
        <v>761.1951782288511</v>
      </c>
      <c r="AC19" t="n">
        <v>688.5477787628314</v>
      </c>
      <c r="AD19" t="n">
        <v>556329.9478758563</v>
      </c>
      <c r="AE19" t="n">
        <v>761195.1782288511</v>
      </c>
      <c r="AF19" t="n">
        <v>3.693184018758213e-06</v>
      </c>
      <c r="AG19" t="n">
        <v>1.472083333333333</v>
      </c>
      <c r="AH19" t="n">
        <v>688547.7787628314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2.8491</v>
      </c>
      <c r="E20" t="n">
        <v>35.1</v>
      </c>
      <c r="F20" t="n">
        <v>30.16</v>
      </c>
      <c r="G20" t="n">
        <v>32.91</v>
      </c>
      <c r="H20" t="n">
        <v>0.44</v>
      </c>
      <c r="I20" t="n">
        <v>55</v>
      </c>
      <c r="J20" t="n">
        <v>220.74</v>
      </c>
      <c r="K20" t="n">
        <v>56.13</v>
      </c>
      <c r="L20" t="n">
        <v>5.5</v>
      </c>
      <c r="M20" t="n">
        <v>53</v>
      </c>
      <c r="N20" t="n">
        <v>49.12</v>
      </c>
      <c r="O20" t="n">
        <v>27459.27</v>
      </c>
      <c r="P20" t="n">
        <v>409.58</v>
      </c>
      <c r="Q20" t="n">
        <v>2238.59</v>
      </c>
      <c r="R20" t="n">
        <v>134.94</v>
      </c>
      <c r="S20" t="n">
        <v>80.06999999999999</v>
      </c>
      <c r="T20" t="n">
        <v>25157.09</v>
      </c>
      <c r="U20" t="n">
        <v>0.59</v>
      </c>
      <c r="V20" t="n">
        <v>0.85</v>
      </c>
      <c r="W20" t="n">
        <v>6.72</v>
      </c>
      <c r="X20" t="n">
        <v>1.54</v>
      </c>
      <c r="Y20" t="n">
        <v>1</v>
      </c>
      <c r="Z20" t="n">
        <v>10</v>
      </c>
      <c r="AA20" t="n">
        <v>548.8475651600006</v>
      </c>
      <c r="AB20" t="n">
        <v>750.9574520975891</v>
      </c>
      <c r="AC20" t="n">
        <v>679.2871268447983</v>
      </c>
      <c r="AD20" t="n">
        <v>548847.5651600006</v>
      </c>
      <c r="AE20" t="n">
        <v>750957.4520975892</v>
      </c>
      <c r="AF20" t="n">
        <v>3.717847002983543e-06</v>
      </c>
      <c r="AG20" t="n">
        <v>1.4625</v>
      </c>
      <c r="AH20" t="n">
        <v>679287.1268447983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2.8648</v>
      </c>
      <c r="E21" t="n">
        <v>34.91</v>
      </c>
      <c r="F21" t="n">
        <v>30.1</v>
      </c>
      <c r="G21" t="n">
        <v>34.73</v>
      </c>
      <c r="H21" t="n">
        <v>0.46</v>
      </c>
      <c r="I21" t="n">
        <v>52</v>
      </c>
      <c r="J21" t="n">
        <v>221.16</v>
      </c>
      <c r="K21" t="n">
        <v>56.13</v>
      </c>
      <c r="L21" t="n">
        <v>5.75</v>
      </c>
      <c r="M21" t="n">
        <v>50</v>
      </c>
      <c r="N21" t="n">
        <v>49.28</v>
      </c>
      <c r="O21" t="n">
        <v>27510.3</v>
      </c>
      <c r="P21" t="n">
        <v>407.19</v>
      </c>
      <c r="Q21" t="n">
        <v>2238.51</v>
      </c>
      <c r="R21" t="n">
        <v>132.37</v>
      </c>
      <c r="S21" t="n">
        <v>80.06999999999999</v>
      </c>
      <c r="T21" t="n">
        <v>23886.38</v>
      </c>
      <c r="U21" t="n">
        <v>0.6</v>
      </c>
      <c r="V21" t="n">
        <v>0.85</v>
      </c>
      <c r="W21" t="n">
        <v>6.73</v>
      </c>
      <c r="X21" t="n">
        <v>1.47</v>
      </c>
      <c r="Y21" t="n">
        <v>1</v>
      </c>
      <c r="Z21" t="n">
        <v>10</v>
      </c>
      <c r="AA21" t="n">
        <v>543.4618329606087</v>
      </c>
      <c r="AB21" t="n">
        <v>743.5884557006458</v>
      </c>
      <c r="AC21" t="n">
        <v>672.6214171215277</v>
      </c>
      <c r="AD21" t="n">
        <v>543461.8329606088</v>
      </c>
      <c r="AE21" t="n">
        <v>743588.4557006458</v>
      </c>
      <c r="AF21" t="n">
        <v>3.73833424384797e-06</v>
      </c>
      <c r="AG21" t="n">
        <v>1.454583333333333</v>
      </c>
      <c r="AH21" t="n">
        <v>672621.4171215276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2.8744</v>
      </c>
      <c r="E22" t="n">
        <v>34.79</v>
      </c>
      <c r="F22" t="n">
        <v>30.07</v>
      </c>
      <c r="G22" t="n">
        <v>36.08</v>
      </c>
      <c r="H22" t="n">
        <v>0.48</v>
      </c>
      <c r="I22" t="n">
        <v>50</v>
      </c>
      <c r="J22" t="n">
        <v>221.57</v>
      </c>
      <c r="K22" t="n">
        <v>56.13</v>
      </c>
      <c r="L22" t="n">
        <v>6</v>
      </c>
      <c r="M22" t="n">
        <v>48</v>
      </c>
      <c r="N22" t="n">
        <v>49.45</v>
      </c>
      <c r="O22" t="n">
        <v>27561.39</v>
      </c>
      <c r="P22" t="n">
        <v>404.22</v>
      </c>
      <c r="Q22" t="n">
        <v>2238.48</v>
      </c>
      <c r="R22" t="n">
        <v>131.09</v>
      </c>
      <c r="S22" t="n">
        <v>80.06999999999999</v>
      </c>
      <c r="T22" t="n">
        <v>23254.63</v>
      </c>
      <c r="U22" t="n">
        <v>0.61</v>
      </c>
      <c r="V22" t="n">
        <v>0.85</v>
      </c>
      <c r="W22" t="n">
        <v>6.73</v>
      </c>
      <c r="X22" t="n">
        <v>1.44</v>
      </c>
      <c r="Y22" t="n">
        <v>1</v>
      </c>
      <c r="Z22" t="n">
        <v>10</v>
      </c>
      <c r="AA22" t="n">
        <v>538.9670893014372</v>
      </c>
      <c r="AB22" t="n">
        <v>737.4385491320719</v>
      </c>
      <c r="AC22" t="n">
        <v>667.0584490044104</v>
      </c>
      <c r="AD22" t="n">
        <v>538967.0893014373</v>
      </c>
      <c r="AE22" t="n">
        <v>737438.5491320719</v>
      </c>
      <c r="AF22" t="n">
        <v>3.750861473930678e-06</v>
      </c>
      <c r="AG22" t="n">
        <v>1.449583333333333</v>
      </c>
      <c r="AH22" t="n">
        <v>667058.4490044104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2.894</v>
      </c>
      <c r="E23" t="n">
        <v>34.55</v>
      </c>
      <c r="F23" t="n">
        <v>29.96</v>
      </c>
      <c r="G23" t="n">
        <v>38.24</v>
      </c>
      <c r="H23" t="n">
        <v>0.5</v>
      </c>
      <c r="I23" t="n">
        <v>47</v>
      </c>
      <c r="J23" t="n">
        <v>221.99</v>
      </c>
      <c r="K23" t="n">
        <v>56.13</v>
      </c>
      <c r="L23" t="n">
        <v>6.25</v>
      </c>
      <c r="M23" t="n">
        <v>45</v>
      </c>
      <c r="N23" t="n">
        <v>49.61</v>
      </c>
      <c r="O23" t="n">
        <v>27612.53</v>
      </c>
      <c r="P23" t="n">
        <v>400.59</v>
      </c>
      <c r="Q23" t="n">
        <v>2238.43</v>
      </c>
      <c r="R23" t="n">
        <v>127.77</v>
      </c>
      <c r="S23" t="n">
        <v>80.06999999999999</v>
      </c>
      <c r="T23" t="n">
        <v>21609.75</v>
      </c>
      <c r="U23" t="n">
        <v>0.63</v>
      </c>
      <c r="V23" t="n">
        <v>0.86</v>
      </c>
      <c r="W23" t="n">
        <v>6.72</v>
      </c>
      <c r="X23" t="n">
        <v>1.33</v>
      </c>
      <c r="Y23" t="n">
        <v>1</v>
      </c>
      <c r="Z23" t="n">
        <v>10</v>
      </c>
      <c r="AA23" t="n">
        <v>531.6223724440542</v>
      </c>
      <c r="AB23" t="n">
        <v>727.3891835017615</v>
      </c>
      <c r="AC23" t="n">
        <v>657.9681807254833</v>
      </c>
      <c r="AD23" t="n">
        <v>531622.3724440542</v>
      </c>
      <c r="AE23" t="n">
        <v>727389.1835017615</v>
      </c>
      <c r="AF23" t="n">
        <v>3.776437902016207e-06</v>
      </c>
      <c r="AG23" t="n">
        <v>1.439583333333333</v>
      </c>
      <c r="AH23" t="n">
        <v>657968.1807254833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2.9075</v>
      </c>
      <c r="E24" t="n">
        <v>34.39</v>
      </c>
      <c r="F24" t="n">
        <v>29.88</v>
      </c>
      <c r="G24" t="n">
        <v>39.84</v>
      </c>
      <c r="H24" t="n">
        <v>0.52</v>
      </c>
      <c r="I24" t="n">
        <v>45</v>
      </c>
      <c r="J24" t="n">
        <v>222.4</v>
      </c>
      <c r="K24" t="n">
        <v>56.13</v>
      </c>
      <c r="L24" t="n">
        <v>6.5</v>
      </c>
      <c r="M24" t="n">
        <v>43</v>
      </c>
      <c r="N24" t="n">
        <v>49.78</v>
      </c>
      <c r="O24" t="n">
        <v>27663.85</v>
      </c>
      <c r="P24" t="n">
        <v>396.96</v>
      </c>
      <c r="Q24" t="n">
        <v>2238.62</v>
      </c>
      <c r="R24" t="n">
        <v>125.29</v>
      </c>
      <c r="S24" t="n">
        <v>80.06999999999999</v>
      </c>
      <c r="T24" t="n">
        <v>20379.66</v>
      </c>
      <c r="U24" t="n">
        <v>0.64</v>
      </c>
      <c r="V24" t="n">
        <v>0.86</v>
      </c>
      <c r="W24" t="n">
        <v>6.72</v>
      </c>
      <c r="X24" t="n">
        <v>1.25</v>
      </c>
      <c r="Y24" t="n">
        <v>1</v>
      </c>
      <c r="Z24" t="n">
        <v>10</v>
      </c>
      <c r="AA24" t="n">
        <v>525.6571416626908</v>
      </c>
      <c r="AB24" t="n">
        <v>719.2272915792912</v>
      </c>
      <c r="AC24" t="n">
        <v>650.5852483128065</v>
      </c>
      <c r="AD24" t="n">
        <v>525657.1416626908</v>
      </c>
      <c r="AE24" t="n">
        <v>719227.2915792912</v>
      </c>
      <c r="AF24" t="n">
        <v>3.794054319320014e-06</v>
      </c>
      <c r="AG24" t="n">
        <v>1.432916666666667</v>
      </c>
      <c r="AH24" t="n">
        <v>650585.2483128065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2.9188</v>
      </c>
      <c r="E25" t="n">
        <v>34.26</v>
      </c>
      <c r="F25" t="n">
        <v>29.83</v>
      </c>
      <c r="G25" t="n">
        <v>41.63</v>
      </c>
      <c r="H25" t="n">
        <v>0.54</v>
      </c>
      <c r="I25" t="n">
        <v>43</v>
      </c>
      <c r="J25" t="n">
        <v>222.82</v>
      </c>
      <c r="K25" t="n">
        <v>56.13</v>
      </c>
      <c r="L25" t="n">
        <v>6.75</v>
      </c>
      <c r="M25" t="n">
        <v>41</v>
      </c>
      <c r="N25" t="n">
        <v>49.94</v>
      </c>
      <c r="O25" t="n">
        <v>27715.11</v>
      </c>
      <c r="P25" t="n">
        <v>394.32</v>
      </c>
      <c r="Q25" t="n">
        <v>2238.46</v>
      </c>
      <c r="R25" t="n">
        <v>123.86</v>
      </c>
      <c r="S25" t="n">
        <v>80.06999999999999</v>
      </c>
      <c r="T25" t="n">
        <v>19674.84</v>
      </c>
      <c r="U25" t="n">
        <v>0.65</v>
      </c>
      <c r="V25" t="n">
        <v>0.86</v>
      </c>
      <c r="W25" t="n">
        <v>6.71</v>
      </c>
      <c r="X25" t="n">
        <v>1.2</v>
      </c>
      <c r="Y25" t="n">
        <v>1</v>
      </c>
      <c r="Z25" t="n">
        <v>10</v>
      </c>
      <c r="AA25" t="n">
        <v>521.1397166457813</v>
      </c>
      <c r="AB25" t="n">
        <v>713.0463513764295</v>
      </c>
      <c r="AC25" t="n">
        <v>644.9942083679018</v>
      </c>
      <c r="AD25" t="n">
        <v>521139.7166457812</v>
      </c>
      <c r="AE25" t="n">
        <v>713046.3513764294</v>
      </c>
      <c r="AF25" t="n">
        <v>3.8087999130632e-06</v>
      </c>
      <c r="AG25" t="n">
        <v>1.4275</v>
      </c>
      <c r="AH25" t="n">
        <v>644994.2083679019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2.932</v>
      </c>
      <c r="E26" t="n">
        <v>34.11</v>
      </c>
      <c r="F26" t="n">
        <v>29.76</v>
      </c>
      <c r="G26" t="n">
        <v>43.56</v>
      </c>
      <c r="H26" t="n">
        <v>0.5600000000000001</v>
      </c>
      <c r="I26" t="n">
        <v>41</v>
      </c>
      <c r="J26" t="n">
        <v>223.23</v>
      </c>
      <c r="K26" t="n">
        <v>56.13</v>
      </c>
      <c r="L26" t="n">
        <v>7</v>
      </c>
      <c r="M26" t="n">
        <v>39</v>
      </c>
      <c r="N26" t="n">
        <v>50.11</v>
      </c>
      <c r="O26" t="n">
        <v>27766.43</v>
      </c>
      <c r="P26" t="n">
        <v>390.61</v>
      </c>
      <c r="Q26" t="n">
        <v>2238.34</v>
      </c>
      <c r="R26" t="n">
        <v>121.52</v>
      </c>
      <c r="S26" t="n">
        <v>80.06999999999999</v>
      </c>
      <c r="T26" t="n">
        <v>18515.52</v>
      </c>
      <c r="U26" t="n">
        <v>0.66</v>
      </c>
      <c r="V26" t="n">
        <v>0.86</v>
      </c>
      <c r="W26" t="n">
        <v>6.71</v>
      </c>
      <c r="X26" t="n">
        <v>1.14</v>
      </c>
      <c r="Y26" t="n">
        <v>1</v>
      </c>
      <c r="Z26" t="n">
        <v>10</v>
      </c>
      <c r="AA26" t="n">
        <v>515.3211999325864</v>
      </c>
      <c r="AB26" t="n">
        <v>705.0852001145955</v>
      </c>
      <c r="AC26" t="n">
        <v>637.7928582089514</v>
      </c>
      <c r="AD26" t="n">
        <v>515321.1999325865</v>
      </c>
      <c r="AE26" t="n">
        <v>705085.2001145955</v>
      </c>
      <c r="AF26" t="n">
        <v>3.826024854426923e-06</v>
      </c>
      <c r="AG26" t="n">
        <v>1.42125</v>
      </c>
      <c r="AH26" t="n">
        <v>637792.8582089514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2.9382</v>
      </c>
      <c r="E27" t="n">
        <v>34.03</v>
      </c>
      <c r="F27" t="n">
        <v>29.73</v>
      </c>
      <c r="G27" t="n">
        <v>44.6</v>
      </c>
      <c r="H27" t="n">
        <v>0.58</v>
      </c>
      <c r="I27" t="n">
        <v>40</v>
      </c>
      <c r="J27" t="n">
        <v>223.65</v>
      </c>
      <c r="K27" t="n">
        <v>56.13</v>
      </c>
      <c r="L27" t="n">
        <v>7.25</v>
      </c>
      <c r="M27" t="n">
        <v>38</v>
      </c>
      <c r="N27" t="n">
        <v>50.27</v>
      </c>
      <c r="O27" t="n">
        <v>27817.81</v>
      </c>
      <c r="P27" t="n">
        <v>387.34</v>
      </c>
      <c r="Q27" t="n">
        <v>2238.68</v>
      </c>
      <c r="R27" t="n">
        <v>120.66</v>
      </c>
      <c r="S27" t="n">
        <v>80.06999999999999</v>
      </c>
      <c r="T27" t="n">
        <v>18090.31</v>
      </c>
      <c r="U27" t="n">
        <v>0.66</v>
      </c>
      <c r="V27" t="n">
        <v>0.86</v>
      </c>
      <c r="W27" t="n">
        <v>6.7</v>
      </c>
      <c r="X27" t="n">
        <v>1.1</v>
      </c>
      <c r="Y27" t="n">
        <v>1</v>
      </c>
      <c r="Z27" t="n">
        <v>10</v>
      </c>
      <c r="AA27" t="n">
        <v>511.3621002650079</v>
      </c>
      <c r="AB27" t="n">
        <v>699.6681852862644</v>
      </c>
      <c r="AC27" t="n">
        <v>632.8928356730081</v>
      </c>
      <c r="AD27" t="n">
        <v>511362.1002650079</v>
      </c>
      <c r="AE27" t="n">
        <v>699668.1852862644</v>
      </c>
      <c r="AF27" t="n">
        <v>3.834115357188672e-06</v>
      </c>
      <c r="AG27" t="n">
        <v>1.417916666666667</v>
      </c>
      <c r="AH27" t="n">
        <v>632892.8356730081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2.9479</v>
      </c>
      <c r="E28" t="n">
        <v>33.92</v>
      </c>
      <c r="F28" t="n">
        <v>29.7</v>
      </c>
      <c r="G28" t="n">
        <v>46.9</v>
      </c>
      <c r="H28" t="n">
        <v>0.59</v>
      </c>
      <c r="I28" t="n">
        <v>38</v>
      </c>
      <c r="J28" t="n">
        <v>224.07</v>
      </c>
      <c r="K28" t="n">
        <v>56.13</v>
      </c>
      <c r="L28" t="n">
        <v>7.5</v>
      </c>
      <c r="M28" t="n">
        <v>36</v>
      </c>
      <c r="N28" t="n">
        <v>50.44</v>
      </c>
      <c r="O28" t="n">
        <v>27869.24</v>
      </c>
      <c r="P28" t="n">
        <v>385.97</v>
      </c>
      <c r="Q28" t="n">
        <v>2238.37</v>
      </c>
      <c r="R28" t="n">
        <v>119.59</v>
      </c>
      <c r="S28" t="n">
        <v>80.06999999999999</v>
      </c>
      <c r="T28" t="n">
        <v>17566.21</v>
      </c>
      <c r="U28" t="n">
        <v>0.67</v>
      </c>
      <c r="V28" t="n">
        <v>0.86</v>
      </c>
      <c r="W28" t="n">
        <v>6.71</v>
      </c>
      <c r="X28" t="n">
        <v>1.08</v>
      </c>
      <c r="Y28" t="n">
        <v>1</v>
      </c>
      <c r="Z28" t="n">
        <v>10</v>
      </c>
      <c r="AA28" t="n">
        <v>508.3815440172401</v>
      </c>
      <c r="AB28" t="n">
        <v>695.5900567352069</v>
      </c>
      <c r="AC28" t="n">
        <v>629.2039179871743</v>
      </c>
      <c r="AD28" t="n">
        <v>508381.5440172401</v>
      </c>
      <c r="AE28" t="n">
        <v>695590.0567352069</v>
      </c>
      <c r="AF28" t="n">
        <v>3.846773079251408e-06</v>
      </c>
      <c r="AG28" t="n">
        <v>1.413333333333333</v>
      </c>
      <c r="AH28" t="n">
        <v>629203.9179871744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2.9548</v>
      </c>
      <c r="E29" t="n">
        <v>33.84</v>
      </c>
      <c r="F29" t="n">
        <v>29.67</v>
      </c>
      <c r="G29" t="n">
        <v>48.11</v>
      </c>
      <c r="H29" t="n">
        <v>0.61</v>
      </c>
      <c r="I29" t="n">
        <v>37</v>
      </c>
      <c r="J29" t="n">
        <v>224.49</v>
      </c>
      <c r="K29" t="n">
        <v>56.13</v>
      </c>
      <c r="L29" t="n">
        <v>7.75</v>
      </c>
      <c r="M29" t="n">
        <v>35</v>
      </c>
      <c r="N29" t="n">
        <v>50.61</v>
      </c>
      <c r="O29" t="n">
        <v>27920.73</v>
      </c>
      <c r="P29" t="n">
        <v>383.02</v>
      </c>
      <c r="Q29" t="n">
        <v>2238.39</v>
      </c>
      <c r="R29" t="n">
        <v>118.36</v>
      </c>
      <c r="S29" t="n">
        <v>80.06999999999999</v>
      </c>
      <c r="T29" t="n">
        <v>16957.52</v>
      </c>
      <c r="U29" t="n">
        <v>0.68</v>
      </c>
      <c r="V29" t="n">
        <v>0.86</v>
      </c>
      <c r="W29" t="n">
        <v>6.71</v>
      </c>
      <c r="X29" t="n">
        <v>1.04</v>
      </c>
      <c r="Y29" t="n">
        <v>1</v>
      </c>
      <c r="Z29" t="n">
        <v>10</v>
      </c>
      <c r="AA29" t="n">
        <v>504.6039402687152</v>
      </c>
      <c r="AB29" t="n">
        <v>690.4213726303601</v>
      </c>
      <c r="AC29" t="n">
        <v>624.5285258390003</v>
      </c>
      <c r="AD29" t="n">
        <v>504603.9402687153</v>
      </c>
      <c r="AE29" t="n">
        <v>690421.3726303601</v>
      </c>
      <c r="AF29" t="n">
        <v>3.855777025873354e-06</v>
      </c>
      <c r="AG29" t="n">
        <v>1.41</v>
      </c>
      <c r="AH29" t="n">
        <v>624528.5258390002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2.9694</v>
      </c>
      <c r="E30" t="n">
        <v>33.68</v>
      </c>
      <c r="F30" t="n">
        <v>29.59</v>
      </c>
      <c r="G30" t="n">
        <v>50.72</v>
      </c>
      <c r="H30" t="n">
        <v>0.63</v>
      </c>
      <c r="I30" t="n">
        <v>35</v>
      </c>
      <c r="J30" t="n">
        <v>224.9</v>
      </c>
      <c r="K30" t="n">
        <v>56.13</v>
      </c>
      <c r="L30" t="n">
        <v>8</v>
      </c>
      <c r="M30" t="n">
        <v>33</v>
      </c>
      <c r="N30" t="n">
        <v>50.78</v>
      </c>
      <c r="O30" t="n">
        <v>27972.28</v>
      </c>
      <c r="P30" t="n">
        <v>379.26</v>
      </c>
      <c r="Q30" t="n">
        <v>2238.35</v>
      </c>
      <c r="R30" t="n">
        <v>116.15</v>
      </c>
      <c r="S30" t="n">
        <v>80.06999999999999</v>
      </c>
      <c r="T30" t="n">
        <v>15861.38</v>
      </c>
      <c r="U30" t="n">
        <v>0.6899999999999999</v>
      </c>
      <c r="V30" t="n">
        <v>0.87</v>
      </c>
      <c r="W30" t="n">
        <v>6.69</v>
      </c>
      <c r="X30" t="n">
        <v>0.96</v>
      </c>
      <c r="Y30" t="n">
        <v>1</v>
      </c>
      <c r="Z30" t="n">
        <v>10</v>
      </c>
      <c r="AA30" t="n">
        <v>498.5959377735691</v>
      </c>
      <c r="AB30" t="n">
        <v>682.2009585621378</v>
      </c>
      <c r="AC30" t="n">
        <v>617.0926565520253</v>
      </c>
      <c r="AD30" t="n">
        <v>498595.9377735691</v>
      </c>
      <c r="AE30" t="n">
        <v>682200.9585621378</v>
      </c>
      <c r="AF30" t="n">
        <v>3.874828854957471e-06</v>
      </c>
      <c r="AG30" t="n">
        <v>1.403333333333333</v>
      </c>
      <c r="AH30" t="n">
        <v>617092.6565520253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2.9733</v>
      </c>
      <c r="E31" t="n">
        <v>33.63</v>
      </c>
      <c r="F31" t="n">
        <v>29.58</v>
      </c>
      <c r="G31" t="n">
        <v>52.21</v>
      </c>
      <c r="H31" t="n">
        <v>0.65</v>
      </c>
      <c r="I31" t="n">
        <v>34</v>
      </c>
      <c r="J31" t="n">
        <v>225.32</v>
      </c>
      <c r="K31" t="n">
        <v>56.13</v>
      </c>
      <c r="L31" t="n">
        <v>8.25</v>
      </c>
      <c r="M31" t="n">
        <v>32</v>
      </c>
      <c r="N31" t="n">
        <v>50.95</v>
      </c>
      <c r="O31" t="n">
        <v>28023.89</v>
      </c>
      <c r="P31" t="n">
        <v>376.83</v>
      </c>
      <c r="Q31" t="n">
        <v>2238.45</v>
      </c>
      <c r="R31" t="n">
        <v>115.85</v>
      </c>
      <c r="S31" t="n">
        <v>80.06999999999999</v>
      </c>
      <c r="T31" t="n">
        <v>15718.25</v>
      </c>
      <c r="U31" t="n">
        <v>0.6899999999999999</v>
      </c>
      <c r="V31" t="n">
        <v>0.87</v>
      </c>
      <c r="W31" t="n">
        <v>6.69</v>
      </c>
      <c r="X31" t="n">
        <v>0.96</v>
      </c>
      <c r="Y31" t="n">
        <v>1</v>
      </c>
      <c r="Z31" t="n">
        <v>10</v>
      </c>
      <c r="AA31" t="n">
        <v>495.9054120261486</v>
      </c>
      <c r="AB31" t="n">
        <v>678.5196625368983</v>
      </c>
      <c r="AC31" t="n">
        <v>613.7626982527034</v>
      </c>
      <c r="AD31" t="n">
        <v>495905.4120261486</v>
      </c>
      <c r="AE31" t="n">
        <v>678519.6625368983</v>
      </c>
      <c r="AF31" t="n">
        <v>3.879918042178571e-06</v>
      </c>
      <c r="AG31" t="n">
        <v>1.40125</v>
      </c>
      <c r="AH31" t="n">
        <v>613762.6982527034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2.9812</v>
      </c>
      <c r="E32" t="n">
        <v>33.54</v>
      </c>
      <c r="F32" t="n">
        <v>29.54</v>
      </c>
      <c r="G32" t="n">
        <v>53.7</v>
      </c>
      <c r="H32" t="n">
        <v>0.67</v>
      </c>
      <c r="I32" t="n">
        <v>33</v>
      </c>
      <c r="J32" t="n">
        <v>225.74</v>
      </c>
      <c r="K32" t="n">
        <v>56.13</v>
      </c>
      <c r="L32" t="n">
        <v>8.5</v>
      </c>
      <c r="M32" t="n">
        <v>31</v>
      </c>
      <c r="N32" t="n">
        <v>51.11</v>
      </c>
      <c r="O32" t="n">
        <v>28075.56</v>
      </c>
      <c r="P32" t="n">
        <v>373.88</v>
      </c>
      <c r="Q32" t="n">
        <v>2238.44</v>
      </c>
      <c r="R32" t="n">
        <v>114.46</v>
      </c>
      <c r="S32" t="n">
        <v>80.06999999999999</v>
      </c>
      <c r="T32" t="n">
        <v>15024.97</v>
      </c>
      <c r="U32" t="n">
        <v>0.7</v>
      </c>
      <c r="V32" t="n">
        <v>0.87</v>
      </c>
      <c r="W32" t="n">
        <v>6.69</v>
      </c>
      <c r="X32" t="n">
        <v>0.91</v>
      </c>
      <c r="Y32" t="n">
        <v>1</v>
      </c>
      <c r="Z32" t="n">
        <v>10</v>
      </c>
      <c r="AA32" t="n">
        <v>491.9652916225752</v>
      </c>
      <c r="AB32" t="n">
        <v>673.1286159748847</v>
      </c>
      <c r="AC32" t="n">
        <v>608.8861656081872</v>
      </c>
      <c r="AD32" t="n">
        <v>491965.2916225752</v>
      </c>
      <c r="AE32" t="n">
        <v>673128.6159748847</v>
      </c>
      <c r="AF32" t="n">
        <v>3.8902269086008e-06</v>
      </c>
      <c r="AG32" t="n">
        <v>1.3975</v>
      </c>
      <c r="AH32" t="n">
        <v>608886.1656081872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2.9879</v>
      </c>
      <c r="E33" t="n">
        <v>33.47</v>
      </c>
      <c r="F33" t="n">
        <v>29.5</v>
      </c>
      <c r="G33" t="n">
        <v>55.32</v>
      </c>
      <c r="H33" t="n">
        <v>0.6899999999999999</v>
      </c>
      <c r="I33" t="n">
        <v>32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371.3</v>
      </c>
      <c r="Q33" t="n">
        <v>2238.36</v>
      </c>
      <c r="R33" t="n">
        <v>113.09</v>
      </c>
      <c r="S33" t="n">
        <v>80.06999999999999</v>
      </c>
      <c r="T33" t="n">
        <v>14344.91</v>
      </c>
      <c r="U33" t="n">
        <v>0.71</v>
      </c>
      <c r="V33" t="n">
        <v>0.87</v>
      </c>
      <c r="W33" t="n">
        <v>6.69</v>
      </c>
      <c r="X33" t="n">
        <v>0.88</v>
      </c>
      <c r="Y33" t="n">
        <v>1</v>
      </c>
      <c r="Z33" t="n">
        <v>10</v>
      </c>
      <c r="AA33" t="n">
        <v>488.5435137543656</v>
      </c>
      <c r="AB33" t="n">
        <v>668.4467885374149</v>
      </c>
      <c r="AC33" t="n">
        <v>604.6511652103634</v>
      </c>
      <c r="AD33" t="n">
        <v>488543.5137543656</v>
      </c>
      <c r="AE33" t="n">
        <v>668446.788537415</v>
      </c>
      <c r="AF33" t="n">
        <v>3.898969871262689e-06</v>
      </c>
      <c r="AG33" t="n">
        <v>1.394583333333333</v>
      </c>
      <c r="AH33" t="n">
        <v>604651.1652103633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2.9951</v>
      </c>
      <c r="E34" t="n">
        <v>33.39</v>
      </c>
      <c r="F34" t="n">
        <v>29.47</v>
      </c>
      <c r="G34" t="n">
        <v>57.03</v>
      </c>
      <c r="H34" t="n">
        <v>0.71</v>
      </c>
      <c r="I34" t="n">
        <v>31</v>
      </c>
      <c r="J34" t="n">
        <v>226.58</v>
      </c>
      <c r="K34" t="n">
        <v>56.13</v>
      </c>
      <c r="L34" t="n">
        <v>9</v>
      </c>
      <c r="M34" t="n">
        <v>29</v>
      </c>
      <c r="N34" t="n">
        <v>51.45</v>
      </c>
      <c r="O34" t="n">
        <v>28179.08</v>
      </c>
      <c r="P34" t="n">
        <v>367.34</v>
      </c>
      <c r="Q34" t="n">
        <v>2238.35</v>
      </c>
      <c r="R34" t="n">
        <v>112.11</v>
      </c>
      <c r="S34" t="n">
        <v>80.06999999999999</v>
      </c>
      <c r="T34" t="n">
        <v>13861.38</v>
      </c>
      <c r="U34" t="n">
        <v>0.71</v>
      </c>
      <c r="V34" t="n">
        <v>0.87</v>
      </c>
      <c r="W34" t="n">
        <v>6.69</v>
      </c>
      <c r="X34" t="n">
        <v>0.84</v>
      </c>
      <c r="Y34" t="n">
        <v>1</v>
      </c>
      <c r="Z34" t="n">
        <v>10</v>
      </c>
      <c r="AA34" t="n">
        <v>483.9985166163302</v>
      </c>
      <c r="AB34" t="n">
        <v>662.2281229420327</v>
      </c>
      <c r="AC34" t="n">
        <v>599.0260003314523</v>
      </c>
      <c r="AD34" t="n">
        <v>483998.5166163302</v>
      </c>
      <c r="AE34" t="n">
        <v>662228.1229420326</v>
      </c>
      <c r="AF34" t="n">
        <v>3.908365293824719e-06</v>
      </c>
      <c r="AG34" t="n">
        <v>1.39125</v>
      </c>
      <c r="AH34" t="n">
        <v>599026.0003314523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2.9989</v>
      </c>
      <c r="E35" t="n">
        <v>33.35</v>
      </c>
      <c r="F35" t="n">
        <v>29.47</v>
      </c>
      <c r="G35" t="n">
        <v>58.93</v>
      </c>
      <c r="H35" t="n">
        <v>0.72</v>
      </c>
      <c r="I35" t="n">
        <v>30</v>
      </c>
      <c r="J35" t="n">
        <v>227</v>
      </c>
      <c r="K35" t="n">
        <v>56.13</v>
      </c>
      <c r="L35" t="n">
        <v>9.25</v>
      </c>
      <c r="M35" t="n">
        <v>28</v>
      </c>
      <c r="N35" t="n">
        <v>51.62</v>
      </c>
      <c r="O35" t="n">
        <v>28230.92</v>
      </c>
      <c r="P35" t="n">
        <v>364.98</v>
      </c>
      <c r="Q35" t="n">
        <v>2238.32</v>
      </c>
      <c r="R35" t="n">
        <v>111.93</v>
      </c>
      <c r="S35" t="n">
        <v>80.06999999999999</v>
      </c>
      <c r="T35" t="n">
        <v>13774.79</v>
      </c>
      <c r="U35" t="n">
        <v>0.72</v>
      </c>
      <c r="V35" t="n">
        <v>0.87</v>
      </c>
      <c r="W35" t="n">
        <v>6.69</v>
      </c>
      <c r="X35" t="n">
        <v>0.84</v>
      </c>
      <c r="Y35" t="n">
        <v>1</v>
      </c>
      <c r="Z35" t="n">
        <v>10</v>
      </c>
      <c r="AA35" t="n">
        <v>481.4842839395606</v>
      </c>
      <c r="AB35" t="n">
        <v>658.788038873559</v>
      </c>
      <c r="AC35" t="n">
        <v>595.9142330582855</v>
      </c>
      <c r="AD35" t="n">
        <v>481484.2839395606</v>
      </c>
      <c r="AE35" t="n">
        <v>658788.038873559</v>
      </c>
      <c r="AF35" t="n">
        <v>3.913323989065792e-06</v>
      </c>
      <c r="AG35" t="n">
        <v>1.389583333333333</v>
      </c>
      <c r="AH35" t="n">
        <v>595914.2330582856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3.0063</v>
      </c>
      <c r="E36" t="n">
        <v>33.26</v>
      </c>
      <c r="F36" t="n">
        <v>29.43</v>
      </c>
      <c r="G36" t="n">
        <v>60.88</v>
      </c>
      <c r="H36" t="n">
        <v>0.74</v>
      </c>
      <c r="I36" t="n">
        <v>29</v>
      </c>
      <c r="J36" t="n">
        <v>227.42</v>
      </c>
      <c r="K36" t="n">
        <v>56.13</v>
      </c>
      <c r="L36" t="n">
        <v>9.5</v>
      </c>
      <c r="M36" t="n">
        <v>27</v>
      </c>
      <c r="N36" t="n">
        <v>51.8</v>
      </c>
      <c r="O36" t="n">
        <v>28282.83</v>
      </c>
      <c r="P36" t="n">
        <v>362.14</v>
      </c>
      <c r="Q36" t="n">
        <v>2238.43</v>
      </c>
      <c r="R36" t="n">
        <v>110.65</v>
      </c>
      <c r="S36" t="n">
        <v>80.06999999999999</v>
      </c>
      <c r="T36" t="n">
        <v>13142.66</v>
      </c>
      <c r="U36" t="n">
        <v>0.72</v>
      </c>
      <c r="V36" t="n">
        <v>0.87</v>
      </c>
      <c r="W36" t="n">
        <v>6.69</v>
      </c>
      <c r="X36" t="n">
        <v>0.8</v>
      </c>
      <c r="Y36" t="n">
        <v>1</v>
      </c>
      <c r="Z36" t="n">
        <v>10</v>
      </c>
      <c r="AA36" t="n">
        <v>477.7804848302998</v>
      </c>
      <c r="AB36" t="n">
        <v>653.720337532184</v>
      </c>
      <c r="AC36" t="n">
        <v>591.3301860203678</v>
      </c>
      <c r="AD36" t="n">
        <v>477780.4848302997</v>
      </c>
      <c r="AE36" t="n">
        <v>653720.337532184</v>
      </c>
      <c r="AF36" t="n">
        <v>3.922980395587879e-06</v>
      </c>
      <c r="AG36" t="n">
        <v>1.385833333333333</v>
      </c>
      <c r="AH36" t="n">
        <v>591330.1860203678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3.012</v>
      </c>
      <c r="E37" t="n">
        <v>33.2</v>
      </c>
      <c r="F37" t="n">
        <v>29.41</v>
      </c>
      <c r="G37" t="n">
        <v>63.01</v>
      </c>
      <c r="H37" t="n">
        <v>0.76</v>
      </c>
      <c r="I37" t="n">
        <v>28</v>
      </c>
      <c r="J37" t="n">
        <v>227.84</v>
      </c>
      <c r="K37" t="n">
        <v>56.13</v>
      </c>
      <c r="L37" t="n">
        <v>9.75</v>
      </c>
      <c r="M37" t="n">
        <v>26</v>
      </c>
      <c r="N37" t="n">
        <v>51.97</v>
      </c>
      <c r="O37" t="n">
        <v>28334.8</v>
      </c>
      <c r="P37" t="n">
        <v>359.45</v>
      </c>
      <c r="Q37" t="n">
        <v>2238.42</v>
      </c>
      <c r="R37" t="n">
        <v>110.03</v>
      </c>
      <c r="S37" t="n">
        <v>80.06999999999999</v>
      </c>
      <c r="T37" t="n">
        <v>12835.75</v>
      </c>
      <c r="U37" t="n">
        <v>0.73</v>
      </c>
      <c r="V37" t="n">
        <v>0.87</v>
      </c>
      <c r="W37" t="n">
        <v>6.68</v>
      </c>
      <c r="X37" t="n">
        <v>0.78</v>
      </c>
      <c r="Y37" t="n">
        <v>1</v>
      </c>
      <c r="Z37" t="n">
        <v>10</v>
      </c>
      <c r="AA37" t="n">
        <v>474.6031474857899</v>
      </c>
      <c r="AB37" t="n">
        <v>649.3729644031948</v>
      </c>
      <c r="AC37" t="n">
        <v>587.3977200812328</v>
      </c>
      <c r="AD37" t="n">
        <v>474603.1474857898</v>
      </c>
      <c r="AE37" t="n">
        <v>649372.9644031948</v>
      </c>
      <c r="AF37" t="n">
        <v>3.930418438449486e-06</v>
      </c>
      <c r="AG37" t="n">
        <v>1.383333333333334</v>
      </c>
      <c r="AH37" t="n">
        <v>587397.7200812328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3.0167</v>
      </c>
      <c r="E38" t="n">
        <v>33.15</v>
      </c>
      <c r="F38" t="n">
        <v>29.4</v>
      </c>
      <c r="G38" t="n">
        <v>65.31999999999999</v>
      </c>
      <c r="H38" t="n">
        <v>0.78</v>
      </c>
      <c r="I38" t="n">
        <v>27</v>
      </c>
      <c r="J38" t="n">
        <v>228.27</v>
      </c>
      <c r="K38" t="n">
        <v>56.13</v>
      </c>
      <c r="L38" t="n">
        <v>10</v>
      </c>
      <c r="M38" t="n">
        <v>25</v>
      </c>
      <c r="N38" t="n">
        <v>52.14</v>
      </c>
      <c r="O38" t="n">
        <v>28386.82</v>
      </c>
      <c r="P38" t="n">
        <v>357.3</v>
      </c>
      <c r="Q38" t="n">
        <v>2238.47</v>
      </c>
      <c r="R38" t="n">
        <v>109.44</v>
      </c>
      <c r="S38" t="n">
        <v>80.06999999999999</v>
      </c>
      <c r="T38" t="n">
        <v>12546.14</v>
      </c>
      <c r="U38" t="n">
        <v>0.73</v>
      </c>
      <c r="V38" t="n">
        <v>0.87</v>
      </c>
      <c r="W38" t="n">
        <v>6.69</v>
      </c>
      <c r="X38" t="n">
        <v>0.77</v>
      </c>
      <c r="Y38" t="n">
        <v>1</v>
      </c>
      <c r="Z38" t="n">
        <v>10</v>
      </c>
      <c r="AA38" t="n">
        <v>472.0843170331321</v>
      </c>
      <c r="AB38" t="n">
        <v>645.9265894549117</v>
      </c>
      <c r="AC38" t="n">
        <v>584.280262320996</v>
      </c>
      <c r="AD38" t="n">
        <v>472084.3170331321</v>
      </c>
      <c r="AE38" t="n">
        <v>645926.5894549116</v>
      </c>
      <c r="AF38" t="n">
        <v>3.936551561510812e-06</v>
      </c>
      <c r="AG38" t="n">
        <v>1.38125</v>
      </c>
      <c r="AH38" t="n">
        <v>584280.262320996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3.0262</v>
      </c>
      <c r="E39" t="n">
        <v>33.04</v>
      </c>
      <c r="F39" t="n">
        <v>29.33</v>
      </c>
      <c r="G39" t="n">
        <v>67.69</v>
      </c>
      <c r="H39" t="n">
        <v>0.8</v>
      </c>
      <c r="I39" t="n">
        <v>26</v>
      </c>
      <c r="J39" t="n">
        <v>228.69</v>
      </c>
      <c r="K39" t="n">
        <v>56.13</v>
      </c>
      <c r="L39" t="n">
        <v>10.25</v>
      </c>
      <c r="M39" t="n">
        <v>24</v>
      </c>
      <c r="N39" t="n">
        <v>52.31</v>
      </c>
      <c r="O39" t="n">
        <v>28438.91</v>
      </c>
      <c r="P39" t="n">
        <v>354.14</v>
      </c>
      <c r="Q39" t="n">
        <v>2238.39</v>
      </c>
      <c r="R39" t="n">
        <v>107.57</v>
      </c>
      <c r="S39" t="n">
        <v>80.06999999999999</v>
      </c>
      <c r="T39" t="n">
        <v>11616.02</v>
      </c>
      <c r="U39" t="n">
        <v>0.74</v>
      </c>
      <c r="V39" t="n">
        <v>0.87</v>
      </c>
      <c r="W39" t="n">
        <v>6.68</v>
      </c>
      <c r="X39" t="n">
        <v>0.71</v>
      </c>
      <c r="Y39" t="n">
        <v>1</v>
      </c>
      <c r="Z39" t="n">
        <v>10</v>
      </c>
      <c r="AA39" t="n">
        <v>467.6721621819928</v>
      </c>
      <c r="AB39" t="n">
        <v>639.8896845370485</v>
      </c>
      <c r="AC39" t="n">
        <v>578.8195111356446</v>
      </c>
      <c r="AD39" t="n">
        <v>467672.1621819928</v>
      </c>
      <c r="AE39" t="n">
        <v>639889.6845370486</v>
      </c>
      <c r="AF39" t="n">
        <v>3.948948299613491e-06</v>
      </c>
      <c r="AG39" t="n">
        <v>1.376666666666667</v>
      </c>
      <c r="AH39" t="n">
        <v>578819.5111356446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3.0323</v>
      </c>
      <c r="E40" t="n">
        <v>32.98</v>
      </c>
      <c r="F40" t="n">
        <v>29.31</v>
      </c>
      <c r="G40" t="n">
        <v>70.34</v>
      </c>
      <c r="H40" t="n">
        <v>0.8100000000000001</v>
      </c>
      <c r="I40" t="n">
        <v>25</v>
      </c>
      <c r="J40" t="n">
        <v>229.11</v>
      </c>
      <c r="K40" t="n">
        <v>56.13</v>
      </c>
      <c r="L40" t="n">
        <v>10.5</v>
      </c>
      <c r="M40" t="n">
        <v>23</v>
      </c>
      <c r="N40" t="n">
        <v>52.48</v>
      </c>
      <c r="O40" t="n">
        <v>28491.06</v>
      </c>
      <c r="P40" t="n">
        <v>349.23</v>
      </c>
      <c r="Q40" t="n">
        <v>2238.42</v>
      </c>
      <c r="R40" t="n">
        <v>106.82</v>
      </c>
      <c r="S40" t="n">
        <v>80.06999999999999</v>
      </c>
      <c r="T40" t="n">
        <v>11248.48</v>
      </c>
      <c r="U40" t="n">
        <v>0.75</v>
      </c>
      <c r="V40" t="n">
        <v>0.88</v>
      </c>
      <c r="W40" t="n">
        <v>6.68</v>
      </c>
      <c r="X40" t="n">
        <v>0.68</v>
      </c>
      <c r="Y40" t="n">
        <v>1</v>
      </c>
      <c r="Z40" t="n">
        <v>10</v>
      </c>
      <c r="AA40" t="n">
        <v>462.7042623119395</v>
      </c>
      <c r="AB40" t="n">
        <v>633.0923847665676</v>
      </c>
      <c r="AC40" t="n">
        <v>572.6709361151882</v>
      </c>
      <c r="AD40" t="n">
        <v>462704.2623119396</v>
      </c>
      <c r="AE40" t="n">
        <v>633092.3847665676</v>
      </c>
      <c r="AF40" t="n">
        <v>3.956908310395212e-06</v>
      </c>
      <c r="AG40" t="n">
        <v>1.374166666666667</v>
      </c>
      <c r="AH40" t="n">
        <v>572670.9361151882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3.0309</v>
      </c>
      <c r="E41" t="n">
        <v>32.99</v>
      </c>
      <c r="F41" t="n">
        <v>29.32</v>
      </c>
      <c r="G41" t="n">
        <v>70.38</v>
      </c>
      <c r="H41" t="n">
        <v>0.83</v>
      </c>
      <c r="I41" t="n">
        <v>25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347.46</v>
      </c>
      <c r="Q41" t="n">
        <v>2238.33</v>
      </c>
      <c r="R41" t="n">
        <v>107.06</v>
      </c>
      <c r="S41" t="n">
        <v>80.06999999999999</v>
      </c>
      <c r="T41" t="n">
        <v>11366.15</v>
      </c>
      <c r="U41" t="n">
        <v>0.75</v>
      </c>
      <c r="V41" t="n">
        <v>0.87</v>
      </c>
      <c r="W41" t="n">
        <v>6.69</v>
      </c>
      <c r="X41" t="n">
        <v>0.7</v>
      </c>
      <c r="Y41" t="n">
        <v>1</v>
      </c>
      <c r="Z41" t="n">
        <v>10</v>
      </c>
      <c r="AA41" t="n">
        <v>461.5607596902256</v>
      </c>
      <c r="AB41" t="n">
        <v>631.5277940317632</v>
      </c>
      <c r="AC41" t="n">
        <v>571.2556677241969</v>
      </c>
      <c r="AD41" t="n">
        <v>461560.7596902256</v>
      </c>
      <c r="AE41" t="n">
        <v>631527.7940317632</v>
      </c>
      <c r="AF41" t="n">
        <v>3.955081422674817e-06</v>
      </c>
      <c r="AG41" t="n">
        <v>1.374583333333333</v>
      </c>
      <c r="AH41" t="n">
        <v>571255.6677241969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3.0378</v>
      </c>
      <c r="E42" t="n">
        <v>32.92</v>
      </c>
      <c r="F42" t="n">
        <v>29.29</v>
      </c>
      <c r="G42" t="n">
        <v>73.23</v>
      </c>
      <c r="H42" t="n">
        <v>0.85</v>
      </c>
      <c r="I42" t="n">
        <v>24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344.78</v>
      </c>
      <c r="Q42" t="n">
        <v>2238.42</v>
      </c>
      <c r="R42" t="n">
        <v>106.2</v>
      </c>
      <c r="S42" t="n">
        <v>80.06999999999999</v>
      </c>
      <c r="T42" t="n">
        <v>10943.78</v>
      </c>
      <c r="U42" t="n">
        <v>0.75</v>
      </c>
      <c r="V42" t="n">
        <v>0.88</v>
      </c>
      <c r="W42" t="n">
        <v>6.68</v>
      </c>
      <c r="X42" t="n">
        <v>0.67</v>
      </c>
      <c r="Y42" t="n">
        <v>1</v>
      </c>
      <c r="Z42" t="n">
        <v>10</v>
      </c>
      <c r="AA42" t="n">
        <v>458.2099995513796</v>
      </c>
      <c r="AB42" t="n">
        <v>626.9431361846898</v>
      </c>
      <c r="AC42" t="n">
        <v>567.1085631874403</v>
      </c>
      <c r="AD42" t="n">
        <v>458209.9995513795</v>
      </c>
      <c r="AE42" t="n">
        <v>626943.1361846898</v>
      </c>
      <c r="AF42" t="n">
        <v>3.964085369296763e-06</v>
      </c>
      <c r="AG42" t="n">
        <v>1.371666666666667</v>
      </c>
      <c r="AH42" t="n">
        <v>567108.5631874403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3.0463</v>
      </c>
      <c r="E43" t="n">
        <v>32.83</v>
      </c>
      <c r="F43" t="n">
        <v>29.24</v>
      </c>
      <c r="G43" t="n">
        <v>76.29000000000001</v>
      </c>
      <c r="H43" t="n">
        <v>0.87</v>
      </c>
      <c r="I43" t="n">
        <v>23</v>
      </c>
      <c r="J43" t="n">
        <v>230.38</v>
      </c>
      <c r="K43" t="n">
        <v>56.13</v>
      </c>
      <c r="L43" t="n">
        <v>11.25</v>
      </c>
      <c r="M43" t="n">
        <v>17</v>
      </c>
      <c r="N43" t="n">
        <v>53</v>
      </c>
      <c r="O43" t="n">
        <v>28647.87</v>
      </c>
      <c r="P43" t="n">
        <v>341.36</v>
      </c>
      <c r="Q43" t="n">
        <v>2238.5</v>
      </c>
      <c r="R43" t="n">
        <v>104.51</v>
      </c>
      <c r="S43" t="n">
        <v>80.06999999999999</v>
      </c>
      <c r="T43" t="n">
        <v>10101.74</v>
      </c>
      <c r="U43" t="n">
        <v>0.77</v>
      </c>
      <c r="V43" t="n">
        <v>0.88</v>
      </c>
      <c r="W43" t="n">
        <v>6.68</v>
      </c>
      <c r="X43" t="n">
        <v>0.62</v>
      </c>
      <c r="Y43" t="n">
        <v>1</v>
      </c>
      <c r="Z43" t="n">
        <v>10</v>
      </c>
      <c r="AA43" t="n">
        <v>453.9321618584688</v>
      </c>
      <c r="AB43" t="n">
        <v>621.0900099283699</v>
      </c>
      <c r="AC43" t="n">
        <v>561.8140510861093</v>
      </c>
      <c r="AD43" t="n">
        <v>453932.1618584688</v>
      </c>
      <c r="AE43" t="n">
        <v>621090.0099283699</v>
      </c>
      <c r="AF43" t="n">
        <v>3.97517718759916e-06</v>
      </c>
      <c r="AG43" t="n">
        <v>1.367916666666667</v>
      </c>
      <c r="AH43" t="n">
        <v>561814.0510861094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3.0439</v>
      </c>
      <c r="E44" t="n">
        <v>32.85</v>
      </c>
      <c r="F44" t="n">
        <v>29.27</v>
      </c>
      <c r="G44" t="n">
        <v>76.34999999999999</v>
      </c>
      <c r="H44" t="n">
        <v>0.89</v>
      </c>
      <c r="I44" t="n">
        <v>23</v>
      </c>
      <c r="J44" t="n">
        <v>230.81</v>
      </c>
      <c r="K44" t="n">
        <v>56.13</v>
      </c>
      <c r="L44" t="n">
        <v>11.5</v>
      </c>
      <c r="M44" t="n">
        <v>13</v>
      </c>
      <c r="N44" t="n">
        <v>53.18</v>
      </c>
      <c r="O44" t="n">
        <v>28700.26</v>
      </c>
      <c r="P44" t="n">
        <v>341.18</v>
      </c>
      <c r="Q44" t="n">
        <v>2238.36</v>
      </c>
      <c r="R44" t="n">
        <v>105.22</v>
      </c>
      <c r="S44" t="n">
        <v>80.06999999999999</v>
      </c>
      <c r="T44" t="n">
        <v>10456.37</v>
      </c>
      <c r="U44" t="n">
        <v>0.76</v>
      </c>
      <c r="V44" t="n">
        <v>0.88</v>
      </c>
      <c r="W44" t="n">
        <v>6.69</v>
      </c>
      <c r="X44" t="n">
        <v>0.64</v>
      </c>
      <c r="Y44" t="n">
        <v>1</v>
      </c>
      <c r="Z44" t="n">
        <v>10</v>
      </c>
      <c r="AA44" t="n">
        <v>454.3166585495045</v>
      </c>
      <c r="AB44" t="n">
        <v>621.6160952638417</v>
      </c>
      <c r="AC44" t="n">
        <v>562.2899275755288</v>
      </c>
      <c r="AD44" t="n">
        <v>454316.6585495045</v>
      </c>
      <c r="AE44" t="n">
        <v>621616.0952638417</v>
      </c>
      <c r="AF44" t="n">
        <v>3.972045380078483e-06</v>
      </c>
      <c r="AG44" t="n">
        <v>1.36875</v>
      </c>
      <c r="AH44" t="n">
        <v>562289.9275755289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3.0427</v>
      </c>
      <c r="E45" t="n">
        <v>32.87</v>
      </c>
      <c r="F45" t="n">
        <v>29.28</v>
      </c>
      <c r="G45" t="n">
        <v>76.39</v>
      </c>
      <c r="H45" t="n">
        <v>0.9</v>
      </c>
      <c r="I45" t="n">
        <v>23</v>
      </c>
      <c r="J45" t="n">
        <v>231.23</v>
      </c>
      <c r="K45" t="n">
        <v>56.13</v>
      </c>
      <c r="L45" t="n">
        <v>11.75</v>
      </c>
      <c r="M45" t="n">
        <v>10</v>
      </c>
      <c r="N45" t="n">
        <v>53.36</v>
      </c>
      <c r="O45" t="n">
        <v>28752.71</v>
      </c>
      <c r="P45" t="n">
        <v>340.55</v>
      </c>
      <c r="Q45" t="n">
        <v>2238.45</v>
      </c>
      <c r="R45" t="n">
        <v>105.62</v>
      </c>
      <c r="S45" t="n">
        <v>80.06999999999999</v>
      </c>
      <c r="T45" t="n">
        <v>10654.76</v>
      </c>
      <c r="U45" t="n">
        <v>0.76</v>
      </c>
      <c r="V45" t="n">
        <v>0.88</v>
      </c>
      <c r="W45" t="n">
        <v>6.69</v>
      </c>
      <c r="X45" t="n">
        <v>0.65</v>
      </c>
      <c r="Y45" t="n">
        <v>1</v>
      </c>
      <c r="Z45" t="n">
        <v>10</v>
      </c>
      <c r="AA45" t="n">
        <v>454.055106207197</v>
      </c>
      <c r="AB45" t="n">
        <v>621.2582278102216</v>
      </c>
      <c r="AC45" t="n">
        <v>561.9662144894123</v>
      </c>
      <c r="AD45" t="n">
        <v>454055.1062071969</v>
      </c>
      <c r="AE45" t="n">
        <v>621258.2278102216</v>
      </c>
      <c r="AF45" t="n">
        <v>3.970479476318145e-06</v>
      </c>
      <c r="AG45" t="n">
        <v>1.369583333333333</v>
      </c>
      <c r="AH45" t="n">
        <v>561966.2144894124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3.0492</v>
      </c>
      <c r="E46" t="n">
        <v>32.8</v>
      </c>
      <c r="F46" t="n">
        <v>29.25</v>
      </c>
      <c r="G46" t="n">
        <v>79.78</v>
      </c>
      <c r="H46" t="n">
        <v>0.92</v>
      </c>
      <c r="I46" t="n">
        <v>22</v>
      </c>
      <c r="J46" t="n">
        <v>231.66</v>
      </c>
      <c r="K46" t="n">
        <v>56.13</v>
      </c>
      <c r="L46" t="n">
        <v>12</v>
      </c>
      <c r="M46" t="n">
        <v>7</v>
      </c>
      <c r="N46" t="n">
        <v>53.53</v>
      </c>
      <c r="O46" t="n">
        <v>28805.23</v>
      </c>
      <c r="P46" t="n">
        <v>337.55</v>
      </c>
      <c r="Q46" t="n">
        <v>2238.5</v>
      </c>
      <c r="R46" t="n">
        <v>104.58</v>
      </c>
      <c r="S46" t="n">
        <v>80.06999999999999</v>
      </c>
      <c r="T46" t="n">
        <v>10141.87</v>
      </c>
      <c r="U46" t="n">
        <v>0.77</v>
      </c>
      <c r="V46" t="n">
        <v>0.88</v>
      </c>
      <c r="W46" t="n">
        <v>6.69</v>
      </c>
      <c r="X46" t="n">
        <v>0.63</v>
      </c>
      <c r="Y46" t="n">
        <v>1</v>
      </c>
      <c r="Z46" t="n">
        <v>10</v>
      </c>
      <c r="AA46" t="n">
        <v>450.537475979551</v>
      </c>
      <c r="AB46" t="n">
        <v>616.4452509458634</v>
      </c>
      <c r="AC46" t="n">
        <v>557.612581381933</v>
      </c>
      <c r="AD46" t="n">
        <v>450537.475979551</v>
      </c>
      <c r="AE46" t="n">
        <v>616445.2509458634</v>
      </c>
      <c r="AF46" t="n">
        <v>3.978961455019978e-06</v>
      </c>
      <c r="AG46" t="n">
        <v>1.366666666666666</v>
      </c>
      <c r="AH46" t="n">
        <v>557612.5813819329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3.05</v>
      </c>
      <c r="E47" t="n">
        <v>32.79</v>
      </c>
      <c r="F47" t="n">
        <v>29.25</v>
      </c>
      <c r="G47" t="n">
        <v>79.76000000000001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337.26</v>
      </c>
      <c r="Q47" t="n">
        <v>2238.36</v>
      </c>
      <c r="R47" t="n">
        <v>104.22</v>
      </c>
      <c r="S47" t="n">
        <v>80.06999999999999</v>
      </c>
      <c r="T47" t="n">
        <v>9961.6</v>
      </c>
      <c r="U47" t="n">
        <v>0.77</v>
      </c>
      <c r="V47" t="n">
        <v>0.88</v>
      </c>
      <c r="W47" t="n">
        <v>6.69</v>
      </c>
      <c r="X47" t="n">
        <v>0.62</v>
      </c>
      <c r="Y47" t="n">
        <v>1</v>
      </c>
      <c r="Z47" t="n">
        <v>10</v>
      </c>
      <c r="AA47" t="n">
        <v>450.1890738462635</v>
      </c>
      <c r="AB47" t="n">
        <v>615.9685517766819</v>
      </c>
      <c r="AC47" t="n">
        <v>557.1813777124069</v>
      </c>
      <c r="AD47" t="n">
        <v>450189.0738462635</v>
      </c>
      <c r="AE47" t="n">
        <v>615968.5517766819</v>
      </c>
      <c r="AF47" t="n">
        <v>3.980005390860203e-06</v>
      </c>
      <c r="AG47" t="n">
        <v>1.36625</v>
      </c>
      <c r="AH47" t="n">
        <v>557181.3777124068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3.0482</v>
      </c>
      <c r="E48" t="n">
        <v>32.81</v>
      </c>
      <c r="F48" t="n">
        <v>29.27</v>
      </c>
      <c r="G48" t="n">
        <v>79.81</v>
      </c>
      <c r="H48" t="n">
        <v>0.96</v>
      </c>
      <c r="I48" t="n">
        <v>22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337.88</v>
      </c>
      <c r="Q48" t="n">
        <v>2238.45</v>
      </c>
      <c r="R48" t="n">
        <v>104.52</v>
      </c>
      <c r="S48" t="n">
        <v>80.06999999999999</v>
      </c>
      <c r="T48" t="n">
        <v>10112.4</v>
      </c>
      <c r="U48" t="n">
        <v>0.77</v>
      </c>
      <c r="V48" t="n">
        <v>0.88</v>
      </c>
      <c r="W48" t="n">
        <v>6.7</v>
      </c>
      <c r="X48" t="n">
        <v>0.64</v>
      </c>
      <c r="Y48" t="n">
        <v>1</v>
      </c>
      <c r="Z48" t="n">
        <v>10</v>
      </c>
      <c r="AA48" t="n">
        <v>451.061553378438</v>
      </c>
      <c r="AB48" t="n">
        <v>617.1623167636834</v>
      </c>
      <c r="AC48" t="n">
        <v>558.2612114445084</v>
      </c>
      <c r="AD48" t="n">
        <v>451061.5533784379</v>
      </c>
      <c r="AE48" t="n">
        <v>617162.3167636835</v>
      </c>
      <c r="AF48" t="n">
        <v>3.977656535219695e-06</v>
      </c>
      <c r="AG48" t="n">
        <v>1.367083333333333</v>
      </c>
      <c r="AH48" t="n">
        <v>558261.2114445084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3.048</v>
      </c>
      <c r="E49" t="n">
        <v>32.81</v>
      </c>
      <c r="F49" t="n">
        <v>29.27</v>
      </c>
      <c r="G49" t="n">
        <v>79.81999999999999</v>
      </c>
      <c r="H49" t="n">
        <v>0.97</v>
      </c>
      <c r="I49" t="n">
        <v>22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338.65</v>
      </c>
      <c r="Q49" t="n">
        <v>2238.42</v>
      </c>
      <c r="R49" t="n">
        <v>104.51</v>
      </c>
      <c r="S49" t="n">
        <v>80.06999999999999</v>
      </c>
      <c r="T49" t="n">
        <v>10105.62</v>
      </c>
      <c r="U49" t="n">
        <v>0.77</v>
      </c>
      <c r="V49" t="n">
        <v>0.88</v>
      </c>
      <c r="W49" t="n">
        <v>6.71</v>
      </c>
      <c r="X49" t="n">
        <v>0.64</v>
      </c>
      <c r="Y49" t="n">
        <v>1</v>
      </c>
      <c r="Z49" t="n">
        <v>10</v>
      </c>
      <c r="AA49" t="n">
        <v>451.7012104769221</v>
      </c>
      <c r="AB49" t="n">
        <v>618.0375238255089</v>
      </c>
      <c r="AC49" t="n">
        <v>559.0528899727141</v>
      </c>
      <c r="AD49" t="n">
        <v>451701.2104769221</v>
      </c>
      <c r="AE49" t="n">
        <v>618037.5238255089</v>
      </c>
      <c r="AF49" t="n">
        <v>3.97739555125964e-06</v>
      </c>
      <c r="AG49" t="n">
        <v>1.367083333333333</v>
      </c>
      <c r="AH49" t="n">
        <v>559052.8899727141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2024-09-24T20:22:13Z</dcterms:created>
  <dcterms:modified xmlns:dcterms="http://purl.org/dc/terms/" xmlns:xsi="http://www.w3.org/2001/XMLSchema-instance" xsi:type="dcterms:W3CDTF">2024-09-24T20:22:13Z</dcterms:modified>
</cp:coreProperties>
</file>