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ndell\Documents\Final Year Project\"/>
    </mc:Choice>
  </mc:AlternateContent>
  <xr:revisionPtr revIDLastSave="0" documentId="13_ncr:1_{370870AC-FA1C-424A-AFA1-1693D607C90F}" xr6:coauthVersionLast="47" xr6:coauthVersionMax="47" xr10:uidLastSave="{00000000-0000-0000-0000-000000000000}"/>
  <bookViews>
    <workbookView xWindow="-120" yWindow="-120" windowWidth="38640" windowHeight="21240" activeTab="4" xr2:uid="{00000000-000D-0000-FFFF-FFFF00000000}"/>
  </bookViews>
  <sheets>
    <sheet name="Instructions" sheetId="3" r:id="rId1"/>
    <sheet name="Results" sheetId="2" r:id="rId2"/>
    <sheet name="Severity" sheetId="8" r:id="rId3"/>
    <sheet name="UC1-State1" sheetId="4" r:id="rId4"/>
    <sheet name="UC1-State2" sheetId="5" r:id="rId5"/>
    <sheet name="UC1-State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5" l="1"/>
  <c r="D21" i="2"/>
  <c r="E21" i="2"/>
  <c r="F21" i="2"/>
  <c r="D21" i="8"/>
  <c r="E21" i="8"/>
  <c r="F21" i="8"/>
  <c r="D15" i="8"/>
  <c r="D16" i="8"/>
  <c r="D17" i="8"/>
  <c r="D18" i="8"/>
  <c r="D19" i="8"/>
  <c r="D20" i="8"/>
  <c r="D22" i="8"/>
  <c r="D14" i="8"/>
  <c r="F22" i="8"/>
  <c r="F20" i="8"/>
  <c r="F19" i="8"/>
  <c r="F18" i="8"/>
  <c r="F17" i="8"/>
  <c r="F16" i="8"/>
  <c r="F15" i="8"/>
  <c r="E22" i="8"/>
  <c r="E20" i="8"/>
  <c r="E19" i="8"/>
  <c r="E18" i="8"/>
  <c r="E17" i="8"/>
  <c r="E16" i="8"/>
  <c r="E15" i="8"/>
  <c r="F14" i="8"/>
  <c r="E14" i="8"/>
  <c r="F22" i="2"/>
  <c r="F20" i="2"/>
  <c r="F19" i="2"/>
  <c r="F18" i="2"/>
  <c r="F17" i="2"/>
  <c r="F16" i="2"/>
  <c r="F15" i="2"/>
  <c r="D22" i="2"/>
  <c r="D20" i="2"/>
  <c r="D19" i="2"/>
  <c r="D18" i="2"/>
  <c r="D17" i="2"/>
  <c r="D16" i="2"/>
  <c r="D15" i="2"/>
  <c r="E22" i="2"/>
  <c r="E20" i="2"/>
  <c r="E19" i="2"/>
  <c r="E18" i="2"/>
  <c r="E17" i="2"/>
  <c r="E16" i="2"/>
  <c r="E15" i="2"/>
  <c r="E14" i="2"/>
  <c r="F14" i="2"/>
  <c r="D14" i="2"/>
  <c r="G21" i="8" l="1"/>
  <c r="G21" i="2"/>
  <c r="G14" i="8"/>
  <c r="G19" i="8"/>
  <c r="G16" i="2"/>
  <c r="G22" i="8"/>
  <c r="G17" i="2"/>
  <c r="G15" i="2"/>
  <c r="G20" i="8"/>
  <c r="G18" i="2"/>
  <c r="G16" i="8"/>
  <c r="G17" i="8"/>
  <c r="G18" i="8"/>
  <c r="G19" i="2"/>
  <c r="G15" i="8"/>
  <c r="F23" i="8"/>
  <c r="E23" i="8"/>
  <c r="G20" i="2"/>
  <c r="G22" i="2"/>
  <c r="F23" i="2"/>
  <c r="E23" i="2"/>
  <c r="G14" i="2"/>
  <c r="G23" i="8" l="1"/>
  <c r="G23" i="2"/>
</calcChain>
</file>

<file path=xl/sharedStrings.xml><?xml version="1.0" encoding="utf-8"?>
<sst xmlns="http://schemas.openxmlformats.org/spreadsheetml/2006/main" count="96" uniqueCount="51">
  <si>
    <t>Checkpoint</t>
  </si>
  <si>
    <t>Comments</t>
  </si>
  <si>
    <t>Match Between System and the Real World</t>
  </si>
  <si>
    <t>User Control and Freedom</t>
  </si>
  <si>
    <t>Consistency and Standards</t>
  </si>
  <si>
    <t>Help Users Recognize, Diagnose, and Recover From Errors</t>
  </si>
  <si>
    <t>Error Prevention</t>
  </si>
  <si>
    <t>Flexibility and efficiency of use</t>
  </si>
  <si>
    <t>Severity</t>
  </si>
  <si>
    <t>Summary of results</t>
  </si>
  <si>
    <t>Raw score</t>
  </si>
  <si>
    <t># Questions</t>
  </si>
  <si>
    <t># Answers</t>
  </si>
  <si>
    <t>Score</t>
  </si>
  <si>
    <t>Overall score</t>
  </si>
  <si>
    <t>Visibility</t>
  </si>
  <si>
    <t>Functional Requirement 1: "Chatting"</t>
  </si>
  <si>
    <t>Functional Requirement 2: "Telling Jokes"</t>
  </si>
  <si>
    <t>Functional Requirement 3: "Playing with them"</t>
  </si>
  <si>
    <t>+Once running, Pepper can be clearly seen and heard when talking.</t>
  </si>
  <si>
    <t>Flexibility</t>
  </si>
  <si>
    <t>Consistency</t>
  </si>
  <si>
    <t>User Control</t>
  </si>
  <si>
    <t>Speech Recognition</t>
  </si>
  <si>
    <t>Feedback</t>
  </si>
  <si>
    <t>+ Using our code, we are able to interact with Pepper in real life.</t>
  </si>
  <si>
    <t>+ Pepper can take be controlled through speech, sound, and device.</t>
  </si>
  <si>
    <t>+ I can have a continous conversation with Pepper
'- Sometimes Pepper' speech recognise does not recognise the exact word and may respond completely different from expected.</t>
  </si>
  <si>
    <t>+ Pepper responds I do not understand if user says a word that Pepper cannot understand</t>
  </si>
  <si>
    <t>- No error preventions at all</t>
  </si>
  <si>
    <t>+ Some part of the conversations can be activated using different words, for example, greetings can be said with hi, hello, hey, good morning, etc.</t>
  </si>
  <si>
    <t>+ Pepper's speech recognition works well enough to finish a whole chatting conversation.
'- Pepper's speech recognition is not perfect and sometimes can misunderstand us.</t>
  </si>
  <si>
    <t>+ Pepper lights up when starting, talking, or moving.</t>
  </si>
  <si>
    <t>+ Pepper can clearly be seen or heard when telling a joke.</t>
  </si>
  <si>
    <t>+ Pepper is able to talk to me in the real world and they tell a joke when the human user asks for it.</t>
  </si>
  <si>
    <t>+ Users can ask Pepper any time to make a joke by either typing or speaking</t>
  </si>
  <si>
    <t>+ Pepper will always say a joke when asked
'- Pepper will eventually repeat the joke after a while</t>
  </si>
  <si>
    <t>- There is no error prevention.</t>
  </si>
  <si>
    <t>- Pepper can only tell a joke with the word 'joke'</t>
  </si>
  <si>
    <t>+ Speech can be recognised well by Pepper
'- Pepper does sometimes misunderstand users.</t>
  </si>
  <si>
    <t>+ If user has not say anythinga after a while it, Pepper tries to call the attention of the user.
'- If user says something Pepper does not understand, it just ignores it</t>
  </si>
  <si>
    <t>- Pepper responds back when talked to by moving, talking, or lighting up.</t>
  </si>
  <si>
    <t>+ Users can hear and see Pepper when doing a gesture or when speaking.</t>
  </si>
  <si>
    <t>+ Pepper can be used in real life for quiz games                                                                                                                                                                           - Rock, paper, and scissor has a problem with the timing because users might have different timing from Pepper, which is an unrealistic gameplay of this kind.</t>
  </si>
  <si>
    <t>+ Users can ask Pepper to play a game any time using speech or text.</t>
  </si>
  <si>
    <t>+ Pepper can keep asking quiz questions and play rock paper scissors for some time.
- Pepper will eventually reach an end in the game somewhere and users will have to ask to play again.</t>
  </si>
  <si>
    <t>+ When user says a wrong answer in the quiz or say something outside rock paper scissor then the /NotUnderstood/ error catcher will catch the mistake.</t>
  </si>
  <si>
    <t>- There is no function or feature to prevent error.</t>
  </si>
  <si>
    <t>+ Users can ask Pepper to play by either just saying play, 'let's play', etc.</t>
  </si>
  <si>
    <t>+ Pepper can recognise answers pretty well
-Pepper can sometimes not recognise speech and makes mistake.</t>
  </si>
  <si>
    <t>- Pepper lights up, talks, moves, and makes a sound when starting up or receiving input from user.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</si>
</sst>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50"/>
      <name val="Rockwell"/>
    </font>
    <font>
      <sz val="12"/>
      <name val="Rockwell"/>
    </font>
    <font>
      <sz val="10"/>
      <name val="Rockwell"/>
    </font>
    <font>
      <b/>
      <sz val="12"/>
      <name val="Rockwell"/>
    </font>
    <font>
      <sz val="10"/>
      <name val="Rockwell"/>
      <family val="1"/>
    </font>
    <font>
      <sz val="12"/>
      <name val="Rockwell"/>
      <family val="1"/>
    </font>
    <font>
      <b/>
      <sz val="12"/>
      <color indexed="50"/>
      <name val="Rockwell"/>
      <family val="1"/>
    </font>
    <font>
      <b/>
      <sz val="11"/>
      <color indexed="50"/>
      <name val="Rockwell"/>
      <family val="1"/>
    </font>
    <font>
      <b/>
      <sz val="11"/>
      <color indexed="25"/>
      <name val="Rockwell"/>
      <family val="1"/>
    </font>
    <font>
      <sz val="10"/>
      <color indexed="16"/>
      <name val="Rockwell"/>
      <family val="1"/>
    </font>
    <font>
      <sz val="10"/>
      <color indexed="23"/>
      <name val="Rockwell"/>
      <family val="1"/>
    </font>
    <font>
      <u/>
      <sz val="10"/>
      <color indexed="12"/>
      <name val="Trebuchet MS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mediumDashed">
        <color indexed="57"/>
      </left>
      <right/>
      <top style="mediumDashed">
        <color indexed="57"/>
      </top>
      <bottom/>
      <diagonal/>
    </border>
    <border>
      <left/>
      <right/>
      <top style="mediumDashed">
        <color indexed="57"/>
      </top>
      <bottom/>
      <diagonal/>
    </border>
    <border>
      <left/>
      <right style="mediumDashed">
        <color indexed="57"/>
      </right>
      <top style="mediumDashed">
        <color indexed="57"/>
      </top>
      <bottom/>
      <diagonal/>
    </border>
    <border>
      <left style="mediumDashed">
        <color indexed="57"/>
      </left>
      <right/>
      <top/>
      <bottom/>
      <diagonal/>
    </border>
    <border>
      <left style="medium">
        <color indexed="48"/>
      </left>
      <right style="medium">
        <color indexed="48"/>
      </right>
      <top style="medium">
        <color indexed="48"/>
      </top>
      <bottom style="medium">
        <color indexed="48"/>
      </bottom>
      <diagonal/>
    </border>
    <border>
      <left/>
      <right style="mediumDashed">
        <color indexed="57"/>
      </right>
      <top/>
      <bottom/>
      <diagonal/>
    </border>
    <border>
      <left style="mediumDashed">
        <color indexed="57"/>
      </left>
      <right/>
      <top/>
      <bottom style="mediumDashed">
        <color indexed="57"/>
      </bottom>
      <diagonal/>
    </border>
    <border>
      <left/>
      <right/>
      <top/>
      <bottom style="mediumDashed">
        <color indexed="57"/>
      </bottom>
      <diagonal/>
    </border>
    <border>
      <left/>
      <right style="mediumDashed">
        <color indexed="57"/>
      </right>
      <top/>
      <bottom style="mediumDashed">
        <color indexed="57"/>
      </bottom>
      <diagonal/>
    </border>
    <border>
      <left style="mediumDashed">
        <color indexed="57"/>
      </left>
      <right/>
      <top style="mediumDashed">
        <color indexed="57"/>
      </top>
      <bottom style="thin">
        <color rgb="FFC00000"/>
      </bottom>
      <diagonal/>
    </border>
    <border>
      <left style="medium">
        <color indexed="48"/>
      </left>
      <right style="thin">
        <color rgb="FFC00000"/>
      </right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mediumDashed">
        <color indexed="50"/>
      </left>
      <right/>
      <top style="mediumDashed">
        <color indexed="50"/>
      </top>
      <bottom/>
      <diagonal/>
    </border>
    <border>
      <left/>
      <right/>
      <top style="mediumDashed">
        <color indexed="50"/>
      </top>
      <bottom/>
      <diagonal/>
    </border>
    <border>
      <left/>
      <right style="mediumDashed">
        <color indexed="50"/>
      </right>
      <top style="mediumDashed">
        <color indexed="50"/>
      </top>
      <bottom/>
      <diagonal/>
    </border>
    <border>
      <left style="mediumDashed">
        <color indexed="50"/>
      </left>
      <right/>
      <top/>
      <bottom/>
      <diagonal/>
    </border>
    <border>
      <left/>
      <right style="mediumDashed">
        <color indexed="50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Dashed">
        <color indexed="50"/>
      </left>
      <right/>
      <top/>
      <bottom style="mediumDashed">
        <color indexed="50"/>
      </bottom>
      <diagonal/>
    </border>
    <border>
      <left/>
      <right/>
      <top/>
      <bottom style="mediumDashed">
        <color indexed="50"/>
      </bottom>
      <diagonal/>
    </border>
    <border>
      <left/>
      <right style="mediumDashed">
        <color indexed="50"/>
      </right>
      <top/>
      <bottom style="mediumDashed">
        <color indexed="5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2" fillId="2" borderId="0" xfId="0" applyFont="1" applyFill="1" applyBorder="1" applyAlignment="1">
      <alignment horizontal="left" vertical="center"/>
    </xf>
    <xf numFmtId="0" fontId="3" fillId="0" borderId="0" xfId="0" applyFont="1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4" fillId="0" borderId="4" xfId="0" applyFont="1" applyBorder="1" applyAlignment="1"/>
    <xf numFmtId="0" fontId="5" fillId="0" borderId="5" xfId="0" applyFont="1" applyBorder="1" applyProtection="1">
      <protection locked="0"/>
    </xf>
    <xf numFmtId="0" fontId="4" fillId="0" borderId="6" xfId="0" applyFont="1" applyBorder="1"/>
    <xf numFmtId="0" fontId="4" fillId="0" borderId="0" xfId="0" applyFont="1"/>
    <xf numFmtId="0" fontId="3" fillId="0" borderId="7" xfId="0" applyFont="1" applyBorder="1" applyAlignment="1"/>
    <xf numFmtId="0" fontId="3" fillId="0" borderId="8" xfId="0" applyFont="1" applyBorder="1"/>
    <xf numFmtId="0" fontId="3" fillId="0" borderId="9" xfId="0" applyFont="1" applyBorder="1"/>
    <xf numFmtId="0" fontId="0" fillId="3" borderId="0" xfId="0" applyFill="1"/>
    <xf numFmtId="0" fontId="6" fillId="0" borderId="0" xfId="0" applyFont="1" applyBorder="1" applyAlignment="1">
      <alignment vertical="top" wrapText="1"/>
    </xf>
    <xf numFmtId="0" fontId="8" fillId="2" borderId="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4" fillId="0" borderId="11" xfId="0" applyFont="1" applyBorder="1"/>
    <xf numFmtId="0" fontId="7" fillId="0" borderId="12" xfId="0" applyFont="1" applyBorder="1" applyProtection="1">
      <protection locked="0"/>
    </xf>
    <xf numFmtId="0" fontId="0" fillId="4" borderId="0" xfId="0" applyFill="1"/>
    <xf numFmtId="0" fontId="0" fillId="0" borderId="0" xfId="0" applyProtection="1">
      <protection locked="0"/>
    </xf>
    <xf numFmtId="0" fontId="9" fillId="2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Border="1" applyAlignment="1" applyProtection="1">
      <alignment horizontal="left" vertical="center" indent="1"/>
      <protection locked="0"/>
    </xf>
    <xf numFmtId="0" fontId="6" fillId="0" borderId="0" xfId="0" applyFont="1" applyAlignment="1" applyProtection="1">
      <protection locked="0"/>
    </xf>
    <xf numFmtId="0" fontId="7" fillId="0" borderId="0" xfId="0" applyFont="1" applyAlignment="1" applyProtection="1">
      <protection locked="0"/>
    </xf>
    <xf numFmtId="0" fontId="11" fillId="0" borderId="13" xfId="0" applyFont="1" applyBorder="1" applyAlignment="1" applyProtection="1">
      <alignment horizontal="right" vertical="center"/>
      <protection locked="0"/>
    </xf>
    <xf numFmtId="0" fontId="12" fillId="0" borderId="14" xfId="0" applyFont="1" applyBorder="1" applyAlignment="1" applyProtection="1">
      <alignment horizontal="left" wrapText="1"/>
      <protection locked="0"/>
    </xf>
    <xf numFmtId="0" fontId="7" fillId="0" borderId="15" xfId="0" applyFont="1" applyBorder="1" applyAlignment="1" applyProtection="1">
      <protection locked="0"/>
    </xf>
    <xf numFmtId="0" fontId="11" fillId="0" borderId="16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/>
    <xf numFmtId="0" fontId="7" fillId="0" borderId="17" xfId="0" applyFont="1" applyBorder="1" applyAlignment="1" applyProtection="1">
      <protection locked="0"/>
    </xf>
    <xf numFmtId="0" fontId="13" fillId="0" borderId="16" xfId="2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</xf>
    <xf numFmtId="9" fontId="7" fillId="0" borderId="0" xfId="1" applyFont="1" applyBorder="1" applyAlignment="1" applyProtection="1">
      <alignment horizontal="left"/>
    </xf>
    <xf numFmtId="0" fontId="0" fillId="0" borderId="17" xfId="0" applyBorder="1" applyAlignment="1" applyProtection="1">
      <protection locked="0"/>
    </xf>
    <xf numFmtId="0" fontId="13" fillId="0" borderId="16" xfId="2" applyBorder="1" applyAlignment="1" applyProtection="1">
      <alignment horizontal="center"/>
      <protection locked="0"/>
    </xf>
    <xf numFmtId="0" fontId="7" fillId="0" borderId="18" xfId="0" applyFont="1" applyBorder="1" applyAlignment="1" applyProtection="1"/>
    <xf numFmtId="0" fontId="7" fillId="0" borderId="18" xfId="0" applyFont="1" applyBorder="1" applyAlignment="1" applyProtection="1">
      <alignment horizontal="center"/>
    </xf>
    <xf numFmtId="9" fontId="7" fillId="0" borderId="18" xfId="1" applyFont="1" applyBorder="1" applyAlignment="1" applyProtection="1">
      <alignment horizontal="left"/>
    </xf>
    <xf numFmtId="0" fontId="7" fillId="0" borderId="19" xfId="0" applyFont="1" applyBorder="1" applyAlignment="1" applyProtection="1">
      <protection locked="0"/>
    </xf>
    <xf numFmtId="0" fontId="7" fillId="0" borderId="20" xfId="0" applyFont="1" applyBorder="1" applyAlignment="1" applyProtection="1">
      <protection locked="0"/>
    </xf>
    <xf numFmtId="0" fontId="7" fillId="0" borderId="21" xfId="0" applyFont="1" applyBorder="1" applyProtection="1">
      <protection locked="0"/>
    </xf>
    <xf numFmtId="0" fontId="15" fillId="3" borderId="0" xfId="0" applyFont="1" applyFill="1"/>
    <xf numFmtId="0" fontId="15" fillId="4" borderId="0" xfId="0" applyFont="1" applyFill="1"/>
    <xf numFmtId="0" fontId="5" fillId="0" borderId="5" xfId="0" applyNumberFormat="1" applyFont="1" applyBorder="1" applyProtection="1">
      <protection locked="0"/>
    </xf>
    <xf numFmtId="0" fontId="14" fillId="0" borderId="0" xfId="0" applyFont="1"/>
    <xf numFmtId="0" fontId="4" fillId="0" borderId="0" xfId="0" quotePrefix="1" applyFont="1" applyBorder="1" applyAlignment="1" applyProtection="1">
      <alignment vertical="top" wrapText="1"/>
      <protection locked="0"/>
    </xf>
  </cellXfs>
  <cellStyles count="3">
    <cellStyle name="Hyperlink" xfId="2" builtinId="8"/>
    <cellStyle name="Normal" xfId="0" builtinId="0"/>
    <cellStyle name="Percent" xfId="1" builtinId="5"/>
  </cellStyles>
  <dxfs count="12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455889705311478"/>
          <c:y val="0.21450135236104462"/>
          <c:w val="0.36210106453026208"/>
          <c:h val="0.58308114092509311"/>
        </c:manualLayout>
      </c:layout>
      <c:radarChart>
        <c:radarStyle val="filled"/>
        <c:varyColors val="0"/>
        <c:ser>
          <c:idx val="0"/>
          <c:order val="0"/>
          <c:spPr>
            <a:solidFill>
              <a:srgbClr val="CCFFCC"/>
            </a:solidFill>
            <a:ln w="25400">
              <a:solidFill>
                <a:srgbClr val="969696"/>
              </a:solidFill>
              <a:prstDash val="solid"/>
            </a:ln>
          </c:spPr>
          <c:cat>
            <c:strRef>
              <c:f>Results!$C$14:$C$22</c:f>
              <c:strCache>
                <c:ptCount val="9"/>
                <c:pt idx="0">
                  <c:v>Visibility</c:v>
                </c:pt>
                <c:pt idx="1">
                  <c:v>Match Between System and the Real World</c:v>
                </c:pt>
                <c:pt idx="2">
                  <c:v>User Control</c:v>
                </c:pt>
                <c:pt idx="3">
                  <c:v>Consistency</c:v>
                </c:pt>
                <c:pt idx="4">
                  <c:v>Help Users Recognize, Diagnose, and Recover From Errors</c:v>
                </c:pt>
                <c:pt idx="5">
                  <c:v>Error Prevention</c:v>
                </c:pt>
                <c:pt idx="6">
                  <c:v>Flexibility</c:v>
                </c:pt>
                <c:pt idx="7">
                  <c:v>Speech Recognition</c:v>
                </c:pt>
                <c:pt idx="8">
                  <c:v>Feedback</c:v>
                </c:pt>
              </c:strCache>
            </c:strRef>
          </c:cat>
          <c:val>
            <c:numRef>
              <c:f>Results!$G$14:$G$22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4-412C-92D0-C89048A30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81984"/>
        <c:axId val="200176000"/>
      </c:radarChart>
      <c:catAx>
        <c:axId val="199481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200176000"/>
        <c:crosses val="autoZero"/>
        <c:auto val="0"/>
        <c:lblAlgn val="ctr"/>
        <c:lblOffset val="100"/>
        <c:noMultiLvlLbl val="0"/>
      </c:catAx>
      <c:valAx>
        <c:axId val="200176000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1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199481984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9455889705311478"/>
          <c:y val="0.21450135236104462"/>
          <c:w val="0.36210106453026208"/>
          <c:h val="0.58308114092509311"/>
        </c:manualLayout>
      </c:layout>
      <c:radarChart>
        <c:radarStyle val="fill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 w="25400">
              <a:solidFill>
                <a:srgbClr val="969696"/>
              </a:solidFill>
              <a:prstDash val="solid"/>
            </a:ln>
          </c:spPr>
          <c:cat>
            <c:strRef>
              <c:f>Severity!$C$14:$C$22</c:f>
              <c:strCache>
                <c:ptCount val="9"/>
                <c:pt idx="0">
                  <c:v>Visibility</c:v>
                </c:pt>
                <c:pt idx="1">
                  <c:v>Match Between System and the Real World</c:v>
                </c:pt>
                <c:pt idx="2">
                  <c:v>User Control and Freedom</c:v>
                </c:pt>
                <c:pt idx="3">
                  <c:v>Consistency and Standards</c:v>
                </c:pt>
                <c:pt idx="4">
                  <c:v>Help Users Recognize, Diagnose, and Recover From Errors</c:v>
                </c:pt>
                <c:pt idx="5">
                  <c:v>Error Prevention</c:v>
                </c:pt>
                <c:pt idx="6">
                  <c:v>Flexibility and efficiency of use</c:v>
                </c:pt>
                <c:pt idx="7">
                  <c:v>Speech Recognition</c:v>
                </c:pt>
                <c:pt idx="8">
                  <c:v>Feedback</c:v>
                </c:pt>
              </c:strCache>
            </c:strRef>
          </c:cat>
          <c:val>
            <c:numRef>
              <c:f>Severity!$G$14:$G$22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4-4008-A83F-729F8CD0F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43808"/>
        <c:axId val="199145344"/>
      </c:radarChart>
      <c:catAx>
        <c:axId val="1991438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199145344"/>
        <c:crosses val="autoZero"/>
        <c:auto val="0"/>
        <c:lblAlgn val="ctr"/>
        <c:lblOffset val="100"/>
        <c:noMultiLvlLbl val="0"/>
      </c:catAx>
      <c:valAx>
        <c:axId val="199145344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1" u="none" strike="noStrike" baseline="0">
                <a:solidFill>
                  <a:srgbClr val="000000"/>
                </a:solidFill>
                <a:latin typeface="Trebuchet MS"/>
                <a:ea typeface="Trebuchet MS"/>
                <a:cs typeface="Trebuchet MS"/>
              </a:defRPr>
            </a:pPr>
            <a:endParaRPr lang="en-US"/>
          </a:p>
        </c:txPr>
        <c:crossAx val="199143808"/>
        <c:crosses val="autoZero"/>
        <c:crossBetween val="between"/>
        <c:majorUnit val="0.2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rebuchet MS"/>
          <a:ea typeface="Trebuchet MS"/>
          <a:cs typeface="Trebuchet MS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cat>
            <c:strRef>
              <c:f>'UC1-State1'!$C$10:$C$19</c:f>
              <c:strCache>
                <c:ptCount val="10"/>
                <c:pt idx="0">
                  <c:v>Visibility</c:v>
                </c:pt>
                <c:pt idx="1">
                  <c:v>Match Between System and the Real World</c:v>
                </c:pt>
                <c:pt idx="2">
                  <c:v>User Control</c:v>
                </c:pt>
                <c:pt idx="3">
                  <c:v>Consistency</c:v>
                </c:pt>
                <c:pt idx="4">
                  <c:v>Help Users Recognize, Diagnose, and Recover From Errors</c:v>
                </c:pt>
                <c:pt idx="5">
                  <c:v>Error Prevention</c:v>
                </c:pt>
                <c:pt idx="7">
                  <c:v>Flexibility and efficiency of use</c:v>
                </c:pt>
                <c:pt idx="8">
                  <c:v>Speech Recognition</c:v>
                </c:pt>
                <c:pt idx="9">
                  <c:v>Feedback</c:v>
                </c:pt>
              </c:strCache>
            </c:strRef>
          </c:cat>
          <c:val>
            <c:numRef>
              <c:f>'UC1-State1'!$F$10:$F$19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5-43D4-A810-045B16657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98592"/>
        <c:axId val="199200128"/>
      </c:radarChart>
      <c:catAx>
        <c:axId val="19919859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endParaRPr lang="en-US"/>
          </a:p>
        </c:txPr>
        <c:crossAx val="199200128"/>
        <c:crosses val="autoZero"/>
        <c:auto val="1"/>
        <c:lblAlgn val="ctr"/>
        <c:lblOffset val="100"/>
        <c:noMultiLvlLbl val="0"/>
      </c:catAx>
      <c:valAx>
        <c:axId val="19920012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9919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6878477690288716"/>
          <c:y val="3.7037037037037035E-2"/>
        </c:manualLayout>
      </c:layout>
      <c:overlay val="0"/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v>Severity</c:v>
          </c:tx>
          <c:spPr>
            <a:solidFill>
              <a:schemeClr val="accent6">
                <a:lumMod val="75000"/>
              </a:schemeClr>
            </a:solidFill>
          </c:spPr>
          <c:cat>
            <c:strRef>
              <c:f>'UC1-State2'!$C$10:$C$19</c:f>
              <c:strCache>
                <c:ptCount val="10"/>
                <c:pt idx="0">
                  <c:v>Visibility</c:v>
                </c:pt>
                <c:pt idx="1">
                  <c:v>Match Between System and the Real World</c:v>
                </c:pt>
                <c:pt idx="2">
                  <c:v>User Control</c:v>
                </c:pt>
                <c:pt idx="3">
                  <c:v>Consistency</c:v>
                </c:pt>
                <c:pt idx="4">
                  <c:v>Help Users Recognize, Diagnose, and Recover From Errors</c:v>
                </c:pt>
                <c:pt idx="5">
                  <c:v>Error Prevention</c:v>
                </c:pt>
                <c:pt idx="7">
                  <c:v>Flexibility</c:v>
                </c:pt>
                <c:pt idx="8">
                  <c:v>Speech Recognition</c:v>
                </c:pt>
                <c:pt idx="9">
                  <c:v>Feedback</c:v>
                </c:pt>
              </c:strCache>
            </c:strRef>
          </c:cat>
          <c:val>
            <c:numRef>
              <c:f>'UC1-State2'!$F$10:$F$19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7-463D-87DE-4E2D6E8C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61568"/>
        <c:axId val="199275648"/>
      </c:radarChart>
      <c:catAx>
        <c:axId val="19926156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endParaRPr lang="en-US"/>
          </a:p>
        </c:txPr>
        <c:crossAx val="199275648"/>
        <c:crosses val="autoZero"/>
        <c:auto val="1"/>
        <c:lblAlgn val="ctr"/>
        <c:lblOffset val="100"/>
        <c:noMultiLvlLbl val="0"/>
      </c:catAx>
      <c:valAx>
        <c:axId val="19927564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9926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cat>
            <c:strRef>
              <c:f>'UC1-State3'!$C$10:$C$19</c:f>
              <c:strCache>
                <c:ptCount val="10"/>
                <c:pt idx="0">
                  <c:v>Visibility</c:v>
                </c:pt>
                <c:pt idx="1">
                  <c:v>Match Between System and the Real World</c:v>
                </c:pt>
                <c:pt idx="2">
                  <c:v>User Control</c:v>
                </c:pt>
                <c:pt idx="3">
                  <c:v>Consistency</c:v>
                </c:pt>
                <c:pt idx="4">
                  <c:v>Help Users Recognize, Diagnose, and Recover From Errors</c:v>
                </c:pt>
                <c:pt idx="5">
                  <c:v>Error Prevention</c:v>
                </c:pt>
                <c:pt idx="7">
                  <c:v>Flexibility</c:v>
                </c:pt>
                <c:pt idx="8">
                  <c:v>Speech Recognition</c:v>
                </c:pt>
                <c:pt idx="9">
                  <c:v>Feedback</c:v>
                </c:pt>
              </c:strCache>
            </c:strRef>
          </c:cat>
          <c:val>
            <c:numRef>
              <c:f>'UC1-State3'!$F$10:$F$19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4-4812-9659-6E7DF5619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46400"/>
        <c:axId val="200247936"/>
      </c:radarChart>
      <c:catAx>
        <c:axId val="20024640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endParaRPr lang="en-US"/>
          </a:p>
        </c:txPr>
        <c:crossAx val="200247936"/>
        <c:crosses val="autoZero"/>
        <c:auto val="1"/>
        <c:lblAlgn val="ctr"/>
        <c:lblOffset val="100"/>
        <c:noMultiLvlLbl val="0"/>
      </c:catAx>
      <c:valAx>
        <c:axId val="20024793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0024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1</xdr:row>
      <xdr:rowOff>85725</xdr:rowOff>
    </xdr:from>
    <xdr:ext cx="11622508" cy="508004"/>
    <xdr:sp macro="" textlink="">
      <xdr:nvSpPr>
        <xdr:cNvPr id="2" name="AutoShap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190500" y="276225"/>
          <a:ext cx="11622508" cy="508004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square" lIns="27432" tIns="27432" rIns="27432" bIns="0" anchor="t" upright="1">
          <a:noAutofit/>
        </a:bodyPr>
        <a:lstStyle/>
        <a:p>
          <a:pPr algn="ctr" rtl="0">
            <a:defRPr sz="1000"/>
          </a:pPr>
          <a:r>
            <a:rPr lang="en-US" sz="1600" b="1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Instructions for using this workbook</a:t>
          </a:r>
        </a:p>
      </xdr:txBody>
    </xdr:sp>
    <xdr:clientData/>
  </xdr:oneCellAnchor>
  <xdr:twoCellAnchor>
    <xdr:from>
      <xdr:col>0</xdr:col>
      <xdr:colOff>161925</xdr:colOff>
      <xdr:row>7</xdr:row>
      <xdr:rowOff>85724</xdr:rowOff>
    </xdr:from>
    <xdr:to>
      <xdr:col>11</xdr:col>
      <xdr:colOff>85725</xdr:colOff>
      <xdr:row>15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61925" y="1419224"/>
          <a:ext cx="6629400" cy="14573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rtl="0"/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1</a:t>
          </a:r>
          <a:r>
            <a:rPr lang="en-US" sz="1800" b="0" i="0" strike="noStrike">
              <a:solidFill>
                <a:srgbClr val="000000"/>
              </a:solidFill>
              <a:latin typeface="Rockwell" panose="02060603020205020403" pitchFamily="18" charset="0"/>
              <a:ea typeface="Rockwell"/>
              <a:cs typeface="Rockwell"/>
            </a:rPr>
            <a:t>: </a:t>
          </a:r>
        </a:p>
        <a:p>
          <a:pPr rtl="0"/>
          <a:r>
            <a:rPr lang="en-US" sz="1800" b="0" i="0">
              <a:solidFill>
                <a:schemeClr val="dk1"/>
              </a:solidFill>
              <a:effectLst/>
              <a:latin typeface="Rockwell" panose="02060603020205020403" pitchFamily="18" charset="0"/>
              <a:ea typeface="+mn-ea"/>
              <a:cs typeface="+mn-cs"/>
            </a:rPr>
            <a:t>For each heuristic item, enter a rating of -1 (doesn't comply with the guideline), +1 (complies) or 0 (kind of complies). If a guideline isn't relevant, leave the rating blank. </a:t>
          </a:r>
        </a:p>
        <a:p>
          <a:pPr rtl="0"/>
          <a:endParaRPr lang="en-US" sz="1800" b="0" i="0">
            <a:solidFill>
              <a:schemeClr val="dk1"/>
            </a:solidFill>
            <a:effectLst/>
            <a:latin typeface="Rockwell" panose="02060603020205020403" pitchFamily="18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171449</xdr:colOff>
      <xdr:row>17</xdr:row>
      <xdr:rowOff>9526</xdr:rowOff>
    </xdr:from>
    <xdr:to>
      <xdr:col>11</xdr:col>
      <xdr:colOff>85724</xdr:colOff>
      <xdr:row>22</xdr:row>
      <xdr:rowOff>161926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1449" y="3248026"/>
          <a:ext cx="661987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rtl="0"/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2: </a:t>
          </a:r>
          <a:r>
            <a:rPr lang="en-US" sz="1800" b="0" i="0">
              <a:solidFill>
                <a:schemeClr val="dk1"/>
              </a:solidFill>
              <a:effectLst/>
              <a:latin typeface="Rockwell" panose="02060603020205020403" pitchFamily="18" charset="0"/>
              <a:ea typeface="+mn-ea"/>
              <a:cs typeface="+mn-cs"/>
            </a:rPr>
            <a:t>Add a comment to explain your rating.</a:t>
          </a:r>
          <a:r>
            <a:rPr lang="en-US" sz="1800" b="0" i="0" baseline="0">
              <a:solidFill>
                <a:schemeClr val="dk1"/>
              </a:solidFill>
              <a:effectLst/>
              <a:latin typeface="Rockwell" panose="02060603020205020403" pitchFamily="18" charset="0"/>
              <a:ea typeface="+mn-ea"/>
              <a:cs typeface="+mn-cs"/>
            </a:rPr>
            <a:t> </a:t>
          </a:r>
          <a:endParaRPr lang="en-GB" sz="1800">
            <a:effectLst/>
            <a:latin typeface="Rockwell" panose="02060603020205020403" pitchFamily="18" charset="0"/>
          </a:endParaRPr>
        </a:p>
        <a:p>
          <a:pPr algn="l" rtl="0">
            <a:defRPr sz="1000"/>
          </a:pPr>
          <a:endParaRPr lang="en-US" sz="1800" b="0" i="0" strike="noStrike">
            <a:solidFill>
              <a:srgbClr val="000000"/>
            </a:solidFill>
            <a:latin typeface="Rockwell" panose="02060603020205020403" pitchFamily="18" charset="0"/>
            <a:ea typeface="Rockwell"/>
            <a:cs typeface="Rockwell"/>
          </a:endParaRPr>
        </a:p>
      </xdr:txBody>
    </xdr:sp>
    <xdr:clientData/>
  </xdr:twoCellAnchor>
  <xdr:twoCellAnchor>
    <xdr:from>
      <xdr:col>0</xdr:col>
      <xdr:colOff>180975</xdr:colOff>
      <xdr:row>25</xdr:row>
      <xdr:rowOff>28576</xdr:rowOff>
    </xdr:from>
    <xdr:to>
      <xdr:col>11</xdr:col>
      <xdr:colOff>85725</xdr:colOff>
      <xdr:row>36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80975" y="4791076"/>
          <a:ext cx="6610350" cy="21050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rtl="0"/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3: Enter a Severity Rating </a:t>
          </a:r>
        </a:p>
        <a:p>
          <a:pPr rtl="0" eaLnBrk="1" fontAlgn="base" hangingPunct="1"/>
          <a:r>
            <a:rPr lang="en-GB" sz="1800">
              <a:solidFill>
                <a:schemeClr val="dk1"/>
              </a:solidFill>
              <a:effectLst/>
              <a:latin typeface="Rockwell" panose="02060603020205020403" pitchFamily="18" charset="0"/>
              <a:ea typeface="+mn-ea"/>
              <a:cs typeface="+mn-cs"/>
            </a:rPr>
            <a:t>(1)</a:t>
          </a:r>
          <a:r>
            <a:rPr lang="en-GB" sz="1800" baseline="0">
              <a:solidFill>
                <a:schemeClr val="dk1"/>
              </a:solidFill>
              <a:effectLst/>
              <a:latin typeface="Rockwell" panose="02060603020205020403" pitchFamily="18" charset="0"/>
              <a:ea typeface="+mn-ea"/>
              <a:cs typeface="+mn-cs"/>
            </a:rPr>
            <a:t> </a:t>
          </a:r>
          <a:r>
            <a:rPr lang="en-GB" sz="1800">
              <a:solidFill>
                <a:schemeClr val="dk1"/>
              </a:solidFill>
              <a:effectLst/>
              <a:latin typeface="Rockwell" panose="02060603020205020403" pitchFamily="18" charset="0"/>
              <a:ea typeface="+mn-ea"/>
              <a:cs typeface="+mn-cs"/>
            </a:rPr>
            <a:t>Not a problem: I don’t agree that this is a problem</a:t>
          </a:r>
          <a:endParaRPr lang="en-GB" sz="1800">
            <a:effectLst/>
            <a:latin typeface="Rockwell" panose="02060603020205020403" pitchFamily="18" charset="0"/>
          </a:endParaRPr>
        </a:p>
        <a:p>
          <a:pPr rtl="0" eaLnBrk="1" fontAlgn="base" hangingPunct="1"/>
          <a:r>
            <a:rPr lang="en-GB" sz="1800">
              <a:solidFill>
                <a:schemeClr val="dk1"/>
              </a:solidFill>
              <a:effectLst/>
              <a:latin typeface="Rockwell" panose="02060603020205020403" pitchFamily="18" charset="0"/>
              <a:ea typeface="+mn-ea"/>
              <a:cs typeface="+mn-cs"/>
            </a:rPr>
            <a:t>(2) Cosmetic: fix not necessary, unless extra time is available</a:t>
          </a:r>
          <a:endParaRPr lang="en-GB" sz="1800">
            <a:effectLst/>
            <a:latin typeface="Rockwell" panose="02060603020205020403" pitchFamily="18" charset="0"/>
          </a:endParaRPr>
        </a:p>
        <a:p>
          <a:pPr rtl="0" eaLnBrk="1" fontAlgn="base" hangingPunct="1"/>
          <a:r>
            <a:rPr lang="en-GB" sz="1800">
              <a:solidFill>
                <a:schemeClr val="dk1"/>
              </a:solidFill>
              <a:effectLst/>
              <a:latin typeface="Rockwell" panose="02060603020205020403" pitchFamily="18" charset="0"/>
              <a:ea typeface="+mn-ea"/>
              <a:cs typeface="+mn-cs"/>
            </a:rPr>
            <a:t>(3) Minor: needs fixing but low priority</a:t>
          </a:r>
          <a:endParaRPr lang="en-GB" sz="1800">
            <a:effectLst/>
            <a:latin typeface="Rockwell" panose="02060603020205020403" pitchFamily="18" charset="0"/>
          </a:endParaRPr>
        </a:p>
        <a:p>
          <a:pPr rtl="0" eaLnBrk="1" fontAlgn="base" hangingPunct="1"/>
          <a:r>
            <a:rPr lang="en-GB" sz="1800">
              <a:solidFill>
                <a:schemeClr val="dk1"/>
              </a:solidFill>
              <a:effectLst/>
              <a:latin typeface="Rockwell" panose="02060603020205020403" pitchFamily="18" charset="0"/>
              <a:ea typeface="+mn-ea"/>
              <a:cs typeface="+mn-cs"/>
            </a:rPr>
            <a:t>(4) Major: needs fixing and high priority</a:t>
          </a:r>
          <a:endParaRPr lang="en-GB" sz="1800">
            <a:effectLst/>
            <a:latin typeface="Rockwell" panose="02060603020205020403" pitchFamily="18" charset="0"/>
          </a:endParaRPr>
        </a:p>
        <a:p>
          <a:pPr rtl="0" eaLnBrk="1" fontAlgn="base" hangingPunct="1"/>
          <a:r>
            <a:rPr lang="en-GB" sz="1800">
              <a:solidFill>
                <a:schemeClr val="dk1"/>
              </a:solidFill>
              <a:effectLst/>
              <a:latin typeface="Rockwell" panose="02060603020205020403" pitchFamily="18" charset="0"/>
              <a:ea typeface="+mn-ea"/>
              <a:cs typeface="+mn-cs"/>
            </a:rPr>
            <a:t>(5)Catastrophic: imperative to fix within next iteration or before release</a:t>
          </a:r>
          <a:endParaRPr lang="en-GB" sz="1800">
            <a:effectLst/>
            <a:latin typeface="Rockwell" panose="02060603020205020403" pitchFamily="18" charset="0"/>
          </a:endParaRPr>
        </a:p>
        <a:p>
          <a:pPr rtl="0"/>
          <a:endParaRPr lang="en-GB" sz="1800">
            <a:effectLst/>
            <a:latin typeface="Rockwell" panose="02060603020205020403" pitchFamily="18" charset="0"/>
          </a:endParaRPr>
        </a:p>
        <a:p>
          <a:pPr algn="l" rtl="0">
            <a:defRPr sz="1000"/>
          </a:pPr>
          <a:endParaRPr lang="en-US" sz="1800" b="0" i="0" strike="noStrike">
            <a:solidFill>
              <a:srgbClr val="000000"/>
            </a:solidFill>
            <a:latin typeface="Rockwell" panose="02060603020205020403" pitchFamily="18" charset="0"/>
            <a:ea typeface="Rockwell"/>
            <a:cs typeface="Rockwell"/>
          </a:endParaRPr>
        </a:p>
      </xdr:txBody>
    </xdr:sp>
    <xdr:clientData/>
  </xdr:twoCellAnchor>
  <xdr:twoCellAnchor>
    <xdr:from>
      <xdr:col>0</xdr:col>
      <xdr:colOff>200025</xdr:colOff>
      <xdr:row>38</xdr:row>
      <xdr:rowOff>19050</xdr:rowOff>
    </xdr:from>
    <xdr:to>
      <xdr:col>11</xdr:col>
      <xdr:colOff>114300</xdr:colOff>
      <xdr:row>44</xdr:row>
      <xdr:rowOff>142875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00025" y="7258050"/>
          <a:ext cx="6619875" cy="1266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800" b="0" i="0" strike="noStrike">
              <a:solidFill>
                <a:srgbClr val="000000"/>
              </a:solidFill>
              <a:latin typeface="Rockwell"/>
              <a:ea typeface="Rockwell"/>
              <a:cs typeface="Rockwell"/>
            </a:rPr>
            <a:t>Step 4: Click on the Results worksheet to get a numerical rating for the compliance with the guidelines. </a:t>
          </a:r>
        </a:p>
        <a:p>
          <a:pPr algn="l" rtl="0">
            <a:defRPr sz="1000"/>
          </a:pPr>
          <a:endParaRPr lang="en-US" sz="1800" b="0" i="0" strike="noStrike">
            <a:solidFill>
              <a:srgbClr val="000000"/>
            </a:solidFill>
            <a:latin typeface="Rockwell"/>
            <a:ea typeface="Rockwell"/>
            <a:cs typeface="Rockwel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25</xdr:row>
      <xdr:rowOff>9525</xdr:rowOff>
    </xdr:from>
    <xdr:to>
      <xdr:col>4</xdr:col>
      <xdr:colOff>561975</xdr:colOff>
      <xdr:row>52</xdr:row>
      <xdr:rowOff>104775</xdr:rowOff>
    </xdr:to>
    <xdr:graphicFrame macro="">
      <xdr:nvGraphicFramePr>
        <xdr:cNvPr id="2" name="Chart -102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28575</xdr:colOff>
      <xdr:row>0</xdr:row>
      <xdr:rowOff>152399</xdr:rowOff>
    </xdr:from>
    <xdr:ext cx="7797800" cy="1343025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561975" y="152399"/>
          <a:ext cx="7797800" cy="1343025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square" lIns="27432" tIns="27432" rIns="27432" bIns="0" anchor="t" upright="1">
          <a:noAutofit/>
        </a:bodyPr>
        <a:lstStyle/>
        <a:p>
          <a:pPr algn="ctr" rtl="0">
            <a:defRPr sz="1000"/>
          </a:pPr>
          <a:r>
            <a:rPr lang="en-US" sz="1600" b="1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Heuristic Evaluation of </a:t>
          </a:r>
        </a:p>
        <a:p>
          <a:pPr algn="ctr" rtl="0">
            <a:defRPr sz="1000"/>
          </a:pPr>
          <a:r>
            <a:rPr lang="en-US" sz="1600" b="1" i="0" strike="noStrike">
              <a:solidFill>
                <a:schemeClr val="tx1"/>
              </a:solidFill>
              <a:latin typeface="Rockwell"/>
              <a:ea typeface="Rockwell"/>
              <a:cs typeface="Rockwell"/>
            </a:rPr>
            <a:t>[Application Name you are evaluating: Student Number]</a:t>
          </a:r>
        </a:p>
        <a:p>
          <a:pPr algn="ctr" rtl="0">
            <a:defRPr sz="1000"/>
          </a:pPr>
          <a:r>
            <a:rPr lang="en-US" sz="1600" b="1" i="0" strike="noStrike">
              <a:solidFill>
                <a:srgbClr val="00B050"/>
              </a:solidFill>
              <a:latin typeface="Rockwell"/>
              <a:ea typeface="Rockwell"/>
              <a:cs typeface="Rockwell"/>
            </a:rPr>
            <a:t>Created By</a:t>
          </a:r>
        </a:p>
        <a:p>
          <a:pPr algn="ctr" rtl="0">
            <a:defRPr sz="1000"/>
          </a:pPr>
          <a:r>
            <a:rPr lang="en-US" sz="1600" b="1" i="0" strike="noStrike">
              <a:solidFill>
                <a:schemeClr val="tx1"/>
              </a:solidFill>
              <a:latin typeface="Rockwell"/>
              <a:ea typeface="Rockwell"/>
              <a:cs typeface="Rockwell"/>
            </a:rPr>
            <a:t>[Your Student Name:</a:t>
          </a:r>
          <a:r>
            <a:rPr lang="en-US" sz="1600" b="1" i="0" strike="noStrike" baseline="0">
              <a:solidFill>
                <a:schemeClr val="tx1"/>
              </a:solidFill>
              <a:latin typeface="Rockwell"/>
              <a:ea typeface="Rockwell"/>
              <a:cs typeface="Rockwell"/>
            </a:rPr>
            <a:t> Your Student Number]</a:t>
          </a:r>
          <a:endParaRPr lang="en-US" sz="1600" b="1" i="0" strike="noStrike">
            <a:solidFill>
              <a:schemeClr val="tx1"/>
            </a:solidFill>
            <a:latin typeface="Rockwell"/>
            <a:ea typeface="Rockwell"/>
            <a:cs typeface="Rockwell"/>
          </a:endParaRPr>
        </a:p>
        <a:p>
          <a:pPr algn="ctr" rtl="0">
            <a:defRPr sz="1000"/>
          </a:pPr>
          <a:endParaRPr lang="en-US" sz="1600" b="1" i="0" strike="noStrike">
            <a:solidFill>
              <a:srgbClr val="008000"/>
            </a:solidFill>
            <a:latin typeface="Rockwell"/>
            <a:ea typeface="Rockwell"/>
            <a:cs typeface="Rockwell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25</xdr:row>
      <xdr:rowOff>9525</xdr:rowOff>
    </xdr:from>
    <xdr:to>
      <xdr:col>4</xdr:col>
      <xdr:colOff>561975</xdr:colOff>
      <xdr:row>52</xdr:row>
      <xdr:rowOff>104775</xdr:rowOff>
    </xdr:to>
    <xdr:graphicFrame macro="">
      <xdr:nvGraphicFramePr>
        <xdr:cNvPr id="2" name="Chart -102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28575</xdr:colOff>
      <xdr:row>0</xdr:row>
      <xdr:rowOff>152399</xdr:rowOff>
    </xdr:from>
    <xdr:ext cx="7797800" cy="742951"/>
    <xdr:sp macro="" textlink="">
      <xdr:nvSpPr>
        <xdr:cNvPr id="3" name="AutoShape 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561975" y="152399"/>
          <a:ext cx="7797800" cy="742951"/>
        </a:xfrm>
        <a:prstGeom prst="roundRect">
          <a:avLst>
            <a:gd name="adj" fmla="val 50000"/>
          </a:avLst>
        </a:prstGeom>
        <a:gradFill rotWithShape="0">
          <a:gsLst>
            <a:gs pos="0">
              <a:srgbClr val="CCFFCC">
                <a:gamma/>
                <a:shade val="80392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80392"/>
                <a:invGamma/>
              </a:srgbClr>
            </a:gs>
          </a:gsLst>
          <a:lin ang="2700000" scaled="1"/>
        </a:gradFill>
        <a:ln w="38100">
          <a:solidFill>
            <a:srgbClr val="339966"/>
          </a:solidFill>
          <a:round/>
          <a:headEnd/>
          <a:tailEnd/>
        </a:ln>
        <a:effectLst>
          <a:outerShdw blurRad="63500" dist="38099" dir="2700000" algn="ctr" rotWithShape="0">
            <a:srgbClr val="000000">
              <a:alpha val="74998"/>
            </a:srgbClr>
          </a:outerShdw>
        </a:effectLst>
      </xdr:spPr>
      <xdr:txBody>
        <a:bodyPr wrap="square" lIns="27432" tIns="27432" rIns="27432" bIns="0" anchor="t" upright="1">
          <a:noAutofit/>
        </a:bodyPr>
        <a:lstStyle/>
        <a:p>
          <a:pPr algn="ctr" rtl="0">
            <a:defRPr sz="1000"/>
          </a:pPr>
          <a:r>
            <a:rPr lang="en-US" sz="1600" b="1" i="0" strike="noStrike">
              <a:solidFill>
                <a:srgbClr val="008000"/>
              </a:solidFill>
              <a:latin typeface="Rockwell"/>
              <a:ea typeface="Rockwell"/>
              <a:cs typeface="Rockwell"/>
            </a:rPr>
            <a:t>Severity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22</xdr:row>
      <xdr:rowOff>0</xdr:rowOff>
    </xdr:from>
    <xdr:to>
      <xdr:col>8</xdr:col>
      <xdr:colOff>3536674</xdr:colOff>
      <xdr:row>36</xdr:row>
      <xdr:rowOff>26504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8282</xdr:colOff>
      <xdr:row>22</xdr:row>
      <xdr:rowOff>44726</xdr:rowOff>
    </xdr:from>
    <xdr:to>
      <xdr:col>8</xdr:col>
      <xdr:colOff>3544956</xdr:colOff>
      <xdr:row>36</xdr:row>
      <xdr:rowOff>104361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33131</xdr:colOff>
      <xdr:row>22</xdr:row>
      <xdr:rowOff>57978</xdr:rowOff>
    </xdr:from>
    <xdr:to>
      <xdr:col>8</xdr:col>
      <xdr:colOff>3569805</xdr:colOff>
      <xdr:row>36</xdr:row>
      <xdr:rowOff>134178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F17" sqref="F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1:H24"/>
  <sheetViews>
    <sheetView topLeftCell="A4" workbookViewId="0">
      <selection activeCell="G36" sqref="G36"/>
    </sheetView>
  </sheetViews>
  <sheetFormatPr defaultRowHeight="15" x14ac:dyDescent="0.25"/>
  <cols>
    <col min="1" max="1" width="2.85546875" customWidth="1"/>
    <col min="2" max="2" width="5.140625" customWidth="1"/>
    <col min="3" max="3" width="66.28515625" customWidth="1"/>
    <col min="4" max="4" width="14.140625" customWidth="1"/>
    <col min="5" max="5" width="15.42578125" customWidth="1"/>
    <col min="6" max="6" width="15.7109375" customWidth="1"/>
  </cols>
  <sheetData>
    <row r="11" spans="2:8" s="21" customFormat="1" ht="16.5" thickBot="1" x14ac:dyDescent="0.3">
      <c r="B11" s="22"/>
      <c r="C11" s="22" t="s">
        <v>9</v>
      </c>
      <c r="D11" s="23"/>
      <c r="E11" s="23"/>
      <c r="F11" s="23"/>
      <c r="G11" s="24"/>
      <c r="H11" s="25"/>
    </row>
    <row r="12" spans="2:8" s="21" customFormat="1" ht="15.75" x14ac:dyDescent="0.25">
      <c r="B12" s="26"/>
      <c r="C12" s="27"/>
      <c r="D12" s="27"/>
      <c r="E12" s="27"/>
      <c r="F12" s="27"/>
      <c r="G12" s="27"/>
      <c r="H12" s="28"/>
    </row>
    <row r="13" spans="2:8" s="21" customFormat="1" ht="15.75" x14ac:dyDescent="0.25">
      <c r="B13" s="29"/>
      <c r="C13" s="30"/>
      <c r="D13" s="30" t="s">
        <v>10</v>
      </c>
      <c r="E13" s="30" t="s">
        <v>11</v>
      </c>
      <c r="F13" s="30" t="s">
        <v>12</v>
      </c>
      <c r="G13" s="30" t="s">
        <v>13</v>
      </c>
      <c r="H13" s="31"/>
    </row>
    <row r="14" spans="2:8" s="21" customFormat="1" ht="15.75" x14ac:dyDescent="0.25">
      <c r="B14" s="32"/>
      <c r="C14" s="30" t="s">
        <v>15</v>
      </c>
      <c r="D14" s="33" t="e">
        <f>SUM('UC1-State1'!D10,'UC1-State2'!D10,'UC1-State3'!D10,#REF!)</f>
        <v>#REF!</v>
      </c>
      <c r="E14" s="33">
        <f>COUNTA('UC1-State1'!C10,'UC1-State2'!C10,'UC1-State3'!C10,#REF!)</f>
        <v>4</v>
      </c>
      <c r="F14" s="33">
        <f>COUNT('UC1-State1'!D10,'UC1-State2'!D10,'UC1-State3'!D10,#REF!)</f>
        <v>3</v>
      </c>
      <c r="G14" s="34" t="e">
        <f>IF(F14=0,"",(D14+F14)/(2*F14))</f>
        <v>#REF!</v>
      </c>
      <c r="H14" s="35"/>
    </row>
    <row r="15" spans="2:8" s="21" customFormat="1" ht="15.75" x14ac:dyDescent="0.25">
      <c r="B15" s="32"/>
      <c r="C15" s="30" t="s">
        <v>2</v>
      </c>
      <c r="D15" s="33" t="e">
        <f>SUM('UC1-State1'!D11,'UC1-State2'!D11,'UC1-State3'!D11,#REF!)</f>
        <v>#REF!</v>
      </c>
      <c r="E15" s="33">
        <f>COUNTA('UC1-State1'!C11,'UC1-State2'!C11,'UC1-State3'!C11,#REF!)</f>
        <v>4</v>
      </c>
      <c r="F15" s="33">
        <f>COUNT('UC1-State1'!D11,'UC1-State2'!D11,'UC1-State3'!D11,#REF!)</f>
        <v>3</v>
      </c>
      <c r="G15" s="34" t="e">
        <f t="shared" ref="G15:G22" si="0">IF(F15=0,"",(D15+F15)/(2*F15))</f>
        <v>#REF!</v>
      </c>
      <c r="H15" s="35"/>
    </row>
    <row r="16" spans="2:8" s="21" customFormat="1" ht="15.75" x14ac:dyDescent="0.25">
      <c r="B16" s="32"/>
      <c r="C16" s="30" t="s">
        <v>22</v>
      </c>
      <c r="D16" s="33" t="e">
        <f>SUM('UC1-State1'!D12,'UC1-State2'!D12,'UC1-State3'!D12,#REF!)</f>
        <v>#REF!</v>
      </c>
      <c r="E16" s="33">
        <f>COUNTA('UC1-State1'!C12,'UC1-State2'!C12,'UC1-State3'!C12,#REF!)</f>
        <v>4</v>
      </c>
      <c r="F16" s="33">
        <f>COUNT('UC1-State1'!D12,'UC1-State2'!D12,'UC1-State3'!D12,#REF!)</f>
        <v>3</v>
      </c>
      <c r="G16" s="34" t="e">
        <f t="shared" si="0"/>
        <v>#REF!</v>
      </c>
      <c r="H16" s="35"/>
    </row>
    <row r="17" spans="2:8" s="21" customFormat="1" ht="15.75" x14ac:dyDescent="0.25">
      <c r="B17" s="32"/>
      <c r="C17" s="30" t="s">
        <v>21</v>
      </c>
      <c r="D17" s="33" t="e">
        <f>SUM('UC1-State1'!D13,'UC1-State2'!D13,'UC1-State3'!D13,#REF!)</f>
        <v>#REF!</v>
      </c>
      <c r="E17" s="33">
        <f>COUNTA('UC1-State1'!C13,'UC1-State2'!C13,'UC1-State3'!C13,#REF!)</f>
        <v>4</v>
      </c>
      <c r="F17" s="33">
        <f>COUNT('UC1-State1'!D13,'UC1-State2'!D13,'UC1-State3'!D13,#REF!)</f>
        <v>3</v>
      </c>
      <c r="G17" s="34" t="e">
        <f t="shared" si="0"/>
        <v>#REF!</v>
      </c>
      <c r="H17" s="35"/>
    </row>
    <row r="18" spans="2:8" s="21" customFormat="1" ht="16.5" x14ac:dyDescent="0.3">
      <c r="B18" s="36"/>
      <c r="C18" s="30" t="s">
        <v>5</v>
      </c>
      <c r="D18" s="33" t="e">
        <f>SUM('UC1-State1'!D14,'UC1-State2'!D14,'UC1-State3'!D14,#REF!)</f>
        <v>#REF!</v>
      </c>
      <c r="E18" s="33">
        <f>COUNTA('UC1-State1'!C14,'UC1-State2'!C14,'UC1-State3'!C14,#REF!)</f>
        <v>4</v>
      </c>
      <c r="F18" s="33">
        <f>COUNT('UC1-State1'!D14,'UC1-State2'!D14,'UC1-State3'!D14,#REF!)</f>
        <v>3</v>
      </c>
      <c r="G18" s="34" t="e">
        <f t="shared" si="0"/>
        <v>#REF!</v>
      </c>
      <c r="H18" s="35"/>
    </row>
    <row r="19" spans="2:8" s="21" customFormat="1" ht="16.5" x14ac:dyDescent="0.3">
      <c r="B19" s="36"/>
      <c r="C19" s="30" t="s">
        <v>6</v>
      </c>
      <c r="D19" s="33" t="e">
        <f>SUM('UC1-State1'!D15,'UC1-State2'!D15,'UC1-State3'!D15,#REF!)</f>
        <v>#REF!</v>
      </c>
      <c r="E19" s="33">
        <f>COUNTA('UC1-State1'!C15,'UC1-State2'!C15,'UC1-State3'!C15,#REF!)</f>
        <v>4</v>
      </c>
      <c r="F19" s="33">
        <f>COUNT('UC1-State1'!D15,'UC1-State2'!D15,'UC1-State3'!D15,#REF!)</f>
        <v>3</v>
      </c>
      <c r="G19" s="34" t="e">
        <f t="shared" si="0"/>
        <v>#REF!</v>
      </c>
      <c r="H19" s="35"/>
    </row>
    <row r="20" spans="2:8" s="21" customFormat="1" ht="16.5" x14ac:dyDescent="0.3">
      <c r="B20" s="36"/>
      <c r="C20" s="30" t="s">
        <v>20</v>
      </c>
      <c r="D20" s="33" t="e">
        <f>SUM('UC1-State1'!D17,'UC1-State2'!D17,'UC1-State3'!D17,#REF!)</f>
        <v>#REF!</v>
      </c>
      <c r="E20" s="33">
        <f>COUNTA('UC1-State1'!C17,'UC1-State2'!C17,'UC1-State3'!C17,#REF!)</f>
        <v>4</v>
      </c>
      <c r="F20" s="33">
        <f>COUNT('UC1-State1'!D17,'UC1-State2'!D17,'UC1-State3'!D17,#REF!)</f>
        <v>3</v>
      </c>
      <c r="G20" s="34" t="e">
        <f t="shared" si="0"/>
        <v>#REF!</v>
      </c>
      <c r="H20" s="35"/>
    </row>
    <row r="21" spans="2:8" s="21" customFormat="1" ht="16.5" x14ac:dyDescent="0.3">
      <c r="B21" s="36"/>
      <c r="C21" s="30" t="s">
        <v>23</v>
      </c>
      <c r="D21" s="33" t="e">
        <f>SUM('UC1-State1'!D18,'UC1-State2'!D18,'UC1-State3'!D18,#REF!)</f>
        <v>#REF!</v>
      </c>
      <c r="E21" s="33">
        <f>COUNTA('UC1-State1'!C18,'UC1-State2'!C18,'UC1-State3'!C18,#REF!)</f>
        <v>4</v>
      </c>
      <c r="F21" s="33">
        <f>COUNT('UC1-State1'!D18,'UC1-State2'!D18,'UC1-State3'!D18,#REF!)</f>
        <v>3</v>
      </c>
      <c r="G21" s="34" t="e">
        <f t="shared" si="0"/>
        <v>#REF!</v>
      </c>
      <c r="H21" s="35"/>
    </row>
    <row r="22" spans="2:8" s="21" customFormat="1" ht="16.5" x14ac:dyDescent="0.3">
      <c r="B22" s="36"/>
      <c r="C22" s="30" t="s">
        <v>24</v>
      </c>
      <c r="D22" s="33" t="e">
        <f>SUM('UC1-State1'!D19,'UC1-State2'!D19,'UC1-State3'!D19,#REF!)</f>
        <v>#REF!</v>
      </c>
      <c r="E22" s="33">
        <f>COUNTA('UC1-State1'!C19,'UC1-State2'!C19,'UC1-State3'!C19,#REF!)</f>
        <v>4</v>
      </c>
      <c r="F22" s="33">
        <f>COUNT('UC1-State1'!D19,'UC1-State2'!D19,'UC1-State3'!D19,#REF!)</f>
        <v>3</v>
      </c>
      <c r="G22" s="34" t="e">
        <f t="shared" si="0"/>
        <v>#REF!</v>
      </c>
      <c r="H22" s="35"/>
    </row>
    <row r="23" spans="2:8" s="21" customFormat="1" ht="17.25" thickBot="1" x14ac:dyDescent="0.35">
      <c r="B23" s="36"/>
      <c r="C23" s="37" t="s">
        <v>14</v>
      </c>
      <c r="D23" s="38"/>
      <c r="E23" s="38">
        <f>SUM(E14:E22)</f>
        <v>36</v>
      </c>
      <c r="F23" s="38">
        <f>SUM(F14:F22)</f>
        <v>27</v>
      </c>
      <c r="G23" s="39" t="e">
        <f>IF(G14="","",AVERAGE(G14:G22))</f>
        <v>#REF!</v>
      </c>
      <c r="H23" s="35"/>
    </row>
    <row r="24" spans="2:8" s="21" customFormat="1" ht="17.25" thickTop="1" thickBot="1" x14ac:dyDescent="0.3">
      <c r="B24" s="40"/>
      <c r="C24" s="41"/>
      <c r="D24" s="41"/>
      <c r="E24" s="41"/>
      <c r="F24" s="41"/>
      <c r="G24" s="41"/>
      <c r="H24" s="42"/>
    </row>
  </sheetData>
  <conditionalFormatting sqref="C14:G23">
    <cfRule type="expression" dxfId="11" priority="1" stopIfTrue="1">
      <formula>MOD(ROW(),2)=0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1:H24"/>
  <sheetViews>
    <sheetView workbookViewId="0">
      <selection activeCell="K47" sqref="K47"/>
    </sheetView>
  </sheetViews>
  <sheetFormatPr defaultRowHeight="15" x14ac:dyDescent="0.25"/>
  <cols>
    <col min="1" max="1" width="2.85546875" customWidth="1"/>
    <col min="2" max="2" width="5.140625" customWidth="1"/>
    <col min="3" max="3" width="66.28515625" customWidth="1"/>
    <col min="4" max="4" width="14.140625" customWidth="1"/>
    <col min="5" max="5" width="15.42578125" customWidth="1"/>
    <col min="6" max="6" width="15.7109375" customWidth="1"/>
  </cols>
  <sheetData>
    <row r="11" spans="2:8" s="21" customFormat="1" ht="16.5" thickBot="1" x14ac:dyDescent="0.3">
      <c r="B11" s="22"/>
      <c r="C11" s="22" t="s">
        <v>9</v>
      </c>
      <c r="D11" s="23"/>
      <c r="E11" s="23"/>
      <c r="F11" s="23"/>
      <c r="G11" s="24"/>
      <c r="H11" s="25"/>
    </row>
    <row r="12" spans="2:8" s="21" customFormat="1" ht="15.75" x14ac:dyDescent="0.25">
      <c r="B12" s="26"/>
      <c r="C12" s="27"/>
      <c r="D12" s="27"/>
      <c r="E12" s="27"/>
      <c r="F12" s="27"/>
      <c r="G12" s="27"/>
      <c r="H12" s="28"/>
    </row>
    <row r="13" spans="2:8" s="21" customFormat="1" ht="15.75" x14ac:dyDescent="0.25">
      <c r="B13" s="29"/>
      <c r="C13" s="30"/>
      <c r="D13" s="30" t="s">
        <v>10</v>
      </c>
      <c r="E13" s="30" t="s">
        <v>11</v>
      </c>
      <c r="F13" s="30" t="s">
        <v>12</v>
      </c>
      <c r="G13" s="30" t="s">
        <v>13</v>
      </c>
      <c r="H13" s="31"/>
    </row>
    <row r="14" spans="2:8" s="21" customFormat="1" ht="15.75" x14ac:dyDescent="0.25">
      <c r="B14" s="32"/>
      <c r="C14" s="30" t="s">
        <v>15</v>
      </c>
      <c r="D14" s="33" t="e">
        <f>SUM(IF('UC1-State1'!D10&lt;&gt;"",'UC1-State1'!F10,0),IF('UC1-State2'!D10&lt;&gt;"",'UC1-State2'!F10,0),IF('UC1-State3'!D10&lt;&gt;"",'UC1-State3'!F10,0),IF(#REF!&lt;&gt;"",#REF!,0))</f>
        <v>#REF!</v>
      </c>
      <c r="E14" s="33">
        <f>COUNTA('UC1-State1'!C10,'UC1-State2'!C10,'UC1-State3'!C10,#REF!)</f>
        <v>4</v>
      </c>
      <c r="F14" s="33">
        <f>COUNT('UC1-State1'!D10,'UC1-State2'!D10,'UC1-State3'!D10,#REF!)</f>
        <v>3</v>
      </c>
      <c r="G14" s="34" t="e">
        <f>IF(F14=0,"",((D14-2.5*F14)*(2/3))+F14)/(2*F14)</f>
        <v>#REF!</v>
      </c>
      <c r="H14" s="35"/>
    </row>
    <row r="15" spans="2:8" s="21" customFormat="1" ht="15.75" x14ac:dyDescent="0.25">
      <c r="B15" s="32"/>
      <c r="C15" s="30" t="s">
        <v>2</v>
      </c>
      <c r="D15" s="33" t="e">
        <f>SUM(IF('UC1-State1'!D11&lt;&gt;"",'UC1-State1'!F11,0),IF('UC1-State2'!D11&lt;&gt;"",'UC1-State2'!F11,0),IF('UC1-State3'!D11&lt;&gt;"",'UC1-State3'!F11,0),IF(#REF!&lt;&gt;"",#REF!,0))</f>
        <v>#REF!</v>
      </c>
      <c r="E15" s="33">
        <f>COUNTA('UC1-State1'!C11,'UC1-State2'!C11,'UC1-State3'!C11,#REF!)</f>
        <v>4</v>
      </c>
      <c r="F15" s="33">
        <f>COUNT('UC1-State1'!D11,'UC1-State2'!D11,'UC1-State3'!D11,#REF!)</f>
        <v>3</v>
      </c>
      <c r="G15" s="34" t="e">
        <f t="shared" ref="G15:G22" si="0">IF(F15=0,"",((D15-2.5*F15)*2/3+F15)/(2*F15))</f>
        <v>#REF!</v>
      </c>
      <c r="H15" s="35"/>
    </row>
    <row r="16" spans="2:8" s="21" customFormat="1" ht="15.75" x14ac:dyDescent="0.25">
      <c r="B16" s="32"/>
      <c r="C16" s="30" t="s">
        <v>3</v>
      </c>
      <c r="D16" s="33" t="e">
        <f>SUM(IF('UC1-State1'!D12&lt;&gt;"",'UC1-State1'!F12,0),IF('UC1-State2'!D12&lt;&gt;"",'UC1-State2'!F12,0),IF('UC1-State3'!D12&lt;&gt;"",'UC1-State3'!F12,0),IF(#REF!&lt;&gt;"",#REF!,0))</f>
        <v>#REF!</v>
      </c>
      <c r="E16" s="33">
        <f>COUNTA('UC1-State1'!C12,'UC1-State2'!C12,'UC1-State3'!C12,#REF!)</f>
        <v>4</v>
      </c>
      <c r="F16" s="33">
        <f>COUNT('UC1-State1'!D12,'UC1-State2'!D12,'UC1-State3'!D12,#REF!)</f>
        <v>3</v>
      </c>
      <c r="G16" s="34" t="e">
        <f t="shared" si="0"/>
        <v>#REF!</v>
      </c>
      <c r="H16" s="35"/>
    </row>
    <row r="17" spans="2:8" s="21" customFormat="1" ht="15.75" x14ac:dyDescent="0.25">
      <c r="B17" s="32"/>
      <c r="C17" s="30" t="s">
        <v>4</v>
      </c>
      <c r="D17" s="33" t="e">
        <f>SUM(IF('UC1-State1'!D13&lt;&gt;"",'UC1-State1'!F13,0),IF('UC1-State2'!D13&lt;&gt;"",'UC1-State2'!F13,0),IF('UC1-State3'!D13&lt;&gt;"",'UC1-State3'!F13,0),IF(#REF!&lt;&gt;"",#REF!,0))</f>
        <v>#REF!</v>
      </c>
      <c r="E17" s="33">
        <f>COUNTA('UC1-State1'!C13,'UC1-State2'!C13,'UC1-State3'!C13,#REF!)</f>
        <v>4</v>
      </c>
      <c r="F17" s="33">
        <f>COUNT('UC1-State1'!D13,'UC1-State2'!D13,'UC1-State3'!D13,#REF!)</f>
        <v>3</v>
      </c>
      <c r="G17" s="34" t="e">
        <f t="shared" si="0"/>
        <v>#REF!</v>
      </c>
      <c r="H17" s="35"/>
    </row>
    <row r="18" spans="2:8" s="21" customFormat="1" ht="16.5" x14ac:dyDescent="0.3">
      <c r="B18" s="36"/>
      <c r="C18" s="30" t="s">
        <v>5</v>
      </c>
      <c r="D18" s="33" t="e">
        <f>SUM(IF('UC1-State1'!D14&lt;&gt;"",'UC1-State1'!F14,0),IF('UC1-State2'!D14&lt;&gt;"",'UC1-State2'!F14,0),IF('UC1-State3'!D14&lt;&gt;"",'UC1-State3'!F14,0),IF(#REF!&lt;&gt;"",#REF!,0))</f>
        <v>#REF!</v>
      </c>
      <c r="E18" s="33">
        <f>COUNTA('UC1-State1'!C14,'UC1-State2'!C14,'UC1-State3'!C14,#REF!)</f>
        <v>4</v>
      </c>
      <c r="F18" s="33">
        <f>COUNT('UC1-State1'!D14,'UC1-State2'!D14,'UC1-State3'!D14,#REF!)</f>
        <v>3</v>
      </c>
      <c r="G18" s="34" t="e">
        <f t="shared" si="0"/>
        <v>#REF!</v>
      </c>
      <c r="H18" s="35"/>
    </row>
    <row r="19" spans="2:8" s="21" customFormat="1" ht="16.5" x14ac:dyDescent="0.3">
      <c r="B19" s="36"/>
      <c r="C19" s="30" t="s">
        <v>6</v>
      </c>
      <c r="D19" s="33" t="e">
        <f>SUM(IF('UC1-State1'!D15&lt;&gt;"",'UC1-State1'!F15,0),IF('UC1-State2'!D15&lt;&gt;"",'UC1-State2'!F15,0),IF('UC1-State3'!D15&lt;&gt;"",'UC1-State3'!F15,0),IF(#REF!&lt;&gt;"",#REF!,0))</f>
        <v>#REF!</v>
      </c>
      <c r="E19" s="33">
        <f>COUNTA('UC1-State1'!C15,'UC1-State2'!C15,'UC1-State3'!C15,#REF!)</f>
        <v>4</v>
      </c>
      <c r="F19" s="33">
        <f>COUNT('UC1-State1'!D15,'UC1-State2'!D15,'UC1-State3'!D15,#REF!)</f>
        <v>3</v>
      </c>
      <c r="G19" s="34" t="e">
        <f t="shared" si="0"/>
        <v>#REF!</v>
      </c>
      <c r="H19" s="35"/>
    </row>
    <row r="20" spans="2:8" s="21" customFormat="1" ht="16.5" x14ac:dyDescent="0.3">
      <c r="B20" s="36"/>
      <c r="C20" s="30" t="s">
        <v>7</v>
      </c>
      <c r="D20" s="33" t="e">
        <f>SUM(IF('UC1-State1'!D17&lt;&gt;"",'UC1-State1'!F17,0),IF('UC1-State2'!D17&lt;&gt;"",'UC1-State2'!F17,0),IF('UC1-State3'!D17&lt;&gt;"",'UC1-State3'!F17,0),IF(#REF!&lt;&gt;"",#REF!,0))</f>
        <v>#REF!</v>
      </c>
      <c r="E20" s="33">
        <f>COUNTA('UC1-State1'!C17,'UC1-State2'!C17,'UC1-State3'!C17,#REF!)</f>
        <v>4</v>
      </c>
      <c r="F20" s="33">
        <f>COUNT('UC1-State1'!D17,'UC1-State2'!D17,'UC1-State3'!D17,#REF!)</f>
        <v>3</v>
      </c>
      <c r="G20" s="34" t="e">
        <f t="shared" si="0"/>
        <v>#REF!</v>
      </c>
      <c r="H20" s="35"/>
    </row>
    <row r="21" spans="2:8" s="21" customFormat="1" ht="16.5" x14ac:dyDescent="0.3">
      <c r="B21" s="36"/>
      <c r="C21" s="30" t="s">
        <v>23</v>
      </c>
      <c r="D21" s="33" t="e">
        <f>SUM(IF('UC1-State1'!D18&lt;&gt;"",'UC1-State1'!F18,0),IF('UC1-State2'!D18&lt;&gt;"",'UC1-State2'!F18,0),IF('UC1-State3'!D18&lt;&gt;"",'UC1-State3'!F18,0),IF(#REF!&lt;&gt;"",#REF!,0))</f>
        <v>#REF!</v>
      </c>
      <c r="E21" s="33">
        <f>COUNTA('UC1-State1'!C18,'UC1-State2'!C18,'UC1-State3'!C18,#REF!)</f>
        <v>4</v>
      </c>
      <c r="F21" s="33">
        <f>COUNT('UC1-State1'!D18,'UC1-State2'!D18,'UC1-State3'!D18,#REF!)</f>
        <v>3</v>
      </c>
      <c r="G21" s="34" t="e">
        <f t="shared" si="0"/>
        <v>#REF!</v>
      </c>
      <c r="H21" s="35"/>
    </row>
    <row r="22" spans="2:8" s="21" customFormat="1" ht="16.5" x14ac:dyDescent="0.3">
      <c r="B22" s="36"/>
      <c r="C22" s="30" t="s">
        <v>24</v>
      </c>
      <c r="D22" s="33" t="e">
        <f>SUM(IF('UC1-State1'!D19&lt;&gt;"",'UC1-State1'!F19,0),IF('UC1-State2'!D19&lt;&gt;"",'UC1-State2'!F19,0),IF('UC1-State3'!D19&lt;&gt;"",'UC1-State3'!F19,0),IF(#REF!&lt;&gt;"",#REF!,0))</f>
        <v>#REF!</v>
      </c>
      <c r="E22" s="33">
        <f>COUNTA('UC1-State1'!C19,'UC1-State2'!C19,'UC1-State3'!C19,#REF!)</f>
        <v>4</v>
      </c>
      <c r="F22" s="33">
        <f>COUNT('UC1-State1'!D19,'UC1-State2'!D19,'UC1-State3'!D19,#REF!)</f>
        <v>3</v>
      </c>
      <c r="G22" s="34" t="e">
        <f t="shared" si="0"/>
        <v>#REF!</v>
      </c>
      <c r="H22" s="35"/>
    </row>
    <row r="23" spans="2:8" s="21" customFormat="1" ht="17.25" thickBot="1" x14ac:dyDescent="0.35">
      <c r="B23" s="36"/>
      <c r="C23" s="37" t="s">
        <v>14</v>
      </c>
      <c r="D23" s="38"/>
      <c r="E23" s="38">
        <f>SUM(E14:E22)</f>
        <v>36</v>
      </c>
      <c r="F23" s="38">
        <f>SUM(F14:F22)</f>
        <v>27</v>
      </c>
      <c r="G23" s="39" t="e">
        <f>IF(G14="","",AVERAGE(G14:G22))</f>
        <v>#REF!</v>
      </c>
      <c r="H23" s="35"/>
    </row>
    <row r="24" spans="2:8" s="21" customFormat="1" ht="17.25" thickTop="1" thickBot="1" x14ac:dyDescent="0.3">
      <c r="B24" s="40"/>
      <c r="C24" s="41"/>
      <c r="D24" s="41"/>
      <c r="E24" s="41"/>
      <c r="F24" s="41"/>
      <c r="G24" s="41"/>
      <c r="H24" s="42"/>
    </row>
  </sheetData>
  <conditionalFormatting sqref="C14:G23">
    <cfRule type="expression" dxfId="10" priority="1" stopIfTrue="1">
      <formula>MOD(ROW(),2)=0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23"/>
  <sheetViews>
    <sheetView topLeftCell="A4" zoomScale="115" zoomScaleNormal="115" workbookViewId="0">
      <selection activeCell="M30" sqref="M30"/>
    </sheetView>
  </sheetViews>
  <sheetFormatPr defaultRowHeight="15" x14ac:dyDescent="0.25"/>
  <cols>
    <col min="1" max="1" width="3" customWidth="1"/>
    <col min="3" max="3" width="80.140625" customWidth="1"/>
    <col min="4" max="4" width="4" customWidth="1"/>
    <col min="5" max="5" width="4.5703125" customWidth="1"/>
    <col min="6" max="6" width="9.85546875" customWidth="1"/>
    <col min="7" max="7" width="4" customWidth="1"/>
    <col min="8" max="8" width="3.140625" customWidth="1"/>
    <col min="9" max="9" width="90.42578125" customWidth="1"/>
    <col min="10" max="10" width="7.42578125" customWidth="1"/>
  </cols>
  <sheetData>
    <row r="2" spans="2:10" ht="18.75" x14ac:dyDescent="0.3">
      <c r="C2" s="43" t="s">
        <v>16</v>
      </c>
    </row>
    <row r="3" spans="2:10" ht="18.75" x14ac:dyDescent="0.3">
      <c r="C3" s="44"/>
    </row>
    <row r="8" spans="2:10" s="2" customFormat="1" ht="16.5" thickBot="1" x14ac:dyDescent="0.3">
      <c r="B8" s="1"/>
      <c r="C8" s="1" t="s">
        <v>0</v>
      </c>
      <c r="F8" s="16" t="s">
        <v>8</v>
      </c>
      <c r="H8" s="1"/>
      <c r="I8" s="1" t="s">
        <v>1</v>
      </c>
    </row>
    <row r="9" spans="2:10" s="2" customFormat="1" ht="16.5" thickBot="1" x14ac:dyDescent="0.3">
      <c r="B9" s="3"/>
      <c r="C9" s="4"/>
      <c r="D9" s="5"/>
      <c r="E9" s="6"/>
      <c r="F9" s="17"/>
      <c r="H9" s="3"/>
      <c r="I9" s="4"/>
      <c r="J9" s="6"/>
    </row>
    <row r="10" spans="2:10" s="10" customFormat="1" ht="16.5" thickBot="1" x14ac:dyDescent="0.3">
      <c r="B10" s="7"/>
      <c r="C10" s="15" t="s">
        <v>15</v>
      </c>
      <c r="D10" s="45">
        <v>1</v>
      </c>
      <c r="E10" s="18"/>
      <c r="F10" s="19">
        <v>4</v>
      </c>
      <c r="H10" s="7"/>
      <c r="I10" s="47" t="s">
        <v>19</v>
      </c>
      <c r="J10" s="9"/>
    </row>
    <row r="11" spans="2:10" s="10" customFormat="1" ht="16.5" thickBot="1" x14ac:dyDescent="0.3">
      <c r="B11" s="7"/>
      <c r="C11" s="15" t="s">
        <v>2</v>
      </c>
      <c r="D11" s="8">
        <v>1</v>
      </c>
      <c r="E11" s="18"/>
      <c r="F11" s="19">
        <v>4</v>
      </c>
      <c r="H11" s="7"/>
      <c r="I11" s="47" t="s">
        <v>25</v>
      </c>
      <c r="J11" s="9"/>
    </row>
    <row r="12" spans="2:10" s="10" customFormat="1" ht="16.5" thickBot="1" x14ac:dyDescent="0.3">
      <c r="B12" s="7"/>
      <c r="C12" s="15" t="s">
        <v>22</v>
      </c>
      <c r="D12" s="8">
        <v>1</v>
      </c>
      <c r="E12" s="18"/>
      <c r="F12" s="19">
        <v>3</v>
      </c>
      <c r="H12" s="7"/>
      <c r="I12" s="47" t="s">
        <v>26</v>
      </c>
      <c r="J12" s="9"/>
    </row>
    <row r="13" spans="2:10" s="10" customFormat="1" ht="39" thickBot="1" x14ac:dyDescent="0.3">
      <c r="B13" s="7"/>
      <c r="C13" s="15" t="s">
        <v>21</v>
      </c>
      <c r="D13" s="8">
        <v>0</v>
      </c>
      <c r="E13" s="18"/>
      <c r="F13" s="19">
        <v>3</v>
      </c>
      <c r="H13" s="7"/>
      <c r="I13" s="47" t="s">
        <v>27</v>
      </c>
      <c r="J13" s="9"/>
    </row>
    <row r="14" spans="2:10" s="10" customFormat="1" ht="16.5" thickBot="1" x14ac:dyDescent="0.3">
      <c r="B14" s="7"/>
      <c r="C14" s="15" t="s">
        <v>5</v>
      </c>
      <c r="D14" s="8">
        <v>1</v>
      </c>
      <c r="E14" s="18"/>
      <c r="F14" s="19">
        <v>1</v>
      </c>
      <c r="H14" s="7"/>
      <c r="I14" s="47" t="s">
        <v>28</v>
      </c>
      <c r="J14" s="9"/>
    </row>
    <row r="15" spans="2:10" s="10" customFormat="1" ht="16.5" thickBot="1" x14ac:dyDescent="0.3">
      <c r="B15" s="7"/>
      <c r="C15" s="15" t="s">
        <v>6</v>
      </c>
      <c r="D15" s="8">
        <v>-1</v>
      </c>
      <c r="E15" s="18"/>
      <c r="F15" s="19">
        <v>3</v>
      </c>
      <c r="H15" s="7"/>
      <c r="I15" s="47" t="s">
        <v>29</v>
      </c>
      <c r="J15" s="9"/>
    </row>
    <row r="16" spans="2:10" s="10" customFormat="1" ht="16.5" thickBot="1" x14ac:dyDescent="0.3">
      <c r="B16" s="7"/>
      <c r="C16" s="15"/>
      <c r="D16" s="8"/>
      <c r="E16" s="18"/>
      <c r="F16" s="19"/>
      <c r="H16" s="7"/>
      <c r="I16" s="47"/>
      <c r="J16" s="9"/>
    </row>
    <row r="17" spans="2:10" s="10" customFormat="1" ht="26.25" thickBot="1" x14ac:dyDescent="0.3">
      <c r="B17" s="7"/>
      <c r="C17" s="15" t="s">
        <v>7</v>
      </c>
      <c r="D17" s="8">
        <v>1</v>
      </c>
      <c r="E17" s="18"/>
      <c r="F17" s="19">
        <v>1</v>
      </c>
      <c r="H17" s="7"/>
      <c r="I17" s="47" t="s">
        <v>30</v>
      </c>
      <c r="J17" s="9"/>
    </row>
    <row r="18" spans="2:10" s="10" customFormat="1" ht="26.25" thickBot="1" x14ac:dyDescent="0.3">
      <c r="B18" s="7"/>
      <c r="C18" s="15" t="s">
        <v>23</v>
      </c>
      <c r="D18" s="8">
        <v>0</v>
      </c>
      <c r="E18" s="18"/>
      <c r="F18" s="19">
        <v>4</v>
      </c>
      <c r="H18" s="7"/>
      <c r="I18" s="47" t="s">
        <v>31</v>
      </c>
      <c r="J18" s="9"/>
    </row>
    <row r="19" spans="2:10" s="10" customFormat="1" ht="16.5" thickBot="1" x14ac:dyDescent="0.3">
      <c r="B19" s="7"/>
      <c r="C19" s="15" t="s">
        <v>24</v>
      </c>
      <c r="D19" s="8">
        <v>1</v>
      </c>
      <c r="E19" s="18"/>
      <c r="F19" s="19">
        <v>1</v>
      </c>
      <c r="H19" s="7"/>
      <c r="I19" s="47" t="s">
        <v>32</v>
      </c>
      <c r="J19" s="9"/>
    </row>
    <row r="20" spans="2:10" s="2" customFormat="1" ht="16.5" thickBot="1" x14ac:dyDescent="0.3">
      <c r="B20" s="11"/>
      <c r="C20" s="12"/>
      <c r="D20" s="12"/>
      <c r="E20" s="13"/>
      <c r="F20" s="11"/>
      <c r="H20" s="11"/>
      <c r="I20" s="12"/>
      <c r="J20" s="13"/>
    </row>
    <row r="23" spans="2:10" ht="18.75" x14ac:dyDescent="0.3">
      <c r="C23" s="44"/>
    </row>
  </sheetData>
  <conditionalFormatting sqref="H10:J20 B10:E20">
    <cfRule type="expression" dxfId="9" priority="3" stopIfTrue="1">
      <formula>MOD(ROW(),2)=0</formula>
    </cfRule>
  </conditionalFormatting>
  <conditionalFormatting sqref="F20">
    <cfRule type="expression" dxfId="8" priority="2" stopIfTrue="1">
      <formula>MOD(ROW(),2)=0</formula>
    </cfRule>
  </conditionalFormatting>
  <conditionalFormatting sqref="F10:F19">
    <cfRule type="expression" dxfId="7" priority="1" stopIfTrue="1">
      <formula>MOD(ROW(),2)=0</formula>
    </cfRule>
  </conditionalFormatting>
  <dataValidations count="2">
    <dataValidation type="whole" allowBlank="1" showInputMessage="1" showErrorMessage="1" sqref="D10:D19 IZ10:IZ19 SV10:SV19 ACR10:ACR19 AMN10:AMN19 AWJ10:AWJ19 BGF10:BGF19 BQB10:BQB19 BZX10:BZX19 CJT10:CJT19 CTP10:CTP19 DDL10:DDL19 DNH10:DNH19 DXD10:DXD19 EGZ10:EGZ19 EQV10:EQV19 FAR10:FAR19 FKN10:FKN19 FUJ10:FUJ19 GEF10:GEF19 GOB10:GOB19 GXX10:GXX19 HHT10:HHT19 HRP10:HRP19 IBL10:IBL19 ILH10:ILH19 IVD10:IVD19 JEZ10:JEZ19 JOV10:JOV19 JYR10:JYR19 KIN10:KIN19 KSJ10:KSJ19 LCF10:LCF19 LMB10:LMB19 LVX10:LVX19 MFT10:MFT19 MPP10:MPP19 MZL10:MZL19 NJH10:NJH19 NTD10:NTD19 OCZ10:OCZ19 OMV10:OMV19 OWR10:OWR19 PGN10:PGN19 PQJ10:PQJ19 QAF10:QAF19 QKB10:QKB19 QTX10:QTX19 RDT10:RDT19 RNP10:RNP19 RXL10:RXL19 SHH10:SHH19 SRD10:SRD19 TAZ10:TAZ19 TKV10:TKV19 TUR10:TUR19 UEN10:UEN19 UOJ10:UOJ19 UYF10:UYF19 VIB10:VIB19 VRX10:VRX19 WBT10:WBT19 WLP10:WLP19 WVL10:WVL19" xr:uid="{00000000-0002-0000-0300-000000000000}">
      <formula1>-1</formula1>
      <formula2>1</formula2>
    </dataValidation>
    <dataValidation type="whole" allowBlank="1" showInputMessage="1" showErrorMessage="1" sqref="F10:F19" xr:uid="{00000000-0002-0000-0300-000001000000}">
      <formula1>1</formula1>
      <formula2>4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23"/>
  <sheetViews>
    <sheetView tabSelected="1" zoomScale="115" zoomScaleNormal="115" workbookViewId="0">
      <selection activeCell="D19" sqref="D19"/>
    </sheetView>
  </sheetViews>
  <sheetFormatPr defaultRowHeight="15" x14ac:dyDescent="0.25"/>
  <cols>
    <col min="1" max="1" width="3" customWidth="1"/>
    <col min="3" max="3" width="80.140625" customWidth="1"/>
    <col min="4" max="4" width="4" customWidth="1"/>
    <col min="5" max="5" width="4.5703125" customWidth="1"/>
    <col min="6" max="6" width="9.85546875" customWidth="1"/>
    <col min="7" max="7" width="4" customWidth="1"/>
    <col min="8" max="8" width="3.140625" customWidth="1"/>
    <col min="9" max="9" width="90.42578125" customWidth="1"/>
    <col min="10" max="10" width="7.42578125" customWidth="1"/>
  </cols>
  <sheetData>
    <row r="2" spans="2:10" x14ac:dyDescent="0.25">
      <c r="C2" s="14" t="s">
        <v>17</v>
      </c>
    </row>
    <row r="3" spans="2:10" x14ac:dyDescent="0.25">
      <c r="C3" s="20"/>
    </row>
    <row r="8" spans="2:10" s="2" customFormat="1" ht="16.5" thickBot="1" x14ac:dyDescent="0.3">
      <c r="B8" s="1"/>
      <c r="C8" s="1" t="s">
        <v>0</v>
      </c>
      <c r="F8" s="16" t="s">
        <v>8</v>
      </c>
      <c r="H8" s="1"/>
      <c r="I8" s="1" t="s">
        <v>1</v>
      </c>
    </row>
    <row r="9" spans="2:10" s="2" customFormat="1" ht="16.5" thickBot="1" x14ac:dyDescent="0.3">
      <c r="B9" s="3"/>
      <c r="C9" s="4"/>
      <c r="D9" s="5"/>
      <c r="E9" s="6"/>
      <c r="F9" s="17"/>
      <c r="H9" s="3"/>
      <c r="I9" s="4"/>
      <c r="J9" s="6"/>
    </row>
    <row r="10" spans="2:10" s="10" customFormat="1" ht="16.5" thickBot="1" x14ac:dyDescent="0.3">
      <c r="B10" s="7"/>
      <c r="C10" s="15" t="s">
        <v>15</v>
      </c>
      <c r="D10" s="8">
        <v>1</v>
      </c>
      <c r="E10" s="18"/>
      <c r="F10" s="19">
        <v>4</v>
      </c>
      <c r="H10" s="7"/>
      <c r="I10" s="47" t="s">
        <v>33</v>
      </c>
      <c r="J10" s="9"/>
    </row>
    <row r="11" spans="2:10" s="10" customFormat="1" ht="16.5" thickBot="1" x14ac:dyDescent="0.3">
      <c r="B11" s="7"/>
      <c r="C11" s="15" t="s">
        <v>2</v>
      </c>
      <c r="D11" s="8">
        <v>1</v>
      </c>
      <c r="E11" s="18"/>
      <c r="F11" s="19">
        <v>4</v>
      </c>
      <c r="H11" s="7"/>
      <c r="I11" s="47" t="s">
        <v>34</v>
      </c>
      <c r="J11" s="9"/>
    </row>
    <row r="12" spans="2:10" s="10" customFormat="1" ht="16.5" thickBot="1" x14ac:dyDescent="0.3">
      <c r="B12" s="7"/>
      <c r="C12" s="15" t="s">
        <v>22</v>
      </c>
      <c r="D12" s="8">
        <v>1</v>
      </c>
      <c r="E12" s="18"/>
      <c r="F12" s="19">
        <v>4</v>
      </c>
      <c r="H12" s="7"/>
      <c r="I12" s="47" t="s">
        <v>35</v>
      </c>
      <c r="J12" s="9"/>
    </row>
    <row r="13" spans="2:10" s="10" customFormat="1" ht="26.25" thickBot="1" x14ac:dyDescent="0.3">
      <c r="B13" s="7"/>
      <c r="C13" s="15" t="s">
        <v>21</v>
      </c>
      <c r="D13" s="8">
        <v>0</v>
      </c>
      <c r="E13" s="18"/>
      <c r="F13" s="19">
        <v>1</v>
      </c>
      <c r="H13" s="7"/>
      <c r="I13" s="47" t="s">
        <v>36</v>
      </c>
      <c r="J13" s="9"/>
    </row>
    <row r="14" spans="2:10" s="10" customFormat="1" ht="26.25" thickBot="1" x14ac:dyDescent="0.3">
      <c r="B14" s="7"/>
      <c r="C14" s="15" t="s">
        <v>5</v>
      </c>
      <c r="D14" s="8">
        <v>0</v>
      </c>
      <c r="E14" s="18"/>
      <c r="F14" s="19">
        <v>1</v>
      </c>
      <c r="H14" s="7"/>
      <c r="I14" s="47" t="s">
        <v>40</v>
      </c>
      <c r="J14" s="9"/>
    </row>
    <row r="15" spans="2:10" s="10" customFormat="1" ht="16.5" thickBot="1" x14ac:dyDescent="0.3">
      <c r="B15" s="7"/>
      <c r="C15" s="15" t="s">
        <v>6</v>
      </c>
      <c r="D15" s="8">
        <v>-1</v>
      </c>
      <c r="E15" s="18"/>
      <c r="F15" s="19">
        <v>3</v>
      </c>
      <c r="H15" s="7"/>
      <c r="I15" s="47" t="s">
        <v>37</v>
      </c>
      <c r="J15" s="9"/>
    </row>
    <row r="16" spans="2:10" s="10" customFormat="1" ht="16.5" thickBot="1" x14ac:dyDescent="0.3">
      <c r="B16" s="7"/>
      <c r="C16" s="15"/>
      <c r="D16" s="8"/>
      <c r="E16" s="18"/>
      <c r="F16" s="19"/>
      <c r="H16" s="7"/>
      <c r="I16" s="47"/>
      <c r="J16" s="9"/>
    </row>
    <row r="17" spans="2:10" s="10" customFormat="1" ht="16.5" thickBot="1" x14ac:dyDescent="0.3">
      <c r="B17" s="7"/>
      <c r="C17" s="15" t="s">
        <v>20</v>
      </c>
      <c r="D17" s="8">
        <v>-1</v>
      </c>
      <c r="E17" s="18"/>
      <c r="F17" s="19">
        <v>2</v>
      </c>
      <c r="H17" s="7"/>
      <c r="I17" s="47" t="s">
        <v>38</v>
      </c>
      <c r="J17" s="9"/>
    </row>
    <row r="18" spans="2:10" s="10" customFormat="1" ht="26.25" thickBot="1" x14ac:dyDescent="0.3">
      <c r="B18" s="7"/>
      <c r="C18" s="15" t="s">
        <v>23</v>
      </c>
      <c r="D18" s="8">
        <v>1</v>
      </c>
      <c r="E18" s="18"/>
      <c r="F18" s="19">
        <v>4</v>
      </c>
      <c r="H18" s="7"/>
      <c r="I18" s="47" t="s">
        <v>39</v>
      </c>
      <c r="J18" s="9"/>
    </row>
    <row r="19" spans="2:10" s="10" customFormat="1" ht="16.5" thickBot="1" x14ac:dyDescent="0.3">
      <c r="B19" s="7"/>
      <c r="C19" s="15" t="s">
        <v>24</v>
      </c>
      <c r="D19" s="8">
        <v>1</v>
      </c>
      <c r="E19" s="18"/>
      <c r="F19" s="19">
        <v>4</v>
      </c>
      <c r="H19" s="7"/>
      <c r="I19" s="47" t="s">
        <v>41</v>
      </c>
      <c r="J19" s="9"/>
    </row>
    <row r="20" spans="2:10" s="2" customFormat="1" ht="16.5" thickBot="1" x14ac:dyDescent="0.3">
      <c r="B20" s="11"/>
      <c r="C20" s="12"/>
      <c r="D20" s="12"/>
      <c r="E20" s="13"/>
      <c r="F20" s="11">
        <f>AVERAGE(F10:F19)</f>
        <v>3</v>
      </c>
      <c r="H20" s="11"/>
      <c r="I20" s="12"/>
      <c r="J20" s="13"/>
    </row>
    <row r="23" spans="2:10" ht="19.5" thickBot="1" x14ac:dyDescent="0.35">
      <c r="C23" s="44"/>
      <c r="F23" s="11"/>
    </row>
  </sheetData>
  <conditionalFormatting sqref="H10:J20 B10:E20">
    <cfRule type="expression" dxfId="6" priority="5" stopIfTrue="1">
      <formula>MOD(ROW(),2)=0</formula>
    </cfRule>
  </conditionalFormatting>
  <conditionalFormatting sqref="F20">
    <cfRule type="expression" dxfId="5" priority="4" stopIfTrue="1">
      <formula>MOD(ROW(),2)=0</formula>
    </cfRule>
  </conditionalFormatting>
  <conditionalFormatting sqref="F10:F19">
    <cfRule type="expression" dxfId="4" priority="2" stopIfTrue="1">
      <formula>MOD(ROW(),2)=0</formula>
    </cfRule>
  </conditionalFormatting>
  <conditionalFormatting sqref="F23">
    <cfRule type="expression" dxfId="3" priority="1" stopIfTrue="1">
      <formula>MOD(ROW(),2)=0</formula>
    </cfRule>
  </conditionalFormatting>
  <dataValidations count="2">
    <dataValidation type="whole" allowBlank="1" showInputMessage="1" showErrorMessage="1" sqref="D10:D19 IZ10:IZ19 SV10:SV19 ACR10:ACR19 AMN10:AMN19 AWJ10:AWJ19 BGF10:BGF19 BQB10:BQB19 BZX10:BZX19 CJT10:CJT19 CTP10:CTP19 DDL10:DDL19 DNH10:DNH19 DXD10:DXD19 EGZ10:EGZ19 EQV10:EQV19 FAR10:FAR19 FKN10:FKN19 FUJ10:FUJ19 GEF10:GEF19 GOB10:GOB19 GXX10:GXX19 HHT10:HHT19 HRP10:HRP19 IBL10:IBL19 ILH10:ILH19 IVD10:IVD19 JEZ10:JEZ19 JOV10:JOV19 JYR10:JYR19 KIN10:KIN19 KSJ10:KSJ19 LCF10:LCF19 LMB10:LMB19 LVX10:LVX19 MFT10:MFT19 MPP10:MPP19 MZL10:MZL19 NJH10:NJH19 NTD10:NTD19 OCZ10:OCZ19 OMV10:OMV19 OWR10:OWR19 PGN10:PGN19 PQJ10:PQJ19 QAF10:QAF19 QKB10:QKB19 QTX10:QTX19 RDT10:RDT19 RNP10:RNP19 RXL10:RXL19 SHH10:SHH19 SRD10:SRD19 TAZ10:TAZ19 TKV10:TKV19 TUR10:TUR19 UEN10:UEN19 UOJ10:UOJ19 UYF10:UYF19 VIB10:VIB19 VRX10:VRX19 WBT10:WBT19 WLP10:WLP19 WVL10:WVL19" xr:uid="{00000000-0002-0000-0400-000000000000}">
      <formula1>-1</formula1>
      <formula2>1</formula2>
    </dataValidation>
    <dataValidation type="whole" allowBlank="1" showInputMessage="1" showErrorMessage="1" sqref="F10:F19" xr:uid="{00000000-0002-0000-0400-000001000000}">
      <formula1>1</formula1>
      <formula2>4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J29"/>
  <sheetViews>
    <sheetView zoomScale="115" zoomScaleNormal="115" workbookViewId="0">
      <selection activeCell="F20" sqref="F20"/>
    </sheetView>
  </sheetViews>
  <sheetFormatPr defaultRowHeight="15" x14ac:dyDescent="0.25"/>
  <cols>
    <col min="1" max="1" width="3" customWidth="1"/>
    <col min="3" max="3" width="80.140625" customWidth="1"/>
    <col min="4" max="4" width="4" customWidth="1"/>
    <col min="5" max="5" width="4.5703125" customWidth="1"/>
    <col min="6" max="6" width="9.85546875" customWidth="1"/>
    <col min="7" max="7" width="4" customWidth="1"/>
    <col min="8" max="8" width="3.140625" customWidth="1"/>
    <col min="9" max="9" width="90.42578125" customWidth="1"/>
    <col min="10" max="10" width="7.42578125" customWidth="1"/>
  </cols>
  <sheetData>
    <row r="2" spans="2:10" x14ac:dyDescent="0.25">
      <c r="C2" s="14" t="s">
        <v>18</v>
      </c>
    </row>
    <row r="8" spans="2:10" s="2" customFormat="1" ht="16.5" thickBot="1" x14ac:dyDescent="0.3">
      <c r="B8" s="1"/>
      <c r="C8" s="1" t="s">
        <v>0</v>
      </c>
      <c r="F8" s="16" t="s">
        <v>8</v>
      </c>
      <c r="H8" s="1"/>
      <c r="I8" s="1" t="s">
        <v>1</v>
      </c>
    </row>
    <row r="9" spans="2:10" s="2" customFormat="1" ht="16.5" thickBot="1" x14ac:dyDescent="0.3">
      <c r="B9" s="3"/>
      <c r="C9" s="4"/>
      <c r="D9" s="5"/>
      <c r="E9" s="6"/>
      <c r="F9" s="17"/>
      <c r="H9" s="3"/>
      <c r="I9" s="4"/>
      <c r="J9" s="6"/>
    </row>
    <row r="10" spans="2:10" s="10" customFormat="1" ht="16.5" thickBot="1" x14ac:dyDescent="0.3">
      <c r="B10" s="7"/>
      <c r="C10" s="15" t="s">
        <v>15</v>
      </c>
      <c r="D10" s="8">
        <v>1</v>
      </c>
      <c r="E10" s="18"/>
      <c r="F10" s="19">
        <v>4</v>
      </c>
      <c r="H10" s="7"/>
      <c r="I10" s="47" t="s">
        <v>42</v>
      </c>
      <c r="J10" s="9"/>
    </row>
    <row r="11" spans="2:10" s="10" customFormat="1" ht="39" thickBot="1" x14ac:dyDescent="0.3">
      <c r="B11" s="7"/>
      <c r="C11" s="15" t="s">
        <v>2</v>
      </c>
      <c r="D11" s="8">
        <v>0</v>
      </c>
      <c r="E11" s="18"/>
      <c r="F11" s="19">
        <v>4</v>
      </c>
      <c r="H11" s="7"/>
      <c r="I11" s="47" t="s">
        <v>43</v>
      </c>
      <c r="J11" s="9"/>
    </row>
    <row r="12" spans="2:10" s="10" customFormat="1" ht="16.5" thickBot="1" x14ac:dyDescent="0.3">
      <c r="B12" s="7"/>
      <c r="C12" s="15" t="s">
        <v>22</v>
      </c>
      <c r="D12" s="8">
        <v>1</v>
      </c>
      <c r="E12" s="18"/>
      <c r="F12" s="19">
        <v>4</v>
      </c>
      <c r="H12" s="7"/>
      <c r="I12" s="47" t="s">
        <v>44</v>
      </c>
      <c r="J12" s="9"/>
    </row>
    <row r="13" spans="2:10" s="10" customFormat="1" ht="26.25" thickBot="1" x14ac:dyDescent="0.3">
      <c r="B13" s="7"/>
      <c r="C13" s="15" t="s">
        <v>21</v>
      </c>
      <c r="D13" s="8">
        <v>0</v>
      </c>
      <c r="E13" s="18"/>
      <c r="F13" s="19">
        <v>1</v>
      </c>
      <c r="H13" s="7"/>
      <c r="I13" s="47" t="s">
        <v>45</v>
      </c>
      <c r="J13" s="9"/>
    </row>
    <row r="14" spans="2:10" s="10" customFormat="1" ht="26.25" thickBot="1" x14ac:dyDescent="0.3">
      <c r="B14" s="7"/>
      <c r="C14" s="15" t="s">
        <v>5</v>
      </c>
      <c r="D14" s="8">
        <v>1</v>
      </c>
      <c r="E14" s="18"/>
      <c r="F14" s="19">
        <v>4</v>
      </c>
      <c r="H14" s="7"/>
      <c r="I14" s="47" t="s">
        <v>46</v>
      </c>
      <c r="J14" s="9"/>
    </row>
    <row r="15" spans="2:10" s="10" customFormat="1" ht="16.5" thickBot="1" x14ac:dyDescent="0.3">
      <c r="B15" s="7"/>
      <c r="C15" s="15" t="s">
        <v>6</v>
      </c>
      <c r="D15" s="8">
        <v>-1</v>
      </c>
      <c r="E15" s="18"/>
      <c r="F15" s="19">
        <v>3</v>
      </c>
      <c r="H15" s="7"/>
      <c r="I15" s="47" t="s">
        <v>47</v>
      </c>
      <c r="J15" s="9"/>
    </row>
    <row r="16" spans="2:10" s="10" customFormat="1" ht="16.5" thickBot="1" x14ac:dyDescent="0.3">
      <c r="B16" s="7"/>
      <c r="C16" s="15"/>
      <c r="D16" s="8"/>
      <c r="E16" s="18"/>
      <c r="F16" s="19"/>
      <c r="H16" s="7"/>
      <c r="I16" s="47"/>
      <c r="J16" s="9"/>
    </row>
    <row r="17" spans="2:10" s="10" customFormat="1" ht="16.5" thickBot="1" x14ac:dyDescent="0.3">
      <c r="B17" s="7"/>
      <c r="C17" s="15" t="s">
        <v>20</v>
      </c>
      <c r="D17" s="8">
        <v>1</v>
      </c>
      <c r="E17" s="18"/>
      <c r="F17" s="19">
        <v>1</v>
      </c>
      <c r="H17" s="7"/>
      <c r="I17" s="47" t="s">
        <v>48</v>
      </c>
      <c r="J17" s="9"/>
    </row>
    <row r="18" spans="2:10" s="10" customFormat="1" ht="26.25" thickBot="1" x14ac:dyDescent="0.3">
      <c r="B18" s="7"/>
      <c r="C18" s="15" t="s">
        <v>23</v>
      </c>
      <c r="D18" s="8">
        <v>0</v>
      </c>
      <c r="E18" s="18"/>
      <c r="F18" s="19">
        <v>3</v>
      </c>
      <c r="H18" s="7"/>
      <c r="I18" s="47" t="s">
        <v>49</v>
      </c>
      <c r="J18" s="9"/>
    </row>
    <row r="19" spans="2:10" s="10" customFormat="1" ht="16.5" thickBot="1" x14ac:dyDescent="0.3">
      <c r="B19" s="7"/>
      <c r="C19" s="15" t="s">
        <v>24</v>
      </c>
      <c r="D19" s="8">
        <v>1</v>
      </c>
      <c r="E19" s="18"/>
      <c r="F19" s="19">
        <v>3</v>
      </c>
      <c r="H19" s="7"/>
      <c r="I19" s="47" t="s">
        <v>50</v>
      </c>
      <c r="J19" s="9"/>
    </row>
    <row r="20" spans="2:10" s="2" customFormat="1" ht="16.5" thickBot="1" x14ac:dyDescent="0.3">
      <c r="B20" s="11"/>
      <c r="C20" s="12"/>
      <c r="D20" s="12"/>
      <c r="E20" s="13"/>
      <c r="F20" s="11"/>
      <c r="H20" s="11"/>
      <c r="I20" s="12"/>
      <c r="J20" s="13"/>
    </row>
    <row r="23" spans="2:10" ht="18.75" x14ac:dyDescent="0.3">
      <c r="C23" s="44"/>
    </row>
    <row r="29" spans="2:10" ht="15.75" x14ac:dyDescent="0.25">
      <c r="C29" s="46"/>
    </row>
  </sheetData>
  <conditionalFormatting sqref="H10:J20 B10:E20">
    <cfRule type="expression" dxfId="2" priority="4" stopIfTrue="1">
      <formula>MOD(ROW(),2)=0</formula>
    </cfRule>
  </conditionalFormatting>
  <conditionalFormatting sqref="F20">
    <cfRule type="expression" dxfId="1" priority="3" stopIfTrue="1">
      <formula>MOD(ROW(),2)=0</formula>
    </cfRule>
  </conditionalFormatting>
  <conditionalFormatting sqref="F10:F19">
    <cfRule type="expression" dxfId="0" priority="1" stopIfTrue="1">
      <formula>MOD(ROW(),2)=0</formula>
    </cfRule>
  </conditionalFormatting>
  <dataValidations count="2">
    <dataValidation type="whole" allowBlank="1" showInputMessage="1" showErrorMessage="1" sqref="D10:D19 IZ10:IZ19 SV10:SV19 ACR10:ACR19 AMN10:AMN19 AWJ10:AWJ19 BGF10:BGF19 BQB10:BQB19 BZX10:BZX19 CJT10:CJT19 CTP10:CTP19 DDL10:DDL19 DNH10:DNH19 DXD10:DXD19 EGZ10:EGZ19 EQV10:EQV19 FAR10:FAR19 FKN10:FKN19 FUJ10:FUJ19 GEF10:GEF19 GOB10:GOB19 GXX10:GXX19 HHT10:HHT19 HRP10:HRP19 IBL10:IBL19 ILH10:ILH19 IVD10:IVD19 JEZ10:JEZ19 JOV10:JOV19 JYR10:JYR19 KIN10:KIN19 KSJ10:KSJ19 LCF10:LCF19 LMB10:LMB19 LVX10:LVX19 MFT10:MFT19 MPP10:MPP19 MZL10:MZL19 NJH10:NJH19 NTD10:NTD19 OCZ10:OCZ19 OMV10:OMV19 OWR10:OWR19 PGN10:PGN19 PQJ10:PQJ19 QAF10:QAF19 QKB10:QKB19 QTX10:QTX19 RDT10:RDT19 RNP10:RNP19 RXL10:RXL19 SHH10:SHH19 SRD10:SRD19 TAZ10:TAZ19 TKV10:TKV19 TUR10:TUR19 UEN10:UEN19 UOJ10:UOJ19 UYF10:UYF19 VIB10:VIB19 VRX10:VRX19 WBT10:WBT19 WLP10:WLP19 WVL10:WVL19" xr:uid="{00000000-0002-0000-0500-000000000000}">
      <formula1>-1</formula1>
      <formula2>1</formula2>
    </dataValidation>
    <dataValidation type="whole" allowBlank="1" showInputMessage="1" showErrorMessage="1" sqref="F10:F19" xr:uid="{00000000-0002-0000-0500-000001000000}">
      <formula1>1</formula1>
      <formula2>4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Results</vt:lpstr>
      <vt:lpstr>Severity</vt:lpstr>
      <vt:lpstr>UC1-State1</vt:lpstr>
      <vt:lpstr>UC1-State2</vt:lpstr>
      <vt:lpstr>UC1-State3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scmaia2</dc:creator>
  <cp:lastModifiedBy>Randell</cp:lastModifiedBy>
  <dcterms:created xsi:type="dcterms:W3CDTF">2017-02-18T19:26:38Z</dcterms:created>
  <dcterms:modified xsi:type="dcterms:W3CDTF">2022-05-27T10:12:17Z</dcterms:modified>
</cp:coreProperties>
</file>