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donee\Dropbox\My PC (DESKTOP-22A1B32)\Documents\Examples\"/>
    </mc:Choice>
  </mc:AlternateContent>
  <xr:revisionPtr revIDLastSave="0" documentId="13_ncr:1_{8EED2802-5827-4781-9DC1-D28AF8A20D20}" xr6:coauthVersionLast="47" xr6:coauthVersionMax="47" xr10:uidLastSave="{00000000-0000-0000-0000-000000000000}"/>
  <bookViews>
    <workbookView xWindow="-109" yWindow="-109" windowWidth="26301" windowHeight="14169" activeTab="2" xr2:uid="{EB024CF0-9EA4-4964-AC81-8F47DA7AA205}"/>
  </bookViews>
  <sheets>
    <sheet name="Context" sheetId="6" r:id="rId1"/>
    <sheet name="Data" sheetId="1" r:id="rId2"/>
    <sheet name="Age vs. Usage" sheetId="2" r:id="rId3"/>
    <sheet name="Gender Distribution" sheetId="3" r:id="rId4"/>
    <sheet name="Income vs. Treadmill Usage" sheetId="4" r:id="rId5"/>
    <sheet name="Fitness Level vs. km" sheetId="5" r:id="rId6"/>
    <sheet name="Product vs Age" sheetId="7" r:id="rId7"/>
  </sheets>
  <definedNames>
    <definedName name="_xlnm._FilterDatabase" localSheetId="2" hidden="1">'Age vs. Usage'!$A$1:$B$181</definedName>
    <definedName name="_xlnm._FilterDatabase" localSheetId="6" hidden="1">'Product vs Age'!$C$1:$D$181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P7" i="4" s="1"/>
  <c r="C2" i="2"/>
  <c r="Z14" i="7"/>
  <c r="Z13" i="7"/>
  <c r="Z12" i="7"/>
  <c r="Z11" i="7"/>
  <c r="W14" i="7"/>
  <c r="W13" i="7"/>
  <c r="W12" i="7"/>
  <c r="W11" i="7"/>
  <c r="T14" i="7"/>
  <c r="T13" i="7"/>
  <c r="T12" i="7"/>
  <c r="T11" i="7"/>
  <c r="U8" i="7"/>
  <c r="V8" i="7"/>
  <c r="T8" i="7"/>
  <c r="V6" i="7"/>
  <c r="V5" i="7"/>
  <c r="V4" i="7"/>
  <c r="V3" i="7"/>
  <c r="U6" i="7"/>
  <c r="U5" i="7"/>
  <c r="U4" i="7"/>
  <c r="U3" i="7"/>
  <c r="T6" i="7"/>
  <c r="T5" i="7"/>
  <c r="T4" i="7"/>
  <c r="T3" i="7"/>
  <c r="T8" i="3"/>
  <c r="V8" i="3" s="1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U11" i="4"/>
  <c r="U10" i="4"/>
  <c r="U9" i="4"/>
  <c r="U8" i="4"/>
  <c r="C7" i="4"/>
  <c r="P6" i="4"/>
  <c r="P5" i="4"/>
  <c r="P4" i="4"/>
  <c r="C3" i="4"/>
  <c r="C4" i="4"/>
  <c r="C5" i="4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W3" i="2"/>
  <c r="W4" i="2"/>
  <c r="W5" i="2"/>
  <c r="W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U3" i="4"/>
  <c r="U2" i="4"/>
  <c r="U1" i="4"/>
  <c r="V9" i="3"/>
  <c r="U9" i="3"/>
  <c r="T9" i="3"/>
  <c r="U8" i="3"/>
  <c r="W5" i="3"/>
  <c r="W4" i="3"/>
  <c r="W3" i="3"/>
  <c r="S1" i="2"/>
  <c r="W6" i="2"/>
  <c r="S2" i="2"/>
</calcChain>
</file>

<file path=xl/sharedStrings.xml><?xml version="1.0" encoding="utf-8"?>
<sst xmlns="http://schemas.openxmlformats.org/spreadsheetml/2006/main" count="1196" uniqueCount="64">
  <si>
    <t>Product</t>
  </si>
  <si>
    <t>Age</t>
  </si>
  <si>
    <t>Gender</t>
  </si>
  <si>
    <t>Education</t>
  </si>
  <si>
    <t>MaritalStatus</t>
  </si>
  <si>
    <t>Usage</t>
  </si>
  <si>
    <t>Fitness</t>
  </si>
  <si>
    <t>Income</t>
  </si>
  <si>
    <t>TM195</t>
  </si>
  <si>
    <t>Male</t>
  </si>
  <si>
    <t>Single</t>
  </si>
  <si>
    <t>Female</t>
  </si>
  <si>
    <t>Partnered</t>
  </si>
  <si>
    <t>TM498</t>
  </si>
  <si>
    <t>TM798</t>
  </si>
  <si>
    <t>Average usage across all age seems to be 3 times per week</t>
  </si>
  <si>
    <t>Observation:</t>
  </si>
  <si>
    <t>To determine if there’s a relationship between age and how often customers want to use the treadmill.</t>
  </si>
  <si>
    <t>Objective:</t>
  </si>
  <si>
    <t>Max Age</t>
  </si>
  <si>
    <t>Avg Usage</t>
  </si>
  <si>
    <t>Min Age</t>
  </si>
  <si>
    <t>Count</t>
  </si>
  <si>
    <t>Marital status</t>
  </si>
  <si>
    <t>Min income</t>
  </si>
  <si>
    <t>Max income</t>
  </si>
  <si>
    <t>Average income</t>
  </si>
  <si>
    <t>18-25</t>
  </si>
  <si>
    <t>26-35</t>
  </si>
  <si>
    <t>Age range</t>
  </si>
  <si>
    <t>46+</t>
  </si>
  <si>
    <t>36-45</t>
  </si>
  <si>
    <t>Age Range</t>
  </si>
  <si>
    <t>Overall</t>
  </si>
  <si>
    <t>25k-50k</t>
  </si>
  <si>
    <t>Income Range</t>
  </si>
  <si>
    <t>50K-75K</t>
  </si>
  <si>
    <t>75K-100K</t>
  </si>
  <si>
    <t>&gt;100K</t>
  </si>
  <si>
    <t xml:space="preserve">Percentage </t>
  </si>
  <si>
    <t>Product - the model no. of the treadmill</t>
  </si>
  <si>
    <t>Age - in no of years, of the customer</t>
  </si>
  <si>
    <t>Usage - Avg. # times the customer wants to use the treadmill every week</t>
  </si>
  <si>
    <t>Fitness - Self rated fitness score of the customer (5 - very fit, 1 - very unfit)</t>
  </si>
  <si>
    <t xml:space="preserve">Gender </t>
  </si>
  <si>
    <t>Education (years)</t>
  </si>
  <si>
    <t>Marital Status</t>
  </si>
  <si>
    <t>Distance (Km) expected to run</t>
  </si>
  <si>
    <t>Expected distance to cover</t>
  </si>
  <si>
    <t>46% of Customers make between 25k - 50k while 42% make between 50k - 75k</t>
  </si>
  <si>
    <t xml:space="preserve">Avg Usage </t>
  </si>
  <si>
    <t>Higher earning customers want to use the treadmill more</t>
  </si>
  <si>
    <t>Distance expected to Run</t>
  </si>
  <si>
    <t>Total</t>
  </si>
  <si>
    <t>Data Fields:</t>
  </si>
  <si>
    <t>Customers between the ages of 36 to 45 are slightly more inclined to want use the treadmill more</t>
  </si>
  <si>
    <t>To show the proportion of male vs. female customers as well as their Marital Status</t>
  </si>
  <si>
    <t>More male customers than female customers irrespective of marital status</t>
  </si>
  <si>
    <t>Approximately 10% more of the customers are partnered as opposed to single</t>
  </si>
  <si>
    <t>To show the income range of customers and how much they want to use the treadmill in a week</t>
  </si>
  <si>
    <t>To determine if there is a relation between how fit a customer rates himself and their weekly expected usage</t>
  </si>
  <si>
    <t xml:space="preserve">Customers who rate themselves fitter expect to run more </t>
  </si>
  <si>
    <t>To determine the product preferance for each age range</t>
  </si>
  <si>
    <t>The TM195 seems to be most popular across all ages followed by the TM498 except for customers above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</si>
</sst>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0.00&quot;km&quot;"/>
    <numFmt numFmtId="165" formatCode="0&quot;km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44" fontId="5" fillId="0" borderId="0" xfId="1" applyFont="1"/>
    <xf numFmtId="0" fontId="0" fillId="0" borderId="0" xfId="0" applyAlignment="1">
      <alignment horizontal="center"/>
    </xf>
    <xf numFmtId="0" fontId="7" fillId="0" borderId="0" xfId="0" applyFont="1"/>
    <xf numFmtId="0" fontId="7" fillId="0" borderId="1" xfId="0" applyFont="1" applyBorder="1"/>
    <xf numFmtId="9" fontId="0" fillId="0" borderId="0" xfId="0" applyNumberFormat="1"/>
    <xf numFmtId="0" fontId="5" fillId="2" borderId="2" xfId="0" applyFont="1" applyFill="1" applyBorder="1" applyAlignment="1">
      <alignment horizontal="left"/>
    </xf>
    <xf numFmtId="9" fontId="5" fillId="2" borderId="2" xfId="2" applyFont="1" applyFill="1" applyBorder="1" applyAlignment="1">
      <alignment horizontal="left"/>
    </xf>
    <xf numFmtId="44" fontId="0" fillId="0" borderId="0" xfId="0" applyNumberFormat="1"/>
    <xf numFmtId="0" fontId="5" fillId="0" borderId="0" xfId="0" applyFont="1" applyAlignment="1">
      <alignment horizontal="center"/>
    </xf>
    <xf numFmtId="0" fontId="5" fillId="0" borderId="1" xfId="0" applyFont="1" applyBorder="1"/>
    <xf numFmtId="0" fontId="4" fillId="0" borderId="0" xfId="0" applyFont="1" applyAlignment="1">
      <alignment horizontal="center"/>
    </xf>
    <xf numFmtId="9" fontId="0" fillId="0" borderId="0" xfId="2" applyFont="1"/>
    <xf numFmtId="0" fontId="0" fillId="7" borderId="2" xfId="0" applyFill="1" applyBorder="1"/>
    <xf numFmtId="0" fontId="8" fillId="5" borderId="2" xfId="0" applyFont="1" applyFill="1" applyBorder="1"/>
    <xf numFmtId="0" fontId="8" fillId="4" borderId="2" xfId="0" applyFont="1" applyFill="1" applyBorder="1"/>
    <xf numFmtId="0" fontId="8" fillId="3" borderId="2" xfId="0" applyFont="1" applyFill="1" applyBorder="1"/>
    <xf numFmtId="0" fontId="8" fillId="6" borderId="2" xfId="0" applyFont="1" applyFill="1" applyBorder="1"/>
    <xf numFmtId="0" fontId="4" fillId="0" borderId="0" xfId="0" applyFont="1" applyAlignment="1">
      <alignment horizontal="left"/>
    </xf>
    <xf numFmtId="164" fontId="5" fillId="0" borderId="0" xfId="0" applyNumberFormat="1" applyFont="1"/>
    <xf numFmtId="165" fontId="0" fillId="0" borderId="0" xfId="0" applyNumberFormat="1"/>
    <xf numFmtId="0" fontId="9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0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66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Weekly Usage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'Age vs. Usage'!$B$1</c:f>
              <c:strCache>
                <c:ptCount val="1"/>
                <c:pt idx="0">
                  <c:v>Age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'Age vs. Usage'!$A$2:$A$181</c:f>
              <c:numCache>
                <c:formatCode>General</c:formatCode>
                <c:ptCount val="18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5</c:v>
                </c:pt>
                <c:pt idx="101">
                  <c:v>3</c:v>
                </c:pt>
                <c:pt idx="102">
                  <c:v>2</c:v>
                </c:pt>
                <c:pt idx="103">
                  <c:v>4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6</c:v>
                </c:pt>
                <c:pt idx="155">
                  <c:v>6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6</c:v>
                </c:pt>
                <c:pt idx="163">
                  <c:v>7</c:v>
                </c:pt>
                <c:pt idx="164">
                  <c:v>6</c:v>
                </c:pt>
                <c:pt idx="165">
                  <c:v>5</c:v>
                </c:pt>
                <c:pt idx="166">
                  <c:v>7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6</c:v>
                </c:pt>
                <c:pt idx="171">
                  <c:v>4</c:v>
                </c:pt>
                <c:pt idx="172">
                  <c:v>5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</c:numCache>
            </c:numRef>
          </c:xVal>
          <c:yVal>
            <c:numRef>
              <c:f>'Age vs. Usage'!$B$2:$B$181</c:f>
              <c:numCache>
                <c:formatCode>General</c:formatCode>
                <c:ptCount val="180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32</c:v>
                </c:pt>
                <c:pt idx="59">
                  <c:v>33</c:v>
                </c:pt>
                <c:pt idx="60">
                  <c:v>33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39</c:v>
                </c:pt>
                <c:pt idx="73">
                  <c:v>40</c:v>
                </c:pt>
                <c:pt idx="74">
                  <c:v>41</c:v>
                </c:pt>
                <c:pt idx="75">
                  <c:v>43</c:v>
                </c:pt>
                <c:pt idx="76">
                  <c:v>44</c:v>
                </c:pt>
                <c:pt idx="77">
                  <c:v>46</c:v>
                </c:pt>
                <c:pt idx="78">
                  <c:v>47</c:v>
                </c:pt>
                <c:pt idx="79">
                  <c:v>50</c:v>
                </c:pt>
                <c:pt idx="80">
                  <c:v>19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27</c:v>
                </c:pt>
                <c:pt idx="112">
                  <c:v>29</c:v>
                </c:pt>
                <c:pt idx="113">
                  <c:v>30</c:v>
                </c:pt>
                <c:pt idx="114">
                  <c:v>30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32</c:v>
                </c:pt>
                <c:pt idx="119">
                  <c:v>32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37</c:v>
                </c:pt>
                <c:pt idx="133">
                  <c:v>38</c:v>
                </c:pt>
                <c:pt idx="134">
                  <c:v>38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45</c:v>
                </c:pt>
                <c:pt idx="139">
                  <c:v>48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29</c:v>
                </c:pt>
                <c:pt idx="166">
                  <c:v>29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31</c:v>
                </c:pt>
                <c:pt idx="171">
                  <c:v>33</c:v>
                </c:pt>
                <c:pt idx="172">
                  <c:v>34</c:v>
                </c:pt>
                <c:pt idx="173">
                  <c:v>35</c:v>
                </c:pt>
                <c:pt idx="174">
                  <c:v>38</c:v>
                </c:pt>
                <c:pt idx="175">
                  <c:v>40</c:v>
                </c:pt>
                <c:pt idx="176">
                  <c:v>42</c:v>
                </c:pt>
                <c:pt idx="177">
                  <c:v>45</c:v>
                </c:pt>
                <c:pt idx="178">
                  <c:v>47</c:v>
                </c:pt>
                <c:pt idx="179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6-4806-BF1D-8C7457F97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78016"/>
        <c:axId val="159179456"/>
      </c:scatterChart>
      <c:valAx>
        <c:axId val="15917801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9456"/>
        <c:crosses val="autoZero"/>
        <c:crossBetween val="midCat"/>
      </c:valAx>
      <c:valAx>
        <c:axId val="15917945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080947993248443"/>
          <c:y val="3.760747372042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'Product vs Age'!$Z$10</c:f>
              <c:strCache>
                <c:ptCount val="1"/>
                <c:pt idx="0">
                  <c:v>TM798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4B-4FD6-9FD6-033D4067A8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4B-4FD6-9FD6-033D4067A8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4B-4FD6-9FD6-033D4067A8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9F-4842-BEEE-CD090B92B9CD}"/>
              </c:ext>
            </c:extLst>
          </c:dPt>
          <c:dLbls>
            <c:dLbl>
              <c:idx val="3"/>
              <c:layout>
                <c:manualLayout>
                  <c:x val="2.597884438370824E-2"/>
                  <c:y val="0.1195693311264409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9F-4842-BEEE-CD090B92B9C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'Product vs Age'!$Y$11:$Y$14</c:f>
              <c:strCache>
                <c:ptCount val="4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46+</c:v>
                </c:pt>
              </c:strCache>
            </c:strRef>
          </c:cat>
          <c:val>
            <c:numRef>
              <c:f>'Product vs Age'!$Z$11:$Z$14</c:f>
              <c:numCache>
                <c:formatCode>0%</c:formatCode>
                <c:ptCount val="4"/>
                <c:pt idx="0">
                  <c:v>0.42499999999999999</c:v>
                </c:pt>
                <c:pt idx="1">
                  <c:v>0.42499999999999999</c:v>
                </c:pt>
                <c:pt idx="2">
                  <c:v>0.1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F-4842-BEEE-CD090B92B9C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vs. Usage'!$V$2</c:f>
              <c:strCache>
                <c:ptCount val="1"/>
                <c:pt idx="0">
                  <c:v>18-25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vs. Usage'!$W$1</c:f>
              <c:strCache>
                <c:ptCount val="1"/>
                <c:pt idx="0">
                  <c:v>Avg Usage</c:v>
                </c:pt>
              </c:strCache>
            </c:strRef>
          </c:cat>
          <c:val>
            <c:numRef>
              <c:f>'Age vs. Usage'!$W$2</c:f>
              <c:numCache>
                <c:formatCode>General</c:formatCode>
                <c:ptCount val="1"/>
                <c:pt idx="0">
                  <c:v>3.3544303797468356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2-496A-9117-D15A2924206B}"/>
            </c:ext>
          </c:extLst>
        </c:ser>
        <c:ser>
          <c:idx val="1"/>
          <c:order val="1"/>
          <c:tx>
            <c:strRef>
              <c:f>'Age vs. Usage'!$V$3</c:f>
              <c:strCache>
                <c:ptCount val="1"/>
                <c:pt idx="0">
                  <c:v>26-35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 vs. Usage'!$W$1</c:f>
              <c:strCache>
                <c:ptCount val="1"/>
                <c:pt idx="0">
                  <c:v>Avg Usage</c:v>
                </c:pt>
              </c:strCache>
            </c:strRef>
          </c:cat>
          <c:val>
            <c:numRef>
              <c:f>'Age vs. Usage'!$W$3</c:f>
              <c:numCache>
                <c:formatCode>General</c:formatCode>
                <c:ptCount val="1"/>
                <c:pt idx="0">
                  <c:v>3.358974358974359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2-496A-9117-D15A2924206B}"/>
            </c:ext>
          </c:extLst>
        </c:ser>
        <c:ser>
          <c:idx val="2"/>
          <c:order val="2"/>
          <c:tx>
            <c:strRef>
              <c:f>'Age vs. Usage'!$V$4</c:f>
              <c:strCache>
                <c:ptCount val="1"/>
                <c:pt idx="0">
                  <c:v>36-45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 vs. Usage'!$W$1</c:f>
              <c:strCache>
                <c:ptCount val="1"/>
                <c:pt idx="0">
                  <c:v>Avg Usage</c:v>
                </c:pt>
              </c:strCache>
            </c:strRef>
          </c:cat>
          <c:val>
            <c:numRef>
              <c:f>'Age vs. Usage'!$W$4</c:f>
              <c:numCache>
                <c:formatCode>General</c:formatCode>
                <c:ptCount val="1"/>
                <c:pt idx="0">
                  <c:v>3.3766233766233764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2-496A-9117-D15A2924206B}"/>
            </c:ext>
          </c:extLst>
        </c:ser>
        <c:ser>
          <c:idx val="3"/>
          <c:order val="3"/>
          <c:tx>
            <c:strRef>
              <c:f>'Age vs. Usage'!$V$5</c:f>
              <c:strCache>
                <c:ptCount val="1"/>
                <c:pt idx="0">
                  <c:v>46+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 vs. Usage'!$W$1</c:f>
              <c:strCache>
                <c:ptCount val="1"/>
                <c:pt idx="0">
                  <c:v>Avg Usage</c:v>
                </c:pt>
              </c:strCache>
            </c:strRef>
          </c:cat>
          <c:val>
            <c:numRef>
              <c:f>'Age vs. Usage'!$W$5</c:f>
              <c:numCache>
                <c:formatCode>General</c:formatCode>
                <c:ptCount val="1"/>
                <c:pt idx="0">
                  <c:v>3.3684210526315788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62-496A-9117-D15A29242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739904"/>
        <c:axId val="566761984"/>
      </c:barChart>
      <c:catAx>
        <c:axId val="5667399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89890015380554966"/>
              <c:y val="0.75547593725959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66761984"/>
        <c:crosses val="autoZero"/>
        <c:auto val="1"/>
        <c:lblAlgn val="ctr"/>
        <c:lblOffset val="100"/>
        <c:noMultiLvlLbl val="0"/>
      </c:catAx>
      <c:valAx>
        <c:axId val="5667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Weekly Usage</a:t>
                </a:r>
              </a:p>
            </c:rich>
          </c:tx>
          <c:layout>
            <c:manualLayout>
              <c:xMode val="edge"/>
              <c:yMode val="edge"/>
              <c:x val="2.5678295662097891E-2"/>
              <c:y val="0.20453397993885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3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98583896831967"/>
          <c:y val="0.78140815587576351"/>
          <c:w val="0.58472046523903565"/>
          <c:h val="0.11894910649101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Gender usage based on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Distribution'!$S$8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 Distribution'!$T$7:$U$7</c:f>
              <c:strCache>
                <c:ptCount val="2"/>
                <c:pt idx="0">
                  <c:v>Single</c:v>
                </c:pt>
                <c:pt idx="1">
                  <c:v>Partnered</c:v>
                </c:pt>
              </c:strCache>
            </c:strRef>
          </c:cat>
          <c:val>
            <c:numRef>
              <c:f>'Gender Distribution'!$T$8:$U$8</c:f>
              <c:numCache>
                <c:formatCode>0%</c:formatCode>
                <c:ptCount val="2"/>
                <c:pt idx="0">
                  <c:v>0.2388888888888889</c:v>
                </c:pt>
                <c:pt idx="1">
                  <c:v>0.33888888888888891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C-4BFB-A46E-B41BD40A31EF}"/>
            </c:ext>
          </c:extLst>
        </c:ser>
        <c:ser>
          <c:idx val="1"/>
          <c:order val="1"/>
          <c:tx>
            <c:strRef>
              <c:f>'Gender Distribution'!$S$9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/>
          </c:spPr>
          <c:invertIfNegative val="0"/>
          <c:cat>
            <c:strRef>
              <c:f>'Gender Distribution'!$T$7:$U$7</c:f>
              <c:strCache>
                <c:ptCount val="2"/>
                <c:pt idx="0">
                  <c:v>Single</c:v>
                </c:pt>
                <c:pt idx="1">
                  <c:v>Partnered</c:v>
                </c:pt>
              </c:strCache>
            </c:strRef>
          </c:cat>
          <c:val>
            <c:numRef>
              <c:f>'Gender Distribution'!$T$9:$U$9</c:f>
              <c:numCache>
                <c:formatCode>0%</c:formatCode>
                <c:ptCount val="2"/>
                <c:pt idx="0">
                  <c:v>0.16666666666666666</c:v>
                </c:pt>
                <c:pt idx="1">
                  <c:v>0.25555555555555554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C-4BFB-A46E-B41BD40A3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66742304"/>
        <c:axId val="566740384"/>
      </c:barChart>
      <c:catAx>
        <c:axId val="5667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40384"/>
        <c:crosses val="autoZero"/>
        <c:auto val="1"/>
        <c:lblAlgn val="ctr"/>
        <c:lblOffset val="100"/>
        <c:noMultiLvlLbl val="0"/>
      </c:catAx>
      <c:valAx>
        <c:axId val="5667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4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'Income vs. Treadmill Usage'!$P$3</c:f>
              <c:strCache>
                <c:ptCount val="1"/>
                <c:pt idx="0">
                  <c:v>Avg Usage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'Income vs. Treadmill Usage'!$O$4:$O$7</c:f>
              <c:strCache>
                <c:ptCount val="4"/>
                <c:pt idx="0">
                  <c:v>25k-50k</c:v>
                </c:pt>
                <c:pt idx="1">
                  <c:v>50K-75K</c:v>
                </c:pt>
                <c:pt idx="2">
                  <c:v>75K-100K</c:v>
                </c:pt>
                <c:pt idx="3">
                  <c:v>&gt;100K</c:v>
                </c:pt>
              </c:strCache>
            </c:strRef>
          </c:cat>
          <c:val>
            <c:numRef>
              <c:f>'Income vs. Treadmill Usage'!$P$4:$P$7</c:f>
              <c:numCache>
                <c:formatCode>General</c:formatCode>
                <c:ptCount val="4"/>
                <c:pt idx="0">
                  <c:v>3.1807228915662651</c:v>
                </c:pt>
                <c:pt idx="1">
                  <c:v>3.2894736842105261</c:v>
                </c:pt>
                <c:pt idx="2">
                  <c:v>5.2222222222222223</c:v>
                </c:pt>
                <c:pt idx="3">
                  <c:v>4.666666666666667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5-4894-8584-B8E642B63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054047"/>
        <c:axId val="1458050687"/>
      </c:lineChart>
      <c:catAx>
        <c:axId val="145805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Income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50687"/>
        <c:crosses val="autoZero"/>
        <c:auto val="1"/>
        <c:lblAlgn val="ctr"/>
        <c:lblOffset val="100"/>
        <c:noMultiLvlLbl val="0"/>
      </c:catAx>
      <c:valAx>
        <c:axId val="14580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Usage</a:t>
                </a:r>
              </a:p>
            </c:rich>
          </c:tx>
          <c:layout>
            <c:manualLayout>
              <c:xMode val="edge"/>
              <c:yMode val="edge"/>
              <c:x val="1.2724476803579365E-2"/>
              <c:y val="0.41927509965203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5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accent5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Income Range of</a:t>
            </a:r>
            <a:r>
              <a:rPr lang="en-US" baseline="0"/>
              <a:t> Customers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'Income vs. Treadmill Usage'!$U$7</c:f>
              <c:strCache>
                <c:ptCount val="1"/>
                <c:pt idx="0">
                  <c:v>Percentage 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E16-47B5-ADE5-695051C636E8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E16-47B5-ADE5-695051C636E8}"/>
              </c:ext>
            </c:extLst>
          </c:dPt>
          <c:dPt>
            <c:idx val="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E16-47B5-ADE5-695051C636E8}"/>
              </c:ext>
            </c:extLst>
          </c:dPt>
          <c:dPt>
            <c:idx val="3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E16-47B5-ADE5-695051C636E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E16-47B5-ADE5-695051C636E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9E16-47B5-ADE5-695051C636E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E16-47B5-ADE5-695051C636E8}"/>
                </c:ext>
              </c:extLst>
            </c:dLbl>
            <c:dLbl>
              <c:idx val="3"/>
              <c:layout>
                <c:manualLayout>
                  <c:x val="1.0615266841644794E-2"/>
                  <c:y val="9.0550816564596043E-2"/>
                </c:manualLayout>
              </c:layout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16-47B5-ADE5-695051C636E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'Income vs. Treadmill Usage'!$T$8:$T$11</c:f>
              <c:strCache>
                <c:ptCount val="4"/>
                <c:pt idx="0">
                  <c:v>25k-50k</c:v>
                </c:pt>
                <c:pt idx="1">
                  <c:v>50K-75K</c:v>
                </c:pt>
                <c:pt idx="2">
                  <c:v>75K-100K</c:v>
                </c:pt>
                <c:pt idx="3">
                  <c:v>&gt;100K</c:v>
                </c:pt>
              </c:strCache>
            </c:strRef>
          </c:cat>
          <c:val>
            <c:numRef>
              <c:f>'Income vs. Treadmill Usage'!$U$8:$U$11</c:f>
              <c:numCache>
                <c:formatCode>0%</c:formatCode>
                <c:ptCount val="4"/>
                <c:pt idx="0">
                  <c:v>0.46111111111111114</c:v>
                </c:pt>
                <c:pt idx="1">
                  <c:v>0.42222222222222222</c:v>
                </c:pt>
                <c:pt idx="2">
                  <c:v>0.1</c:v>
                </c:pt>
                <c:pt idx="3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6-47B5-ADE5-695051C636E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Distance expected</a:t>
            </a:r>
            <a:r>
              <a:rPr lang="en-US" baseline="0"/>
              <a:t> to run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'Fitness Level vs. km'!$B$1</c:f>
              <c:strCache>
                <c:ptCount val="1"/>
                <c:pt idx="0">
                  <c:v>Distance expected to Run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'Fitness Level vs. km'!$A$2:$A$181</c:f>
              <c:numCache>
                <c:formatCode>General</c:formatCode>
                <c:ptCount val="18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5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</c:numCache>
            </c:numRef>
          </c:xVal>
          <c:yVal>
            <c:numRef>
              <c:f>'Fitness Level vs. km'!$B$2:$B$181</c:f>
              <c:numCache>
                <c:formatCode>0"km"</c:formatCode>
                <c:ptCount val="180"/>
                <c:pt idx="0">
                  <c:v>112</c:v>
                </c:pt>
                <c:pt idx="1">
                  <c:v>75</c:v>
                </c:pt>
                <c:pt idx="2">
                  <c:v>66</c:v>
                </c:pt>
                <c:pt idx="3">
                  <c:v>85</c:v>
                </c:pt>
                <c:pt idx="4">
                  <c:v>47</c:v>
                </c:pt>
                <c:pt idx="5">
                  <c:v>66</c:v>
                </c:pt>
                <c:pt idx="6">
                  <c:v>75</c:v>
                </c:pt>
                <c:pt idx="7">
                  <c:v>85</c:v>
                </c:pt>
                <c:pt idx="8">
                  <c:v>141</c:v>
                </c:pt>
                <c:pt idx="9">
                  <c:v>85</c:v>
                </c:pt>
                <c:pt idx="10">
                  <c:v>85</c:v>
                </c:pt>
                <c:pt idx="11">
                  <c:v>66</c:v>
                </c:pt>
                <c:pt idx="12">
                  <c:v>75</c:v>
                </c:pt>
                <c:pt idx="13">
                  <c:v>75</c:v>
                </c:pt>
                <c:pt idx="14">
                  <c:v>47</c:v>
                </c:pt>
                <c:pt idx="15">
                  <c:v>75</c:v>
                </c:pt>
                <c:pt idx="16">
                  <c:v>103</c:v>
                </c:pt>
                <c:pt idx="17">
                  <c:v>94</c:v>
                </c:pt>
                <c:pt idx="18">
                  <c:v>113</c:v>
                </c:pt>
                <c:pt idx="19">
                  <c:v>38</c:v>
                </c:pt>
                <c:pt idx="20">
                  <c:v>113</c:v>
                </c:pt>
                <c:pt idx="21">
                  <c:v>94</c:v>
                </c:pt>
                <c:pt idx="22">
                  <c:v>94</c:v>
                </c:pt>
                <c:pt idx="23">
                  <c:v>188</c:v>
                </c:pt>
                <c:pt idx="24">
                  <c:v>113</c:v>
                </c:pt>
                <c:pt idx="25">
                  <c:v>47</c:v>
                </c:pt>
                <c:pt idx="26">
                  <c:v>75</c:v>
                </c:pt>
                <c:pt idx="27">
                  <c:v>75</c:v>
                </c:pt>
                <c:pt idx="28">
                  <c:v>56</c:v>
                </c:pt>
                <c:pt idx="29">
                  <c:v>47</c:v>
                </c:pt>
                <c:pt idx="30">
                  <c:v>85</c:v>
                </c:pt>
                <c:pt idx="31">
                  <c:v>113</c:v>
                </c:pt>
                <c:pt idx="32">
                  <c:v>47</c:v>
                </c:pt>
                <c:pt idx="33">
                  <c:v>85</c:v>
                </c:pt>
                <c:pt idx="34">
                  <c:v>113</c:v>
                </c:pt>
                <c:pt idx="35">
                  <c:v>113</c:v>
                </c:pt>
                <c:pt idx="36">
                  <c:v>47</c:v>
                </c:pt>
                <c:pt idx="37">
                  <c:v>85</c:v>
                </c:pt>
                <c:pt idx="38">
                  <c:v>66</c:v>
                </c:pt>
                <c:pt idx="39">
                  <c:v>132</c:v>
                </c:pt>
                <c:pt idx="40">
                  <c:v>85</c:v>
                </c:pt>
                <c:pt idx="41">
                  <c:v>66</c:v>
                </c:pt>
                <c:pt idx="42">
                  <c:v>85</c:v>
                </c:pt>
                <c:pt idx="43">
                  <c:v>56</c:v>
                </c:pt>
                <c:pt idx="44">
                  <c:v>56</c:v>
                </c:pt>
                <c:pt idx="45">
                  <c:v>66</c:v>
                </c:pt>
                <c:pt idx="46">
                  <c:v>103</c:v>
                </c:pt>
                <c:pt idx="47">
                  <c:v>94</c:v>
                </c:pt>
                <c:pt idx="48">
                  <c:v>113</c:v>
                </c:pt>
                <c:pt idx="49">
                  <c:v>56</c:v>
                </c:pt>
                <c:pt idx="50">
                  <c:v>85</c:v>
                </c:pt>
                <c:pt idx="51">
                  <c:v>38</c:v>
                </c:pt>
                <c:pt idx="52">
                  <c:v>94</c:v>
                </c:pt>
                <c:pt idx="53">
                  <c:v>141</c:v>
                </c:pt>
                <c:pt idx="54">
                  <c:v>85</c:v>
                </c:pt>
                <c:pt idx="55">
                  <c:v>47</c:v>
                </c:pt>
                <c:pt idx="56">
                  <c:v>47</c:v>
                </c:pt>
                <c:pt idx="57">
                  <c:v>113</c:v>
                </c:pt>
                <c:pt idx="58">
                  <c:v>85</c:v>
                </c:pt>
                <c:pt idx="59">
                  <c:v>38</c:v>
                </c:pt>
                <c:pt idx="60">
                  <c:v>85</c:v>
                </c:pt>
                <c:pt idx="61">
                  <c:v>169</c:v>
                </c:pt>
                <c:pt idx="62">
                  <c:v>66</c:v>
                </c:pt>
                <c:pt idx="63">
                  <c:v>85</c:v>
                </c:pt>
                <c:pt idx="64">
                  <c:v>94</c:v>
                </c:pt>
                <c:pt idx="65">
                  <c:v>85</c:v>
                </c:pt>
                <c:pt idx="66">
                  <c:v>94</c:v>
                </c:pt>
                <c:pt idx="67">
                  <c:v>85</c:v>
                </c:pt>
                <c:pt idx="68">
                  <c:v>75</c:v>
                </c:pt>
                <c:pt idx="69">
                  <c:v>56</c:v>
                </c:pt>
                <c:pt idx="70">
                  <c:v>56</c:v>
                </c:pt>
                <c:pt idx="71">
                  <c:v>75</c:v>
                </c:pt>
                <c:pt idx="72">
                  <c:v>132</c:v>
                </c:pt>
                <c:pt idx="73">
                  <c:v>66</c:v>
                </c:pt>
                <c:pt idx="74">
                  <c:v>103</c:v>
                </c:pt>
                <c:pt idx="75">
                  <c:v>66</c:v>
                </c:pt>
                <c:pt idx="76">
                  <c:v>75</c:v>
                </c:pt>
                <c:pt idx="77">
                  <c:v>47</c:v>
                </c:pt>
                <c:pt idx="78">
                  <c:v>94</c:v>
                </c:pt>
                <c:pt idx="79">
                  <c:v>66</c:v>
                </c:pt>
                <c:pt idx="80">
                  <c:v>64</c:v>
                </c:pt>
                <c:pt idx="81">
                  <c:v>53</c:v>
                </c:pt>
                <c:pt idx="82">
                  <c:v>106</c:v>
                </c:pt>
                <c:pt idx="83">
                  <c:v>95</c:v>
                </c:pt>
                <c:pt idx="84">
                  <c:v>212</c:v>
                </c:pt>
                <c:pt idx="85">
                  <c:v>42</c:v>
                </c:pt>
                <c:pt idx="86">
                  <c:v>53</c:v>
                </c:pt>
                <c:pt idx="87">
                  <c:v>95</c:v>
                </c:pt>
                <c:pt idx="88">
                  <c:v>85</c:v>
                </c:pt>
                <c:pt idx="89">
                  <c:v>95</c:v>
                </c:pt>
                <c:pt idx="90">
                  <c:v>127</c:v>
                </c:pt>
                <c:pt idx="91">
                  <c:v>74</c:v>
                </c:pt>
                <c:pt idx="92">
                  <c:v>53</c:v>
                </c:pt>
                <c:pt idx="93">
                  <c:v>64</c:v>
                </c:pt>
                <c:pt idx="94">
                  <c:v>85</c:v>
                </c:pt>
                <c:pt idx="95">
                  <c:v>106</c:v>
                </c:pt>
                <c:pt idx="96">
                  <c:v>106</c:v>
                </c:pt>
                <c:pt idx="97">
                  <c:v>85</c:v>
                </c:pt>
                <c:pt idx="98">
                  <c:v>127</c:v>
                </c:pt>
                <c:pt idx="99">
                  <c:v>42</c:v>
                </c:pt>
                <c:pt idx="100">
                  <c:v>106</c:v>
                </c:pt>
                <c:pt idx="101">
                  <c:v>95</c:v>
                </c:pt>
                <c:pt idx="102">
                  <c:v>64</c:v>
                </c:pt>
                <c:pt idx="103">
                  <c:v>170</c:v>
                </c:pt>
                <c:pt idx="104">
                  <c:v>106</c:v>
                </c:pt>
                <c:pt idx="105">
                  <c:v>53</c:v>
                </c:pt>
                <c:pt idx="106">
                  <c:v>42</c:v>
                </c:pt>
                <c:pt idx="107">
                  <c:v>127</c:v>
                </c:pt>
                <c:pt idx="108">
                  <c:v>85</c:v>
                </c:pt>
                <c:pt idx="109">
                  <c:v>127</c:v>
                </c:pt>
                <c:pt idx="110">
                  <c:v>106</c:v>
                </c:pt>
                <c:pt idx="111">
                  <c:v>53</c:v>
                </c:pt>
                <c:pt idx="112">
                  <c:v>95</c:v>
                </c:pt>
                <c:pt idx="113">
                  <c:v>74</c:v>
                </c:pt>
                <c:pt idx="114">
                  <c:v>106</c:v>
                </c:pt>
                <c:pt idx="115">
                  <c:v>95</c:v>
                </c:pt>
                <c:pt idx="116">
                  <c:v>64</c:v>
                </c:pt>
                <c:pt idx="117">
                  <c:v>21</c:v>
                </c:pt>
                <c:pt idx="118">
                  <c:v>127</c:v>
                </c:pt>
                <c:pt idx="119">
                  <c:v>95</c:v>
                </c:pt>
                <c:pt idx="120">
                  <c:v>170</c:v>
                </c:pt>
                <c:pt idx="121">
                  <c:v>85</c:v>
                </c:pt>
                <c:pt idx="122">
                  <c:v>95</c:v>
                </c:pt>
                <c:pt idx="123">
                  <c:v>95</c:v>
                </c:pt>
                <c:pt idx="124">
                  <c:v>74</c:v>
                </c:pt>
                <c:pt idx="125">
                  <c:v>95</c:v>
                </c:pt>
                <c:pt idx="126">
                  <c:v>85</c:v>
                </c:pt>
                <c:pt idx="127">
                  <c:v>85</c:v>
                </c:pt>
                <c:pt idx="128">
                  <c:v>53</c:v>
                </c:pt>
                <c:pt idx="129">
                  <c:v>53</c:v>
                </c:pt>
                <c:pt idx="130">
                  <c:v>64</c:v>
                </c:pt>
                <c:pt idx="131">
                  <c:v>95</c:v>
                </c:pt>
                <c:pt idx="132">
                  <c:v>85</c:v>
                </c:pt>
                <c:pt idx="133">
                  <c:v>85</c:v>
                </c:pt>
                <c:pt idx="134">
                  <c:v>106</c:v>
                </c:pt>
                <c:pt idx="135">
                  <c:v>85</c:v>
                </c:pt>
                <c:pt idx="136">
                  <c:v>85</c:v>
                </c:pt>
                <c:pt idx="137">
                  <c:v>95</c:v>
                </c:pt>
                <c:pt idx="138">
                  <c:v>42</c:v>
                </c:pt>
                <c:pt idx="139">
                  <c:v>64</c:v>
                </c:pt>
                <c:pt idx="140">
                  <c:v>106</c:v>
                </c:pt>
                <c:pt idx="141">
                  <c:v>120</c:v>
                </c:pt>
                <c:pt idx="142">
                  <c:v>200</c:v>
                </c:pt>
                <c:pt idx="143">
                  <c:v>140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80</c:v>
                </c:pt>
                <c:pt idx="148">
                  <c:v>200</c:v>
                </c:pt>
                <c:pt idx="149">
                  <c:v>160</c:v>
                </c:pt>
                <c:pt idx="150">
                  <c:v>120</c:v>
                </c:pt>
                <c:pt idx="151">
                  <c:v>160</c:v>
                </c:pt>
                <c:pt idx="152">
                  <c:v>200</c:v>
                </c:pt>
                <c:pt idx="153">
                  <c:v>100</c:v>
                </c:pt>
                <c:pt idx="154">
                  <c:v>180</c:v>
                </c:pt>
                <c:pt idx="155">
                  <c:v>240</c:v>
                </c:pt>
                <c:pt idx="156">
                  <c:v>170</c:v>
                </c:pt>
                <c:pt idx="157">
                  <c:v>100</c:v>
                </c:pt>
                <c:pt idx="158">
                  <c:v>180</c:v>
                </c:pt>
                <c:pt idx="159">
                  <c:v>160</c:v>
                </c:pt>
                <c:pt idx="160">
                  <c:v>100</c:v>
                </c:pt>
                <c:pt idx="161">
                  <c:v>100</c:v>
                </c:pt>
                <c:pt idx="162">
                  <c:v>180</c:v>
                </c:pt>
                <c:pt idx="163">
                  <c:v>180</c:v>
                </c:pt>
                <c:pt idx="164">
                  <c:v>150</c:v>
                </c:pt>
                <c:pt idx="165">
                  <c:v>180</c:v>
                </c:pt>
                <c:pt idx="166">
                  <c:v>300</c:v>
                </c:pt>
                <c:pt idx="167">
                  <c:v>280</c:v>
                </c:pt>
                <c:pt idx="168">
                  <c:v>160</c:v>
                </c:pt>
                <c:pt idx="169">
                  <c:v>150</c:v>
                </c:pt>
                <c:pt idx="170">
                  <c:v>260</c:v>
                </c:pt>
                <c:pt idx="171">
                  <c:v>200</c:v>
                </c:pt>
                <c:pt idx="172">
                  <c:v>150</c:v>
                </c:pt>
                <c:pt idx="173">
                  <c:v>360</c:v>
                </c:pt>
                <c:pt idx="174">
                  <c:v>150</c:v>
                </c:pt>
                <c:pt idx="175">
                  <c:v>200</c:v>
                </c:pt>
                <c:pt idx="176">
                  <c:v>200</c:v>
                </c:pt>
                <c:pt idx="177">
                  <c:v>160</c:v>
                </c:pt>
                <c:pt idx="178">
                  <c:v>120</c:v>
                </c:pt>
                <c:pt idx="179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A-40E0-A651-A669152C2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99807"/>
        <c:axId val="218922847"/>
      </c:scatterChart>
      <c:valAx>
        <c:axId val="21889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2847"/>
        <c:crosses val="autoZero"/>
        <c:crossBetween val="midCat"/>
      </c:valAx>
      <c:valAx>
        <c:axId val="2189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km&quot;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9980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Product Preferance &amp; 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vs Age'!$T$2</c:f>
              <c:strCache>
                <c:ptCount val="1"/>
                <c:pt idx="0">
                  <c:v>TM195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 vs Age'!$S$3:$S$6</c:f>
              <c:strCache>
                <c:ptCount val="4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46+</c:v>
                </c:pt>
              </c:strCache>
            </c:strRef>
          </c:cat>
          <c:val>
            <c:numRef>
              <c:f>'Product vs Age'!$T$3:$T$6</c:f>
              <c:numCache>
                <c:formatCode>General</c:formatCode>
                <c:ptCount val="4"/>
                <c:pt idx="0">
                  <c:v>34</c:v>
                </c:pt>
                <c:pt idx="1">
                  <c:v>32</c:v>
                </c:pt>
                <c:pt idx="2">
                  <c:v>11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4-4F17-967C-4A7A8A11FA01}"/>
            </c:ext>
          </c:extLst>
        </c:ser>
        <c:ser>
          <c:idx val="1"/>
          <c:order val="1"/>
          <c:tx>
            <c:strRef>
              <c:f>'Product vs Age'!$U$2</c:f>
              <c:strCache>
                <c:ptCount val="1"/>
                <c:pt idx="0">
                  <c:v>TM498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 vs Age'!$S$3:$S$6</c:f>
              <c:strCache>
                <c:ptCount val="4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46+</c:v>
                </c:pt>
              </c:strCache>
            </c:strRef>
          </c:cat>
          <c:val>
            <c:numRef>
              <c:f>'Product vs Age'!$U$3:$U$6</c:f>
              <c:numCache>
                <c:formatCode>General</c:formatCode>
                <c:ptCount val="4"/>
                <c:pt idx="0">
                  <c:v>28</c:v>
                </c:pt>
                <c:pt idx="1">
                  <c:v>24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4-4F17-967C-4A7A8A11FA01}"/>
            </c:ext>
          </c:extLst>
        </c:ser>
        <c:ser>
          <c:idx val="2"/>
          <c:order val="2"/>
          <c:tx>
            <c:strRef>
              <c:f>'Product vs Age'!$V$2</c:f>
              <c:strCache>
                <c:ptCount val="1"/>
                <c:pt idx="0">
                  <c:v>TM798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 vs Age'!$S$3:$S$6</c:f>
              <c:strCache>
                <c:ptCount val="4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46+</c:v>
                </c:pt>
              </c:strCache>
            </c:strRef>
          </c:cat>
          <c:val>
            <c:numRef>
              <c:f>'Product vs Age'!$V$3:$V$6</c:f>
              <c:numCache>
                <c:formatCode>General</c:formatCode>
                <c:ptCount val="4"/>
                <c:pt idx="0">
                  <c:v>17</c:v>
                </c:pt>
                <c:pt idx="1">
                  <c:v>17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04-4F17-967C-4A7A8A11F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047132784"/>
        <c:axId val="2047115024"/>
      </c:barChart>
      <c:catAx>
        <c:axId val="2047132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15024"/>
        <c:crosses val="autoZero"/>
        <c:auto val="1"/>
        <c:lblAlgn val="ctr"/>
        <c:lblOffset val="100"/>
        <c:noMultiLvlLbl val="0"/>
      </c:catAx>
      <c:valAx>
        <c:axId val="204711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products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391248930821493"/>
          <c:y val="4.5002404515426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'Product vs Age'!$T$10</c:f>
              <c:strCache>
                <c:ptCount val="1"/>
                <c:pt idx="0">
                  <c:v>TM195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78-45AE-854C-D21451354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78-45AE-854C-D214513543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86-4C77-8FF4-2C74914A14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A86-4C77-8FF4-2C74914A1454}"/>
              </c:ext>
            </c:extLst>
          </c:dPt>
          <c:dLbls>
            <c:dLbl>
              <c:idx val="2"/>
              <c:layout>
                <c:manualLayout>
                  <c:x val="7.4426902835790384E-2"/>
                  <c:y val="0.156553696626085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86-4C77-8FF4-2C74914A1454}"/>
                </c:ext>
              </c:extLst>
            </c:dLbl>
            <c:dLbl>
              <c:idx val="3"/>
              <c:layout>
                <c:manualLayout>
                  <c:x val="2.6822673227579353E-2"/>
                  <c:y val="0.1292540940038978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86-4C77-8FF4-2C74914A145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'Product vs Age'!$S$11:$S$14</c:f>
              <c:strCache>
                <c:ptCount val="4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46+</c:v>
                </c:pt>
              </c:strCache>
            </c:strRef>
          </c:cat>
          <c:val>
            <c:numRef>
              <c:f>'Product vs Age'!$T$11:$T$14</c:f>
              <c:numCache>
                <c:formatCode>0%</c:formatCode>
                <c:ptCount val="4"/>
                <c:pt idx="0">
                  <c:v>0.42499999999999999</c:v>
                </c:pt>
                <c:pt idx="1">
                  <c:v>0.4</c:v>
                </c:pt>
                <c:pt idx="2">
                  <c:v>0.13750000000000001</c:v>
                </c:pt>
                <c:pt idx="3">
                  <c:v>3.7499999999999999E-2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6-4C77-8FF4-2C74914A145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831632109657717"/>
          <c:y val="3.7920861848627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'Product vs Age'!$W$10</c:f>
              <c:strCache>
                <c:ptCount val="1"/>
                <c:pt idx="0">
                  <c:v>TM498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19-49F7-9BD7-2005E1DCFC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19-49F7-9BD7-2005E1DCFC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119-49F7-9BD7-2005E1DCFC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47-427B-9796-A5E92D13381D}"/>
              </c:ext>
            </c:extLst>
          </c:dPt>
          <c:dLbls>
            <c:dLbl>
              <c:idx val="3"/>
              <c:layout>
                <c:manualLayout>
                  <c:x val="1.5503283142900311E-2"/>
                  <c:y val="0.1362275395877700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47-427B-9796-A5E92D13381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'Product vs Age'!$V$11:$V$14</c:f>
              <c:strCache>
                <c:ptCount val="4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46+</c:v>
                </c:pt>
              </c:strCache>
            </c:strRef>
          </c:cat>
          <c:val>
            <c:numRef>
              <c:f>'Product vs Age'!$W$11:$W$14</c:f>
              <c:numCache>
                <c:formatCode>0%</c:formatCode>
                <c:ptCount val="4"/>
                <c:pt idx="0">
                  <c:v>0.46666666666666667</c:v>
                </c:pt>
                <c:pt idx="1">
                  <c:v>0.4</c:v>
                </c:pt>
                <c:pt idx="2">
                  <c:v>0.11666666666666667</c:v>
                </c:pt>
                <c:pt idx="3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7-427B-9796-A5E92D13381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372264" y="69012"/>
    <xdr:ext cx="4433978" cy="42010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A6B67-F86C-450A-A824-43CAAD622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12</xdr:col>
      <xdr:colOff>215660</xdr:colOff>
      <xdr:row>10</xdr:row>
      <xdr:rowOff>228599</xdr:rowOff>
    </xdr:from>
    <xdr:to>
      <xdr:col>19</xdr:col>
      <xdr:colOff>250166</xdr:colOff>
      <xdr:row>21</xdr:row>
      <xdr:rowOff>120770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CD73A2-C0FA-D640-4A74-DED66A2DC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422695</xdr:colOff>
      <xdr:row>7</xdr:row>
      <xdr:rowOff>146649</xdr:rowOff>
    </xdr:from>
    <xdr:to>
      <xdr:col>15</xdr:col>
      <xdr:colOff>112144</xdr:colOff>
      <xdr:row>23</xdr:row>
      <xdr:rowOff>129397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E12E6-9CF7-93BC-A950-C1F7CFA96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0.58938</cdr:x>
      <cdr:y>0.33333</cdr:y>
    </cdr:from>
    <cdr:to>
      <cdr:x>0.61013</cdr:x>
      <cdr:y>0.50112</cdr:y>
    </cdr:to>
    <cdr:sp macro="" textlink="">
      <cdr:nvSpPr>
        <cdr:cNvPr id="3" name="Left Brace 2">
          <a:extLst xmlns:a="http://schemas.openxmlformats.org/drawingml/2006/main">
            <a:ext uri="{FF2B5EF4-FFF2-40B4-BE49-F238E27FC236}">
              <a16:creationId xmlns:a16="http://schemas.microsoft.com/office/drawing/2014/main" id="{94BE2929-F3FD-3BB4-29F7-383D2835A328}"/>
            </a:ext>
          </a:extLst>
        </cdr:cNvPr>
        <cdr:cNvSpPr/>
      </cdr:nvSpPr>
      <cdr:spPr>
        <a:xfrm xmlns:a="http://schemas.openxmlformats.org/drawingml/2006/main">
          <a:off x="4166559" y="1285335"/>
          <a:ext cx="146649" cy="646982"/>
        </a:xfrm>
        <a:prstGeom xmlns:a="http://schemas.openxmlformats.org/drawingml/2006/main" prst="leftBrace">
          <a:avLst/>
        </a:prstGeom>
        <a:noFill xmlns:a="http://schemas.openxmlformats.org/drawingml/2006/main"/>
        <a:ln xmlns:a="http://schemas.openxmlformats.org/drawingml/2006/main" w="3175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0.52959</cdr:x>
      <cdr:y>0.38479</cdr:y>
    </cdr:from>
    <cdr:to>
      <cdr:x>0.65894</cdr:x>
      <cdr:y>0.62192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6E944F0-88EE-CD89-90BF-1B78B8612061}"/>
            </a:ext>
          </a:extLst>
        </cdr:cNvPr>
        <cdr:cNvSpPr txBox="1"/>
      </cdr:nvSpPr>
      <cdr:spPr>
        <a:xfrm xmlns:a="http://schemas.openxmlformats.org/drawingml/2006/main">
          <a:off x="3743863" y="148374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>
                  <a:lumMod val="50000"/>
                </a:schemeClr>
              </a:solidFill>
            </a:rPr>
            <a:t>+10%</a:t>
          </a:r>
        </a:p>
      </cdr:txBody>
    </cdr:sp>
  </cdr:relSizeAnchor>
  <cdr:relSizeAnchor xmlns:cdr="http://schemas.openxmlformats.org/drawingml/2006/chartDrawing">
    <cdr:from>
      <cdr:x>0.88835</cdr:x>
      <cdr:y>0.47651</cdr:y>
    </cdr:from>
    <cdr:to>
      <cdr:x>0.89969</cdr:x>
      <cdr:y>0.61521</cdr:y>
    </cdr:to>
    <cdr:sp macro="" textlink="">
      <cdr:nvSpPr>
        <cdr:cNvPr id="5" name="Right Brace 4">
          <a:extLst xmlns:a="http://schemas.openxmlformats.org/drawingml/2006/main">
            <a:ext uri="{FF2B5EF4-FFF2-40B4-BE49-F238E27FC236}">
              <a16:creationId xmlns:a16="http://schemas.microsoft.com/office/drawing/2014/main" id="{A11B7318-56A9-AB63-EE33-32E142E90115}"/>
            </a:ext>
          </a:extLst>
        </cdr:cNvPr>
        <cdr:cNvSpPr/>
      </cdr:nvSpPr>
      <cdr:spPr>
        <a:xfrm xmlns:a="http://schemas.openxmlformats.org/drawingml/2006/main">
          <a:off x="6280032" y="1837427"/>
          <a:ext cx="80224" cy="534838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0.89413</cdr:x>
      <cdr:y>0.51454</cdr:y>
    </cdr:from>
    <cdr:to>
      <cdr:x>0.97066</cdr:x>
      <cdr:y>0.62416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58CD8133-311D-178E-6088-E4F5D632E81B}"/>
            </a:ext>
          </a:extLst>
        </cdr:cNvPr>
        <cdr:cNvSpPr txBox="1"/>
      </cdr:nvSpPr>
      <cdr:spPr>
        <a:xfrm xmlns:a="http://schemas.openxmlformats.org/drawingml/2006/main">
          <a:off x="6571570" y="1984075"/>
          <a:ext cx="562475" cy="4226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66CC"/>
              </a:solidFill>
            </a:rPr>
            <a:t>+9%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73324</xdr:colOff>
      <xdr:row>1</xdr:row>
      <xdr:rowOff>30190</xdr:rowOff>
    </xdr:from>
    <xdr:to>
      <xdr:col>12</xdr:col>
      <xdr:colOff>94891</xdr:colOff>
      <xdr:row>13</xdr:row>
      <xdr:rowOff>129396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CCE9A-BFA3-F070-5433-821E0C1F2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297612</xdr:colOff>
      <xdr:row>7</xdr:row>
      <xdr:rowOff>168213</xdr:rowOff>
    </xdr:from>
    <xdr:to>
      <xdr:col>17</xdr:col>
      <xdr:colOff>767751</xdr:colOff>
      <xdr:row>17</xdr:row>
      <xdr:rowOff>69010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0501D5-3D78-A4AC-F6D0-916973A3D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159589</xdr:colOff>
      <xdr:row>5</xdr:row>
      <xdr:rowOff>245852</xdr:rowOff>
    </xdr:from>
    <xdr:to>
      <xdr:col>10</xdr:col>
      <xdr:colOff>383875</xdr:colOff>
      <xdr:row>17</xdr:row>
      <xdr:rowOff>116457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B78D93-FEB2-D45F-9DEC-631E23DA5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27907</xdr:colOff>
      <xdr:row>5</xdr:row>
      <xdr:rowOff>155781</xdr:rowOff>
    </xdr:from>
    <xdr:to>
      <xdr:col>15</xdr:col>
      <xdr:colOff>548031</xdr:colOff>
      <xdr:row>23</xdr:row>
      <xdr:rowOff>233421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EA65E-FC87-694F-5FA1-43DD14563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588625</xdr:colOff>
      <xdr:row>14</xdr:row>
      <xdr:rowOff>226824</xdr:rowOff>
    </xdr:from>
    <xdr:to>
      <xdr:col>20</xdr:col>
      <xdr:colOff>537884</xdr:colOff>
      <xdr:row>23</xdr:row>
      <xdr:rowOff>10149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9664B0-169A-E95B-FD7E-D872A21AB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210586</xdr:colOff>
      <xdr:row>14</xdr:row>
      <xdr:rowOff>233421</xdr:rowOff>
    </xdr:from>
    <xdr:to>
      <xdr:col>24</xdr:col>
      <xdr:colOff>345058</xdr:colOff>
      <xdr:row>23</xdr:row>
      <xdr:rowOff>10150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4D80A2-256C-41C5-DD60-EBADF7F4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555642</xdr:colOff>
      <xdr:row>14</xdr:row>
      <xdr:rowOff>186229</xdr:rowOff>
    </xdr:from>
    <xdr:to>
      <xdr:col>27</xdr:col>
      <xdr:colOff>487139</xdr:colOff>
      <xdr:row>23</xdr:row>
      <xdr:rowOff>20297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D65DBB-A2C1-1DA1-6282-3F7BBA15E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ACAD-3AD0-4C3F-A39B-F4912AC335AA}">
  <dimension ref="A1:A12"/>
  <sheetViews>
    <sheetView showGridLines="0" workbookViewId="0">
      <selection activeCell="M6" sqref="M6"/>
    </sheetView>
  </sheetViews>
  <sheetFormatPr defaultRowHeight="14.3" x14ac:dyDescent="0.25"/>
  <cols>
    <col min="1" max="1" width="9" customWidth="1"/>
  </cols>
  <sheetData>
    <row r="1" spans="1:1" ht="14.95" customHeight="1" x14ac:dyDescent="0.25"/>
    <row r="3" spans="1:1" ht="24.45" x14ac:dyDescent="0.5">
      <c r="A3" s="35" t="s">
        <v>54</v>
      </c>
    </row>
    <row r="4" spans="1:1" ht="19.05" x14ac:dyDescent="0.35">
      <c r="A4" s="6" t="s">
        <v>40</v>
      </c>
    </row>
    <row r="5" spans="1:1" ht="19.05" x14ac:dyDescent="0.35">
      <c r="A5" s="6" t="s">
        <v>41</v>
      </c>
    </row>
    <row r="6" spans="1:1" ht="19.05" x14ac:dyDescent="0.35">
      <c r="A6" s="6" t="s">
        <v>44</v>
      </c>
    </row>
    <row r="7" spans="1:1" ht="19.05" x14ac:dyDescent="0.35">
      <c r="A7" s="6" t="s">
        <v>45</v>
      </c>
    </row>
    <row r="8" spans="1:1" ht="19.05" x14ac:dyDescent="0.35">
      <c r="A8" s="6" t="s">
        <v>46</v>
      </c>
    </row>
    <row r="9" spans="1:1" ht="19.05" x14ac:dyDescent="0.35">
      <c r="A9" s="6" t="s">
        <v>42</v>
      </c>
    </row>
    <row r="10" spans="1:1" ht="19.05" x14ac:dyDescent="0.35">
      <c r="A10" s="6" t="s">
        <v>43</v>
      </c>
    </row>
    <row r="11" spans="1:1" ht="19.05" x14ac:dyDescent="0.35">
      <c r="A11" s="6" t="s">
        <v>7</v>
      </c>
    </row>
    <row r="12" spans="1:1" ht="19.05" x14ac:dyDescent="0.35">
      <c r="A12" s="6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79F61-5DD4-4CF9-BB0F-F3F3583B021D}">
  <dimension ref="A1:I181"/>
  <sheetViews>
    <sheetView zoomScale="85" zoomScaleNormal="85" workbookViewId="0">
      <selection activeCell="M9" sqref="M9"/>
    </sheetView>
  </sheetViews>
  <sheetFormatPr defaultRowHeight="19.05" x14ac:dyDescent="0.25"/>
  <cols>
    <col min="1" max="1" width="11" style="29" bestFit="1" customWidth="1"/>
    <col min="2" max="2" width="5.75" style="29" bestFit="1" customWidth="1"/>
    <col min="3" max="3" width="10.25" style="29" bestFit="1" customWidth="1"/>
    <col min="4" max="4" width="13.75" style="29" bestFit="1" customWidth="1"/>
    <col min="5" max="5" width="18.125" style="29" bestFit="1" customWidth="1"/>
    <col min="6" max="6" width="8.5" style="29" bestFit="1" customWidth="1"/>
    <col min="7" max="7" width="9.625" style="29" bestFit="1" customWidth="1"/>
    <col min="8" max="8" width="10.25" style="29" bestFit="1" customWidth="1"/>
    <col min="9" max="9" width="34.75" style="29" bestFit="1" customWidth="1"/>
    <col min="10" max="16384" width="9" style="29"/>
  </cols>
  <sheetData>
    <row r="1" spans="1:9" s="30" customFormat="1" ht="21.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48</v>
      </c>
    </row>
    <row r="2" spans="1:9" x14ac:dyDescent="0.25">
      <c r="A2" s="29" t="s">
        <v>8</v>
      </c>
      <c r="B2" s="29">
        <v>18</v>
      </c>
      <c r="C2" s="29" t="s">
        <v>9</v>
      </c>
      <c r="D2" s="29">
        <v>14</v>
      </c>
      <c r="E2" s="29" t="s">
        <v>10</v>
      </c>
      <c r="F2" s="29">
        <v>3</v>
      </c>
      <c r="G2" s="29">
        <v>4</v>
      </c>
      <c r="H2" s="29">
        <v>29562</v>
      </c>
      <c r="I2" s="29">
        <v>112</v>
      </c>
    </row>
    <row r="3" spans="1:9" x14ac:dyDescent="0.25">
      <c r="A3" s="29" t="s">
        <v>8</v>
      </c>
      <c r="B3" s="29">
        <v>19</v>
      </c>
      <c r="C3" s="29" t="s">
        <v>9</v>
      </c>
      <c r="D3" s="29">
        <v>15</v>
      </c>
      <c r="E3" s="29" t="s">
        <v>10</v>
      </c>
      <c r="F3" s="29">
        <v>2</v>
      </c>
      <c r="G3" s="29">
        <v>3</v>
      </c>
      <c r="H3" s="29">
        <v>31836</v>
      </c>
      <c r="I3" s="29">
        <v>75</v>
      </c>
    </row>
    <row r="4" spans="1:9" x14ac:dyDescent="0.25">
      <c r="A4" s="29" t="s">
        <v>8</v>
      </c>
      <c r="B4" s="29">
        <v>19</v>
      </c>
      <c r="C4" s="29" t="s">
        <v>11</v>
      </c>
      <c r="D4" s="29">
        <v>14</v>
      </c>
      <c r="E4" s="29" t="s">
        <v>12</v>
      </c>
      <c r="F4" s="29">
        <v>4</v>
      </c>
      <c r="G4" s="29">
        <v>3</v>
      </c>
      <c r="H4" s="29">
        <v>30699</v>
      </c>
      <c r="I4" s="29">
        <v>66</v>
      </c>
    </row>
    <row r="5" spans="1:9" x14ac:dyDescent="0.25">
      <c r="A5" s="29" t="s">
        <v>8</v>
      </c>
      <c r="B5" s="29">
        <v>19</v>
      </c>
      <c r="C5" s="29" t="s">
        <v>9</v>
      </c>
      <c r="D5" s="29">
        <v>12</v>
      </c>
      <c r="E5" s="29" t="s">
        <v>10</v>
      </c>
      <c r="F5" s="29">
        <v>3</v>
      </c>
      <c r="G5" s="29">
        <v>3</v>
      </c>
      <c r="H5" s="29">
        <v>32973</v>
      </c>
      <c r="I5" s="29">
        <v>85</v>
      </c>
    </row>
    <row r="6" spans="1:9" x14ac:dyDescent="0.25">
      <c r="A6" s="29" t="s">
        <v>8</v>
      </c>
      <c r="B6" s="29">
        <v>20</v>
      </c>
      <c r="C6" s="29" t="s">
        <v>9</v>
      </c>
      <c r="D6" s="29">
        <v>13</v>
      </c>
      <c r="E6" s="29" t="s">
        <v>12</v>
      </c>
      <c r="F6" s="29">
        <v>4</v>
      </c>
      <c r="G6" s="29">
        <v>2</v>
      </c>
      <c r="H6" s="29">
        <v>35247</v>
      </c>
      <c r="I6" s="29">
        <v>47</v>
      </c>
    </row>
    <row r="7" spans="1:9" x14ac:dyDescent="0.25">
      <c r="A7" s="29" t="s">
        <v>8</v>
      </c>
      <c r="B7" s="29">
        <v>20</v>
      </c>
      <c r="C7" s="29" t="s">
        <v>11</v>
      </c>
      <c r="D7" s="29">
        <v>14</v>
      </c>
      <c r="E7" s="29" t="s">
        <v>12</v>
      </c>
      <c r="F7" s="29">
        <v>3</v>
      </c>
      <c r="G7" s="29">
        <v>3</v>
      </c>
      <c r="H7" s="29">
        <v>32973</v>
      </c>
      <c r="I7" s="29">
        <v>66</v>
      </c>
    </row>
    <row r="8" spans="1:9" x14ac:dyDescent="0.25">
      <c r="A8" s="29" t="s">
        <v>8</v>
      </c>
      <c r="B8" s="29">
        <v>21</v>
      </c>
      <c r="C8" s="29" t="s">
        <v>11</v>
      </c>
      <c r="D8" s="29">
        <v>14</v>
      </c>
      <c r="E8" s="29" t="s">
        <v>12</v>
      </c>
      <c r="F8" s="29">
        <v>3</v>
      </c>
      <c r="G8" s="29">
        <v>3</v>
      </c>
      <c r="H8" s="29">
        <v>35247</v>
      </c>
      <c r="I8" s="29">
        <v>75</v>
      </c>
    </row>
    <row r="9" spans="1:9" x14ac:dyDescent="0.25">
      <c r="A9" s="29" t="s">
        <v>8</v>
      </c>
      <c r="B9" s="29">
        <v>21</v>
      </c>
      <c r="C9" s="29" t="s">
        <v>9</v>
      </c>
      <c r="D9" s="29">
        <v>13</v>
      </c>
      <c r="E9" s="29" t="s">
        <v>10</v>
      </c>
      <c r="F9" s="29">
        <v>3</v>
      </c>
      <c r="G9" s="29">
        <v>3</v>
      </c>
      <c r="H9" s="29">
        <v>32973</v>
      </c>
      <c r="I9" s="29">
        <v>85</v>
      </c>
    </row>
    <row r="10" spans="1:9" x14ac:dyDescent="0.25">
      <c r="A10" s="29" t="s">
        <v>8</v>
      </c>
      <c r="B10" s="29">
        <v>21</v>
      </c>
      <c r="C10" s="29" t="s">
        <v>9</v>
      </c>
      <c r="D10" s="29">
        <v>15</v>
      </c>
      <c r="E10" s="29" t="s">
        <v>10</v>
      </c>
      <c r="F10" s="29">
        <v>5</v>
      </c>
      <c r="G10" s="29">
        <v>4</v>
      </c>
      <c r="H10" s="29">
        <v>35247</v>
      </c>
      <c r="I10" s="29">
        <v>141</v>
      </c>
    </row>
    <row r="11" spans="1:9" x14ac:dyDescent="0.25">
      <c r="A11" s="29" t="s">
        <v>8</v>
      </c>
      <c r="B11" s="29">
        <v>21</v>
      </c>
      <c r="C11" s="29" t="s">
        <v>11</v>
      </c>
      <c r="D11" s="29">
        <v>15</v>
      </c>
      <c r="E11" s="29" t="s">
        <v>12</v>
      </c>
      <c r="F11" s="29">
        <v>2</v>
      </c>
      <c r="G11" s="29">
        <v>3</v>
      </c>
      <c r="H11" s="29">
        <v>37521</v>
      </c>
      <c r="I11" s="29">
        <v>85</v>
      </c>
    </row>
    <row r="12" spans="1:9" x14ac:dyDescent="0.25">
      <c r="A12" s="29" t="s">
        <v>8</v>
      </c>
      <c r="B12" s="29">
        <v>22</v>
      </c>
      <c r="C12" s="29" t="s">
        <v>9</v>
      </c>
      <c r="D12" s="29">
        <v>14</v>
      </c>
      <c r="E12" s="29" t="s">
        <v>10</v>
      </c>
      <c r="F12" s="29">
        <v>3</v>
      </c>
      <c r="G12" s="29">
        <v>3</v>
      </c>
      <c r="H12" s="29">
        <v>36384</v>
      </c>
      <c r="I12" s="29">
        <v>85</v>
      </c>
    </row>
    <row r="13" spans="1:9" x14ac:dyDescent="0.25">
      <c r="A13" s="29" t="s">
        <v>8</v>
      </c>
      <c r="B13" s="29">
        <v>22</v>
      </c>
      <c r="C13" s="29" t="s">
        <v>11</v>
      </c>
      <c r="D13" s="29">
        <v>14</v>
      </c>
      <c r="E13" s="29" t="s">
        <v>12</v>
      </c>
      <c r="F13" s="29">
        <v>3</v>
      </c>
      <c r="G13" s="29">
        <v>2</v>
      </c>
      <c r="H13" s="29">
        <v>35247</v>
      </c>
      <c r="I13" s="29">
        <v>66</v>
      </c>
    </row>
    <row r="14" spans="1:9" x14ac:dyDescent="0.25">
      <c r="A14" s="29" t="s">
        <v>8</v>
      </c>
      <c r="B14" s="29">
        <v>22</v>
      </c>
      <c r="C14" s="29" t="s">
        <v>11</v>
      </c>
      <c r="D14" s="29">
        <v>16</v>
      </c>
      <c r="E14" s="29" t="s">
        <v>10</v>
      </c>
      <c r="F14" s="29">
        <v>4</v>
      </c>
      <c r="G14" s="29">
        <v>3</v>
      </c>
      <c r="H14" s="29">
        <v>36384</v>
      </c>
      <c r="I14" s="29">
        <v>75</v>
      </c>
    </row>
    <row r="15" spans="1:9" x14ac:dyDescent="0.25">
      <c r="A15" s="29" t="s">
        <v>8</v>
      </c>
      <c r="B15" s="29">
        <v>22</v>
      </c>
      <c r="C15" s="29" t="s">
        <v>11</v>
      </c>
      <c r="D15" s="29">
        <v>14</v>
      </c>
      <c r="E15" s="29" t="s">
        <v>10</v>
      </c>
      <c r="F15" s="29">
        <v>3</v>
      </c>
      <c r="G15" s="29">
        <v>3</v>
      </c>
      <c r="H15" s="29">
        <v>35247</v>
      </c>
      <c r="I15" s="29">
        <v>75</v>
      </c>
    </row>
    <row r="16" spans="1:9" x14ac:dyDescent="0.25">
      <c r="A16" s="29" t="s">
        <v>8</v>
      </c>
      <c r="B16" s="29">
        <v>23</v>
      </c>
      <c r="C16" s="29" t="s">
        <v>9</v>
      </c>
      <c r="D16" s="29">
        <v>16</v>
      </c>
      <c r="E16" s="29" t="s">
        <v>12</v>
      </c>
      <c r="F16" s="29">
        <v>3</v>
      </c>
      <c r="G16" s="29">
        <v>1</v>
      </c>
      <c r="H16" s="29">
        <v>38658</v>
      </c>
      <c r="I16" s="29">
        <v>47</v>
      </c>
    </row>
    <row r="17" spans="1:9" x14ac:dyDescent="0.25">
      <c r="A17" s="29" t="s">
        <v>8</v>
      </c>
      <c r="B17" s="29">
        <v>23</v>
      </c>
      <c r="C17" s="29" t="s">
        <v>9</v>
      </c>
      <c r="D17" s="29">
        <v>16</v>
      </c>
      <c r="E17" s="29" t="s">
        <v>12</v>
      </c>
      <c r="F17" s="29">
        <v>3</v>
      </c>
      <c r="G17" s="29">
        <v>3</v>
      </c>
      <c r="H17" s="29">
        <v>40932</v>
      </c>
      <c r="I17" s="29">
        <v>75</v>
      </c>
    </row>
    <row r="18" spans="1:9" x14ac:dyDescent="0.25">
      <c r="A18" s="29" t="s">
        <v>8</v>
      </c>
      <c r="B18" s="29">
        <v>23</v>
      </c>
      <c r="C18" s="29" t="s">
        <v>11</v>
      </c>
      <c r="D18" s="29">
        <v>14</v>
      </c>
      <c r="E18" s="29" t="s">
        <v>10</v>
      </c>
      <c r="F18" s="29">
        <v>2</v>
      </c>
      <c r="G18" s="29">
        <v>3</v>
      </c>
      <c r="H18" s="29">
        <v>34110</v>
      </c>
      <c r="I18" s="29">
        <v>103</v>
      </c>
    </row>
    <row r="19" spans="1:9" x14ac:dyDescent="0.25">
      <c r="A19" s="29" t="s">
        <v>8</v>
      </c>
      <c r="B19" s="29">
        <v>23</v>
      </c>
      <c r="C19" s="29" t="s">
        <v>9</v>
      </c>
      <c r="D19" s="29">
        <v>16</v>
      </c>
      <c r="E19" s="29" t="s">
        <v>12</v>
      </c>
      <c r="F19" s="29">
        <v>4</v>
      </c>
      <c r="G19" s="29">
        <v>3</v>
      </c>
      <c r="H19" s="29">
        <v>39795</v>
      </c>
      <c r="I19" s="29">
        <v>94</v>
      </c>
    </row>
    <row r="20" spans="1:9" x14ac:dyDescent="0.25">
      <c r="A20" s="29" t="s">
        <v>8</v>
      </c>
      <c r="B20" s="29">
        <v>23</v>
      </c>
      <c r="C20" s="29" t="s">
        <v>11</v>
      </c>
      <c r="D20" s="29">
        <v>16</v>
      </c>
      <c r="E20" s="29" t="s">
        <v>10</v>
      </c>
      <c r="F20" s="29">
        <v>4</v>
      </c>
      <c r="G20" s="29">
        <v>3</v>
      </c>
      <c r="H20" s="29">
        <v>38658</v>
      </c>
      <c r="I20" s="29">
        <v>113</v>
      </c>
    </row>
    <row r="21" spans="1:9" x14ac:dyDescent="0.25">
      <c r="A21" s="29" t="s">
        <v>8</v>
      </c>
      <c r="B21" s="29">
        <v>23</v>
      </c>
      <c r="C21" s="29" t="s">
        <v>11</v>
      </c>
      <c r="D21" s="29">
        <v>15</v>
      </c>
      <c r="E21" s="29" t="s">
        <v>12</v>
      </c>
      <c r="F21" s="29">
        <v>2</v>
      </c>
      <c r="G21" s="29">
        <v>2</v>
      </c>
      <c r="H21" s="29">
        <v>34110</v>
      </c>
      <c r="I21" s="29">
        <v>38</v>
      </c>
    </row>
    <row r="22" spans="1:9" x14ac:dyDescent="0.25">
      <c r="A22" s="29" t="s">
        <v>8</v>
      </c>
      <c r="B22" s="29">
        <v>23</v>
      </c>
      <c r="C22" s="29" t="s">
        <v>9</v>
      </c>
      <c r="D22" s="29">
        <v>14</v>
      </c>
      <c r="E22" s="29" t="s">
        <v>10</v>
      </c>
      <c r="F22" s="29">
        <v>4</v>
      </c>
      <c r="G22" s="29">
        <v>3</v>
      </c>
      <c r="H22" s="29">
        <v>38658</v>
      </c>
      <c r="I22" s="29">
        <v>113</v>
      </c>
    </row>
    <row r="23" spans="1:9" x14ac:dyDescent="0.25">
      <c r="A23" s="29" t="s">
        <v>8</v>
      </c>
      <c r="B23" s="29">
        <v>23</v>
      </c>
      <c r="C23" s="29" t="s">
        <v>9</v>
      </c>
      <c r="D23" s="29">
        <v>16</v>
      </c>
      <c r="E23" s="29" t="s">
        <v>10</v>
      </c>
      <c r="F23" s="29">
        <v>4</v>
      </c>
      <c r="G23" s="29">
        <v>3</v>
      </c>
      <c r="H23" s="29">
        <v>40932</v>
      </c>
      <c r="I23" s="29">
        <v>94</v>
      </c>
    </row>
    <row r="24" spans="1:9" x14ac:dyDescent="0.25">
      <c r="A24" s="29" t="s">
        <v>8</v>
      </c>
      <c r="B24" s="29">
        <v>24</v>
      </c>
      <c r="C24" s="29" t="s">
        <v>11</v>
      </c>
      <c r="D24" s="29">
        <v>16</v>
      </c>
      <c r="E24" s="29" t="s">
        <v>10</v>
      </c>
      <c r="F24" s="29">
        <v>4</v>
      </c>
      <c r="G24" s="29">
        <v>3</v>
      </c>
      <c r="H24" s="29">
        <v>42069</v>
      </c>
      <c r="I24" s="29">
        <v>94</v>
      </c>
    </row>
    <row r="25" spans="1:9" x14ac:dyDescent="0.25">
      <c r="A25" s="29" t="s">
        <v>8</v>
      </c>
      <c r="B25" s="29">
        <v>24</v>
      </c>
      <c r="C25" s="29" t="s">
        <v>11</v>
      </c>
      <c r="D25" s="29">
        <v>16</v>
      </c>
      <c r="E25" s="29" t="s">
        <v>12</v>
      </c>
      <c r="F25" s="29">
        <v>5</v>
      </c>
      <c r="G25" s="29">
        <v>5</v>
      </c>
      <c r="H25" s="29">
        <v>44343</v>
      </c>
      <c r="I25" s="29">
        <v>188</v>
      </c>
    </row>
    <row r="26" spans="1:9" x14ac:dyDescent="0.25">
      <c r="A26" s="29" t="s">
        <v>8</v>
      </c>
      <c r="B26" s="29">
        <v>24</v>
      </c>
      <c r="C26" s="29" t="s">
        <v>9</v>
      </c>
      <c r="D26" s="29">
        <v>14</v>
      </c>
      <c r="E26" s="29" t="s">
        <v>10</v>
      </c>
      <c r="F26" s="29">
        <v>2</v>
      </c>
      <c r="G26" s="29">
        <v>3</v>
      </c>
      <c r="H26" s="29">
        <v>45480</v>
      </c>
      <c r="I26" s="29">
        <v>113</v>
      </c>
    </row>
    <row r="27" spans="1:9" x14ac:dyDescent="0.25">
      <c r="A27" s="29" t="s">
        <v>8</v>
      </c>
      <c r="B27" s="29">
        <v>24</v>
      </c>
      <c r="C27" s="29" t="s">
        <v>9</v>
      </c>
      <c r="D27" s="29">
        <v>13</v>
      </c>
      <c r="E27" s="29" t="s">
        <v>12</v>
      </c>
      <c r="F27" s="29">
        <v>3</v>
      </c>
      <c r="G27" s="29">
        <v>2</v>
      </c>
      <c r="H27" s="29">
        <v>42069</v>
      </c>
      <c r="I27" s="29">
        <v>47</v>
      </c>
    </row>
    <row r="28" spans="1:9" x14ac:dyDescent="0.25">
      <c r="A28" s="29" t="s">
        <v>8</v>
      </c>
      <c r="B28" s="29">
        <v>24</v>
      </c>
      <c r="C28" s="29" t="s">
        <v>11</v>
      </c>
      <c r="D28" s="29">
        <v>16</v>
      </c>
      <c r="E28" s="29" t="s">
        <v>10</v>
      </c>
      <c r="F28" s="29">
        <v>4</v>
      </c>
      <c r="G28" s="29">
        <v>3</v>
      </c>
      <c r="H28" s="29">
        <v>46617</v>
      </c>
      <c r="I28" s="29">
        <v>75</v>
      </c>
    </row>
    <row r="29" spans="1:9" x14ac:dyDescent="0.25">
      <c r="A29" s="29" t="s">
        <v>8</v>
      </c>
      <c r="B29" s="29">
        <v>25</v>
      </c>
      <c r="C29" s="29" t="s">
        <v>11</v>
      </c>
      <c r="D29" s="29">
        <v>14</v>
      </c>
      <c r="E29" s="29" t="s">
        <v>12</v>
      </c>
      <c r="F29" s="29">
        <v>3</v>
      </c>
      <c r="G29" s="29">
        <v>3</v>
      </c>
      <c r="H29" s="29">
        <v>48891</v>
      </c>
      <c r="I29" s="29">
        <v>75</v>
      </c>
    </row>
    <row r="30" spans="1:9" x14ac:dyDescent="0.25">
      <c r="A30" s="29" t="s">
        <v>8</v>
      </c>
      <c r="B30" s="29">
        <v>25</v>
      </c>
      <c r="C30" s="29" t="s">
        <v>9</v>
      </c>
      <c r="D30" s="29">
        <v>14</v>
      </c>
      <c r="E30" s="29" t="s">
        <v>12</v>
      </c>
      <c r="F30" s="29">
        <v>2</v>
      </c>
      <c r="G30" s="29">
        <v>3</v>
      </c>
      <c r="H30" s="29">
        <v>45480</v>
      </c>
      <c r="I30" s="29">
        <v>56</v>
      </c>
    </row>
    <row r="31" spans="1:9" x14ac:dyDescent="0.25">
      <c r="A31" s="29" t="s">
        <v>8</v>
      </c>
      <c r="B31" s="29">
        <v>25</v>
      </c>
      <c r="C31" s="29" t="s">
        <v>11</v>
      </c>
      <c r="D31" s="29">
        <v>14</v>
      </c>
      <c r="E31" s="29" t="s">
        <v>12</v>
      </c>
      <c r="F31" s="29">
        <v>2</v>
      </c>
      <c r="G31" s="29">
        <v>2</v>
      </c>
      <c r="H31" s="29">
        <v>53439</v>
      </c>
      <c r="I31" s="29">
        <v>47</v>
      </c>
    </row>
    <row r="32" spans="1:9" x14ac:dyDescent="0.25">
      <c r="A32" s="29" t="s">
        <v>8</v>
      </c>
      <c r="B32" s="29">
        <v>25</v>
      </c>
      <c r="C32" s="29" t="s">
        <v>11</v>
      </c>
      <c r="D32" s="29">
        <v>14</v>
      </c>
      <c r="E32" s="29" t="s">
        <v>12</v>
      </c>
      <c r="F32" s="29">
        <v>3</v>
      </c>
      <c r="G32" s="29">
        <v>3</v>
      </c>
      <c r="H32" s="29">
        <v>39795</v>
      </c>
      <c r="I32" s="29">
        <v>85</v>
      </c>
    </row>
    <row r="33" spans="1:9" x14ac:dyDescent="0.25">
      <c r="A33" s="29" t="s">
        <v>8</v>
      </c>
      <c r="B33" s="29">
        <v>25</v>
      </c>
      <c r="C33" s="29" t="s">
        <v>9</v>
      </c>
      <c r="D33" s="29">
        <v>16</v>
      </c>
      <c r="E33" s="29" t="s">
        <v>10</v>
      </c>
      <c r="F33" s="29">
        <v>3</v>
      </c>
      <c r="G33" s="29">
        <v>4</v>
      </c>
      <c r="H33" s="29">
        <v>40932</v>
      </c>
      <c r="I33" s="29">
        <v>113</v>
      </c>
    </row>
    <row r="34" spans="1:9" x14ac:dyDescent="0.25">
      <c r="A34" s="29" t="s">
        <v>8</v>
      </c>
      <c r="B34" s="29">
        <v>25</v>
      </c>
      <c r="C34" s="29" t="s">
        <v>11</v>
      </c>
      <c r="D34" s="29">
        <v>16</v>
      </c>
      <c r="E34" s="29" t="s">
        <v>12</v>
      </c>
      <c r="F34" s="29">
        <v>2</v>
      </c>
      <c r="G34" s="29">
        <v>2</v>
      </c>
      <c r="H34" s="29">
        <v>40932</v>
      </c>
      <c r="I34" s="29">
        <v>47</v>
      </c>
    </row>
    <row r="35" spans="1:9" x14ac:dyDescent="0.25">
      <c r="A35" s="29" t="s">
        <v>8</v>
      </c>
      <c r="B35" s="29">
        <v>25</v>
      </c>
      <c r="C35" s="29" t="s">
        <v>9</v>
      </c>
      <c r="D35" s="29">
        <v>16</v>
      </c>
      <c r="E35" s="29" t="s">
        <v>10</v>
      </c>
      <c r="F35" s="29">
        <v>3</v>
      </c>
      <c r="G35" s="29">
        <v>3</v>
      </c>
      <c r="H35" s="29">
        <v>43206</v>
      </c>
      <c r="I35" s="29">
        <v>85</v>
      </c>
    </row>
    <row r="36" spans="1:9" x14ac:dyDescent="0.25">
      <c r="A36" s="29" t="s">
        <v>8</v>
      </c>
      <c r="B36" s="29">
        <v>26</v>
      </c>
      <c r="C36" s="29" t="s">
        <v>11</v>
      </c>
      <c r="D36" s="29">
        <v>14</v>
      </c>
      <c r="E36" s="29" t="s">
        <v>12</v>
      </c>
      <c r="F36" s="29">
        <v>3</v>
      </c>
      <c r="G36" s="29">
        <v>4</v>
      </c>
      <c r="H36" s="29">
        <v>44343</v>
      </c>
      <c r="I36" s="29">
        <v>113</v>
      </c>
    </row>
    <row r="37" spans="1:9" x14ac:dyDescent="0.25">
      <c r="A37" s="29" t="s">
        <v>8</v>
      </c>
      <c r="B37" s="29">
        <v>26</v>
      </c>
      <c r="C37" s="29" t="s">
        <v>11</v>
      </c>
      <c r="D37" s="29">
        <v>16</v>
      </c>
      <c r="E37" s="29" t="s">
        <v>12</v>
      </c>
      <c r="F37" s="29">
        <v>4</v>
      </c>
      <c r="G37" s="29">
        <v>3</v>
      </c>
      <c r="H37" s="29">
        <v>52302</v>
      </c>
      <c r="I37" s="29">
        <v>113</v>
      </c>
    </row>
    <row r="38" spans="1:9" x14ac:dyDescent="0.25">
      <c r="A38" s="29" t="s">
        <v>8</v>
      </c>
      <c r="B38" s="29">
        <v>26</v>
      </c>
      <c r="C38" s="29" t="s">
        <v>9</v>
      </c>
      <c r="D38" s="29">
        <v>16</v>
      </c>
      <c r="E38" s="29" t="s">
        <v>12</v>
      </c>
      <c r="F38" s="29">
        <v>2</v>
      </c>
      <c r="G38" s="29">
        <v>2</v>
      </c>
      <c r="H38" s="29">
        <v>53439</v>
      </c>
      <c r="I38" s="29">
        <v>47</v>
      </c>
    </row>
    <row r="39" spans="1:9" x14ac:dyDescent="0.25">
      <c r="A39" s="29" t="s">
        <v>8</v>
      </c>
      <c r="B39" s="29">
        <v>26</v>
      </c>
      <c r="C39" s="29" t="s">
        <v>9</v>
      </c>
      <c r="D39" s="29">
        <v>16</v>
      </c>
      <c r="E39" s="29" t="s">
        <v>12</v>
      </c>
      <c r="F39" s="29">
        <v>3</v>
      </c>
      <c r="G39" s="29">
        <v>3</v>
      </c>
      <c r="H39" s="29">
        <v>51165</v>
      </c>
      <c r="I39" s="29">
        <v>85</v>
      </c>
    </row>
    <row r="40" spans="1:9" x14ac:dyDescent="0.25">
      <c r="A40" s="29" t="s">
        <v>8</v>
      </c>
      <c r="B40" s="29">
        <v>26</v>
      </c>
      <c r="C40" s="29" t="s">
        <v>11</v>
      </c>
      <c r="D40" s="29">
        <v>16</v>
      </c>
      <c r="E40" s="29" t="s">
        <v>10</v>
      </c>
      <c r="F40" s="29">
        <v>3</v>
      </c>
      <c r="G40" s="29">
        <v>3</v>
      </c>
      <c r="H40" s="29">
        <v>36384</v>
      </c>
      <c r="I40" s="29">
        <v>66</v>
      </c>
    </row>
    <row r="41" spans="1:9" x14ac:dyDescent="0.25">
      <c r="A41" s="29" t="s">
        <v>8</v>
      </c>
      <c r="B41" s="29">
        <v>26</v>
      </c>
      <c r="C41" s="29" t="s">
        <v>9</v>
      </c>
      <c r="D41" s="29">
        <v>16</v>
      </c>
      <c r="E41" s="29" t="s">
        <v>12</v>
      </c>
      <c r="F41" s="29">
        <v>4</v>
      </c>
      <c r="G41" s="29">
        <v>4</v>
      </c>
      <c r="H41" s="29">
        <v>44343</v>
      </c>
      <c r="I41" s="29">
        <v>132</v>
      </c>
    </row>
    <row r="42" spans="1:9" x14ac:dyDescent="0.25">
      <c r="A42" s="29" t="s">
        <v>8</v>
      </c>
      <c r="B42" s="29">
        <v>26</v>
      </c>
      <c r="C42" s="29" t="s">
        <v>9</v>
      </c>
      <c r="D42" s="29">
        <v>16</v>
      </c>
      <c r="E42" s="29" t="s">
        <v>10</v>
      </c>
      <c r="F42" s="29">
        <v>3</v>
      </c>
      <c r="G42" s="29">
        <v>3</v>
      </c>
      <c r="H42" s="29">
        <v>50028</v>
      </c>
      <c r="I42" s="29">
        <v>85</v>
      </c>
    </row>
    <row r="43" spans="1:9" x14ac:dyDescent="0.25">
      <c r="A43" s="29" t="s">
        <v>8</v>
      </c>
      <c r="B43" s="29">
        <v>27</v>
      </c>
      <c r="C43" s="29" t="s">
        <v>11</v>
      </c>
      <c r="D43" s="29">
        <v>14</v>
      </c>
      <c r="E43" s="29" t="s">
        <v>12</v>
      </c>
      <c r="F43" s="29">
        <v>3</v>
      </c>
      <c r="G43" s="29">
        <v>2</v>
      </c>
      <c r="H43" s="29">
        <v>45480</v>
      </c>
      <c r="I43" s="29">
        <v>66</v>
      </c>
    </row>
    <row r="44" spans="1:9" x14ac:dyDescent="0.25">
      <c r="A44" s="29" t="s">
        <v>8</v>
      </c>
      <c r="B44" s="29">
        <v>27</v>
      </c>
      <c r="C44" s="29" t="s">
        <v>9</v>
      </c>
      <c r="D44" s="29">
        <v>16</v>
      </c>
      <c r="E44" s="29" t="s">
        <v>10</v>
      </c>
      <c r="F44" s="29">
        <v>4</v>
      </c>
      <c r="G44" s="29">
        <v>3</v>
      </c>
      <c r="H44" s="29">
        <v>54576</v>
      </c>
      <c r="I44" s="29">
        <v>85</v>
      </c>
    </row>
    <row r="45" spans="1:9" x14ac:dyDescent="0.25">
      <c r="A45" s="29" t="s">
        <v>8</v>
      </c>
      <c r="B45" s="29">
        <v>27</v>
      </c>
      <c r="C45" s="29" t="s">
        <v>11</v>
      </c>
      <c r="D45" s="29">
        <v>14</v>
      </c>
      <c r="E45" s="29" t="s">
        <v>12</v>
      </c>
      <c r="F45" s="29">
        <v>2</v>
      </c>
      <c r="G45" s="29">
        <v>3</v>
      </c>
      <c r="H45" s="29">
        <v>45480</v>
      </c>
      <c r="I45" s="29">
        <v>56</v>
      </c>
    </row>
    <row r="46" spans="1:9" x14ac:dyDescent="0.25">
      <c r="A46" s="29" t="s">
        <v>8</v>
      </c>
      <c r="B46" s="29">
        <v>28</v>
      </c>
      <c r="C46" s="29" t="s">
        <v>11</v>
      </c>
      <c r="D46" s="29">
        <v>14</v>
      </c>
      <c r="E46" s="29" t="s">
        <v>12</v>
      </c>
      <c r="F46" s="29">
        <v>2</v>
      </c>
      <c r="G46" s="29">
        <v>3</v>
      </c>
      <c r="H46" s="29">
        <v>46617</v>
      </c>
      <c r="I46" s="29">
        <v>56</v>
      </c>
    </row>
    <row r="47" spans="1:9" x14ac:dyDescent="0.25">
      <c r="A47" s="29" t="s">
        <v>8</v>
      </c>
      <c r="B47" s="29">
        <v>28</v>
      </c>
      <c r="C47" s="29" t="s">
        <v>11</v>
      </c>
      <c r="D47" s="29">
        <v>16</v>
      </c>
      <c r="E47" s="29" t="s">
        <v>12</v>
      </c>
      <c r="F47" s="29">
        <v>2</v>
      </c>
      <c r="G47" s="29">
        <v>3</v>
      </c>
      <c r="H47" s="29">
        <v>52302</v>
      </c>
      <c r="I47" s="29">
        <v>66</v>
      </c>
    </row>
    <row r="48" spans="1:9" x14ac:dyDescent="0.25">
      <c r="A48" s="29" t="s">
        <v>8</v>
      </c>
      <c r="B48" s="29">
        <v>28</v>
      </c>
      <c r="C48" s="29" t="s">
        <v>9</v>
      </c>
      <c r="D48" s="29">
        <v>14</v>
      </c>
      <c r="E48" s="29" t="s">
        <v>10</v>
      </c>
      <c r="F48" s="29">
        <v>3</v>
      </c>
      <c r="G48" s="29">
        <v>3</v>
      </c>
      <c r="H48" s="29">
        <v>52302</v>
      </c>
      <c r="I48" s="29">
        <v>103</v>
      </c>
    </row>
    <row r="49" spans="1:9" x14ac:dyDescent="0.25">
      <c r="A49" s="29" t="s">
        <v>8</v>
      </c>
      <c r="B49" s="29">
        <v>28</v>
      </c>
      <c r="C49" s="29" t="s">
        <v>11</v>
      </c>
      <c r="D49" s="29">
        <v>14</v>
      </c>
      <c r="E49" s="29" t="s">
        <v>12</v>
      </c>
      <c r="F49" s="29">
        <v>3</v>
      </c>
      <c r="G49" s="29">
        <v>3</v>
      </c>
      <c r="H49" s="29">
        <v>54576</v>
      </c>
      <c r="I49" s="29">
        <v>94</v>
      </c>
    </row>
    <row r="50" spans="1:9" x14ac:dyDescent="0.25">
      <c r="A50" s="29" t="s">
        <v>8</v>
      </c>
      <c r="B50" s="29">
        <v>28</v>
      </c>
      <c r="C50" s="29" t="s">
        <v>9</v>
      </c>
      <c r="D50" s="29">
        <v>14</v>
      </c>
      <c r="E50" s="29" t="s">
        <v>10</v>
      </c>
      <c r="F50" s="29">
        <v>4</v>
      </c>
      <c r="G50" s="29">
        <v>3</v>
      </c>
      <c r="H50" s="29">
        <v>54576</v>
      </c>
      <c r="I50" s="29">
        <v>113</v>
      </c>
    </row>
    <row r="51" spans="1:9" x14ac:dyDescent="0.25">
      <c r="A51" s="29" t="s">
        <v>8</v>
      </c>
      <c r="B51" s="29">
        <v>28</v>
      </c>
      <c r="C51" s="29" t="s">
        <v>11</v>
      </c>
      <c r="D51" s="29">
        <v>16</v>
      </c>
      <c r="E51" s="29" t="s">
        <v>12</v>
      </c>
      <c r="F51" s="29">
        <v>3</v>
      </c>
      <c r="G51" s="29">
        <v>3</v>
      </c>
      <c r="H51" s="29">
        <v>51165</v>
      </c>
      <c r="I51" s="29">
        <v>56</v>
      </c>
    </row>
    <row r="52" spans="1:9" x14ac:dyDescent="0.25">
      <c r="A52" s="29" t="s">
        <v>8</v>
      </c>
      <c r="B52" s="29">
        <v>29</v>
      </c>
      <c r="C52" s="29" t="s">
        <v>9</v>
      </c>
      <c r="D52" s="29">
        <v>18</v>
      </c>
      <c r="E52" s="29" t="s">
        <v>12</v>
      </c>
      <c r="F52" s="29">
        <v>3</v>
      </c>
      <c r="G52" s="29">
        <v>3</v>
      </c>
      <c r="H52" s="29">
        <v>68220</v>
      </c>
      <c r="I52" s="29">
        <v>85</v>
      </c>
    </row>
    <row r="53" spans="1:9" x14ac:dyDescent="0.25">
      <c r="A53" s="29" t="s">
        <v>8</v>
      </c>
      <c r="B53" s="29">
        <v>29</v>
      </c>
      <c r="C53" s="29" t="s">
        <v>11</v>
      </c>
      <c r="D53" s="29">
        <v>14</v>
      </c>
      <c r="E53" s="29" t="s">
        <v>12</v>
      </c>
      <c r="F53" s="29">
        <v>2</v>
      </c>
      <c r="G53" s="29">
        <v>2</v>
      </c>
      <c r="H53" s="29">
        <v>46617</v>
      </c>
      <c r="I53" s="29">
        <v>38</v>
      </c>
    </row>
    <row r="54" spans="1:9" x14ac:dyDescent="0.25">
      <c r="A54" s="29" t="s">
        <v>8</v>
      </c>
      <c r="B54" s="29">
        <v>29</v>
      </c>
      <c r="C54" s="29" t="s">
        <v>11</v>
      </c>
      <c r="D54" s="29">
        <v>16</v>
      </c>
      <c r="E54" s="29" t="s">
        <v>12</v>
      </c>
      <c r="F54" s="29">
        <v>4</v>
      </c>
      <c r="G54" s="29">
        <v>3</v>
      </c>
      <c r="H54" s="29">
        <v>50028</v>
      </c>
      <c r="I54" s="29">
        <v>94</v>
      </c>
    </row>
    <row r="55" spans="1:9" x14ac:dyDescent="0.25">
      <c r="A55" s="29" t="s">
        <v>8</v>
      </c>
      <c r="B55" s="29">
        <v>30</v>
      </c>
      <c r="C55" s="29" t="s">
        <v>9</v>
      </c>
      <c r="D55" s="29">
        <v>14</v>
      </c>
      <c r="E55" s="29" t="s">
        <v>12</v>
      </c>
      <c r="F55" s="29">
        <v>4</v>
      </c>
      <c r="G55" s="29">
        <v>4</v>
      </c>
      <c r="H55" s="29">
        <v>46617</v>
      </c>
      <c r="I55" s="29">
        <v>141</v>
      </c>
    </row>
    <row r="56" spans="1:9" x14ac:dyDescent="0.25">
      <c r="A56" s="29" t="s">
        <v>8</v>
      </c>
      <c r="B56" s="29">
        <v>30</v>
      </c>
      <c r="C56" s="29" t="s">
        <v>9</v>
      </c>
      <c r="D56" s="29">
        <v>14</v>
      </c>
      <c r="E56" s="29" t="s">
        <v>10</v>
      </c>
      <c r="F56" s="29">
        <v>3</v>
      </c>
      <c r="G56" s="29">
        <v>3</v>
      </c>
      <c r="H56" s="29">
        <v>54576</v>
      </c>
      <c r="I56" s="29">
        <v>85</v>
      </c>
    </row>
    <row r="57" spans="1:9" x14ac:dyDescent="0.25">
      <c r="A57" s="29" t="s">
        <v>8</v>
      </c>
      <c r="B57" s="29">
        <v>31</v>
      </c>
      <c r="C57" s="29" t="s">
        <v>9</v>
      </c>
      <c r="D57" s="29">
        <v>14</v>
      </c>
      <c r="E57" s="29" t="s">
        <v>12</v>
      </c>
      <c r="F57" s="29">
        <v>2</v>
      </c>
      <c r="G57" s="29">
        <v>2</v>
      </c>
      <c r="H57" s="29">
        <v>54576</v>
      </c>
      <c r="I57" s="29">
        <v>47</v>
      </c>
    </row>
    <row r="58" spans="1:9" x14ac:dyDescent="0.25">
      <c r="A58" s="29" t="s">
        <v>8</v>
      </c>
      <c r="B58" s="29">
        <v>31</v>
      </c>
      <c r="C58" s="29" t="s">
        <v>11</v>
      </c>
      <c r="D58" s="29">
        <v>14</v>
      </c>
      <c r="E58" s="29" t="s">
        <v>10</v>
      </c>
      <c r="F58" s="29">
        <v>2</v>
      </c>
      <c r="G58" s="29">
        <v>2</v>
      </c>
      <c r="H58" s="29">
        <v>45480</v>
      </c>
      <c r="I58" s="29">
        <v>47</v>
      </c>
    </row>
    <row r="59" spans="1:9" x14ac:dyDescent="0.25">
      <c r="A59" s="29" t="s">
        <v>8</v>
      </c>
      <c r="B59" s="29">
        <v>32</v>
      </c>
      <c r="C59" s="29" t="s">
        <v>11</v>
      </c>
      <c r="D59" s="29">
        <v>14</v>
      </c>
      <c r="E59" s="29" t="s">
        <v>10</v>
      </c>
      <c r="F59" s="29">
        <v>3</v>
      </c>
      <c r="G59" s="29">
        <v>4</v>
      </c>
      <c r="H59" s="29">
        <v>46617</v>
      </c>
      <c r="I59" s="29">
        <v>113</v>
      </c>
    </row>
    <row r="60" spans="1:9" x14ac:dyDescent="0.25">
      <c r="A60" s="29" t="s">
        <v>8</v>
      </c>
      <c r="B60" s="29">
        <v>32</v>
      </c>
      <c r="C60" s="29" t="s">
        <v>9</v>
      </c>
      <c r="D60" s="29">
        <v>14</v>
      </c>
      <c r="E60" s="29" t="s">
        <v>12</v>
      </c>
      <c r="F60" s="29">
        <v>4</v>
      </c>
      <c r="G60" s="29">
        <v>3</v>
      </c>
      <c r="H60" s="29">
        <v>52302</v>
      </c>
      <c r="I60" s="29">
        <v>85</v>
      </c>
    </row>
    <row r="61" spans="1:9" x14ac:dyDescent="0.25">
      <c r="A61" s="29" t="s">
        <v>8</v>
      </c>
      <c r="B61" s="29">
        <v>33</v>
      </c>
      <c r="C61" s="29" t="s">
        <v>11</v>
      </c>
      <c r="D61" s="29">
        <v>16</v>
      </c>
      <c r="E61" s="29" t="s">
        <v>10</v>
      </c>
      <c r="F61" s="29">
        <v>2</v>
      </c>
      <c r="G61" s="29">
        <v>2</v>
      </c>
      <c r="H61" s="29">
        <v>55713</v>
      </c>
      <c r="I61" s="29">
        <v>38</v>
      </c>
    </row>
    <row r="62" spans="1:9" x14ac:dyDescent="0.25">
      <c r="A62" s="29" t="s">
        <v>8</v>
      </c>
      <c r="B62" s="29">
        <v>33</v>
      </c>
      <c r="C62" s="29" t="s">
        <v>11</v>
      </c>
      <c r="D62" s="29">
        <v>16</v>
      </c>
      <c r="E62" s="29" t="s">
        <v>12</v>
      </c>
      <c r="F62" s="29">
        <v>3</v>
      </c>
      <c r="G62" s="29">
        <v>3</v>
      </c>
      <c r="H62" s="29">
        <v>46617</v>
      </c>
      <c r="I62" s="29">
        <v>85</v>
      </c>
    </row>
    <row r="63" spans="1:9" x14ac:dyDescent="0.25">
      <c r="A63" s="29" t="s">
        <v>8</v>
      </c>
      <c r="B63" s="29">
        <v>34</v>
      </c>
      <c r="C63" s="29" t="s">
        <v>9</v>
      </c>
      <c r="D63" s="29">
        <v>16</v>
      </c>
      <c r="E63" s="29" t="s">
        <v>10</v>
      </c>
      <c r="F63" s="29">
        <v>4</v>
      </c>
      <c r="G63" s="29">
        <v>5</v>
      </c>
      <c r="H63" s="29">
        <v>51165</v>
      </c>
      <c r="I63" s="29">
        <v>169</v>
      </c>
    </row>
    <row r="64" spans="1:9" x14ac:dyDescent="0.25">
      <c r="A64" s="29" t="s">
        <v>8</v>
      </c>
      <c r="B64" s="29">
        <v>34</v>
      </c>
      <c r="C64" s="29" t="s">
        <v>11</v>
      </c>
      <c r="D64" s="29">
        <v>16</v>
      </c>
      <c r="E64" s="29" t="s">
        <v>10</v>
      </c>
      <c r="F64" s="29">
        <v>2</v>
      </c>
      <c r="G64" s="29">
        <v>2</v>
      </c>
      <c r="H64" s="29">
        <v>52302</v>
      </c>
      <c r="I64" s="29">
        <v>66</v>
      </c>
    </row>
    <row r="65" spans="1:9" x14ac:dyDescent="0.25">
      <c r="A65" s="29" t="s">
        <v>8</v>
      </c>
      <c r="B65" s="29">
        <v>35</v>
      </c>
      <c r="C65" s="29" t="s">
        <v>9</v>
      </c>
      <c r="D65" s="29">
        <v>16</v>
      </c>
      <c r="E65" s="29" t="s">
        <v>12</v>
      </c>
      <c r="F65" s="29">
        <v>4</v>
      </c>
      <c r="G65" s="29">
        <v>3</v>
      </c>
      <c r="H65" s="29">
        <v>48891</v>
      </c>
      <c r="I65" s="29">
        <v>85</v>
      </c>
    </row>
    <row r="66" spans="1:9" x14ac:dyDescent="0.25">
      <c r="A66" s="29" t="s">
        <v>8</v>
      </c>
      <c r="B66" s="29">
        <v>35</v>
      </c>
      <c r="C66" s="29" t="s">
        <v>11</v>
      </c>
      <c r="D66" s="29">
        <v>16</v>
      </c>
      <c r="E66" s="29" t="s">
        <v>12</v>
      </c>
      <c r="F66" s="29">
        <v>3</v>
      </c>
      <c r="G66" s="29">
        <v>3</v>
      </c>
      <c r="H66" s="29">
        <v>60261</v>
      </c>
      <c r="I66" s="29">
        <v>94</v>
      </c>
    </row>
    <row r="67" spans="1:9" x14ac:dyDescent="0.25">
      <c r="A67" s="29" t="s">
        <v>8</v>
      </c>
      <c r="B67" s="29">
        <v>35</v>
      </c>
      <c r="C67" s="29" t="s">
        <v>11</v>
      </c>
      <c r="D67" s="29">
        <v>18</v>
      </c>
      <c r="E67" s="29" t="s">
        <v>10</v>
      </c>
      <c r="F67" s="29">
        <v>3</v>
      </c>
      <c r="G67" s="29">
        <v>3</v>
      </c>
      <c r="H67" s="29">
        <v>67083</v>
      </c>
      <c r="I67" s="29">
        <v>85</v>
      </c>
    </row>
    <row r="68" spans="1:9" x14ac:dyDescent="0.25">
      <c r="A68" s="29" t="s">
        <v>8</v>
      </c>
      <c r="B68" s="29">
        <v>36</v>
      </c>
      <c r="C68" s="29" t="s">
        <v>9</v>
      </c>
      <c r="D68" s="29">
        <v>12</v>
      </c>
      <c r="E68" s="29" t="s">
        <v>10</v>
      </c>
      <c r="F68" s="29">
        <v>4</v>
      </c>
      <c r="G68" s="29">
        <v>3</v>
      </c>
      <c r="H68" s="29">
        <v>44343</v>
      </c>
      <c r="I68" s="29">
        <v>94</v>
      </c>
    </row>
    <row r="69" spans="1:9" x14ac:dyDescent="0.25">
      <c r="A69" s="29" t="s">
        <v>8</v>
      </c>
      <c r="B69" s="29">
        <v>37</v>
      </c>
      <c r="C69" s="29" t="s">
        <v>11</v>
      </c>
      <c r="D69" s="29">
        <v>16</v>
      </c>
      <c r="E69" s="29" t="s">
        <v>12</v>
      </c>
      <c r="F69" s="29">
        <v>3</v>
      </c>
      <c r="G69" s="29">
        <v>3</v>
      </c>
      <c r="H69" s="29">
        <v>37521</v>
      </c>
      <c r="I69" s="29">
        <v>85</v>
      </c>
    </row>
    <row r="70" spans="1:9" x14ac:dyDescent="0.25">
      <c r="A70" s="29" t="s">
        <v>8</v>
      </c>
      <c r="B70" s="29">
        <v>38</v>
      </c>
      <c r="C70" s="29" t="s">
        <v>9</v>
      </c>
      <c r="D70" s="29">
        <v>16</v>
      </c>
      <c r="E70" s="29" t="s">
        <v>12</v>
      </c>
      <c r="F70" s="29">
        <v>3</v>
      </c>
      <c r="G70" s="29">
        <v>3</v>
      </c>
      <c r="H70" s="29">
        <v>46617</v>
      </c>
      <c r="I70" s="29">
        <v>75</v>
      </c>
    </row>
    <row r="71" spans="1:9" x14ac:dyDescent="0.25">
      <c r="A71" s="29" t="s">
        <v>8</v>
      </c>
      <c r="B71" s="29">
        <v>38</v>
      </c>
      <c r="C71" s="29" t="s">
        <v>11</v>
      </c>
      <c r="D71" s="29">
        <v>14</v>
      </c>
      <c r="E71" s="29" t="s">
        <v>12</v>
      </c>
      <c r="F71" s="29">
        <v>2</v>
      </c>
      <c r="G71" s="29">
        <v>3</v>
      </c>
      <c r="H71" s="29">
        <v>54576</v>
      </c>
      <c r="I71" s="29">
        <v>56</v>
      </c>
    </row>
    <row r="72" spans="1:9" x14ac:dyDescent="0.25">
      <c r="A72" s="29" t="s">
        <v>8</v>
      </c>
      <c r="B72" s="29">
        <v>38</v>
      </c>
      <c r="C72" s="29" t="s">
        <v>9</v>
      </c>
      <c r="D72" s="29">
        <v>14</v>
      </c>
      <c r="E72" s="29" t="s">
        <v>10</v>
      </c>
      <c r="F72" s="29">
        <v>2</v>
      </c>
      <c r="G72" s="29">
        <v>3</v>
      </c>
      <c r="H72" s="29">
        <v>52302</v>
      </c>
      <c r="I72" s="29">
        <v>56</v>
      </c>
    </row>
    <row r="73" spans="1:9" x14ac:dyDescent="0.25">
      <c r="A73" s="29" t="s">
        <v>8</v>
      </c>
      <c r="B73" s="29">
        <v>38</v>
      </c>
      <c r="C73" s="29" t="s">
        <v>9</v>
      </c>
      <c r="D73" s="29">
        <v>16</v>
      </c>
      <c r="E73" s="29" t="s">
        <v>12</v>
      </c>
      <c r="F73" s="29">
        <v>3</v>
      </c>
      <c r="G73" s="29">
        <v>3</v>
      </c>
      <c r="H73" s="29">
        <v>56850</v>
      </c>
      <c r="I73" s="29">
        <v>75</v>
      </c>
    </row>
    <row r="74" spans="1:9" x14ac:dyDescent="0.25">
      <c r="A74" s="29" t="s">
        <v>8</v>
      </c>
      <c r="B74" s="29">
        <v>39</v>
      </c>
      <c r="C74" s="29" t="s">
        <v>9</v>
      </c>
      <c r="D74" s="29">
        <v>16</v>
      </c>
      <c r="E74" s="29" t="s">
        <v>12</v>
      </c>
      <c r="F74" s="29">
        <v>4</v>
      </c>
      <c r="G74" s="29">
        <v>4</v>
      </c>
      <c r="H74" s="29">
        <v>59124</v>
      </c>
      <c r="I74" s="29">
        <v>132</v>
      </c>
    </row>
    <row r="75" spans="1:9" x14ac:dyDescent="0.25">
      <c r="A75" s="29" t="s">
        <v>8</v>
      </c>
      <c r="B75" s="29">
        <v>40</v>
      </c>
      <c r="C75" s="29" t="s">
        <v>9</v>
      </c>
      <c r="D75" s="29">
        <v>16</v>
      </c>
      <c r="E75" s="29" t="s">
        <v>12</v>
      </c>
      <c r="F75" s="29">
        <v>3</v>
      </c>
      <c r="G75" s="29">
        <v>3</v>
      </c>
      <c r="H75" s="29">
        <v>61398</v>
      </c>
      <c r="I75" s="29">
        <v>66</v>
      </c>
    </row>
    <row r="76" spans="1:9" x14ac:dyDescent="0.25">
      <c r="A76" s="29" t="s">
        <v>8</v>
      </c>
      <c r="B76" s="29">
        <v>41</v>
      </c>
      <c r="C76" s="29" t="s">
        <v>9</v>
      </c>
      <c r="D76" s="29">
        <v>16</v>
      </c>
      <c r="E76" s="29" t="s">
        <v>12</v>
      </c>
      <c r="F76" s="29">
        <v>4</v>
      </c>
      <c r="G76" s="29">
        <v>3</v>
      </c>
      <c r="H76" s="29">
        <v>54576</v>
      </c>
      <c r="I76" s="29">
        <v>103</v>
      </c>
    </row>
    <row r="77" spans="1:9" x14ac:dyDescent="0.25">
      <c r="A77" s="29" t="s">
        <v>8</v>
      </c>
      <c r="B77" s="29">
        <v>43</v>
      </c>
      <c r="C77" s="29" t="s">
        <v>9</v>
      </c>
      <c r="D77" s="29">
        <v>16</v>
      </c>
      <c r="E77" s="29" t="s">
        <v>12</v>
      </c>
      <c r="F77" s="29">
        <v>3</v>
      </c>
      <c r="G77" s="29">
        <v>3</v>
      </c>
      <c r="H77" s="29">
        <v>53439</v>
      </c>
      <c r="I77" s="29">
        <v>66</v>
      </c>
    </row>
    <row r="78" spans="1:9" x14ac:dyDescent="0.25">
      <c r="A78" s="29" t="s">
        <v>8</v>
      </c>
      <c r="B78" s="29">
        <v>44</v>
      </c>
      <c r="C78" s="29" t="s">
        <v>11</v>
      </c>
      <c r="D78" s="29">
        <v>16</v>
      </c>
      <c r="E78" s="29" t="s">
        <v>10</v>
      </c>
      <c r="F78" s="29">
        <v>3</v>
      </c>
      <c r="G78" s="29">
        <v>4</v>
      </c>
      <c r="H78" s="29">
        <v>57987</v>
      </c>
      <c r="I78" s="29">
        <v>75</v>
      </c>
    </row>
    <row r="79" spans="1:9" x14ac:dyDescent="0.25">
      <c r="A79" s="29" t="s">
        <v>8</v>
      </c>
      <c r="B79" s="29">
        <v>46</v>
      </c>
      <c r="C79" s="29" t="s">
        <v>11</v>
      </c>
      <c r="D79" s="29">
        <v>16</v>
      </c>
      <c r="E79" s="29" t="s">
        <v>12</v>
      </c>
      <c r="F79" s="29">
        <v>3</v>
      </c>
      <c r="G79" s="29">
        <v>2</v>
      </c>
      <c r="H79" s="29">
        <v>60261</v>
      </c>
      <c r="I79" s="29">
        <v>47</v>
      </c>
    </row>
    <row r="80" spans="1:9" x14ac:dyDescent="0.25">
      <c r="A80" s="29" t="s">
        <v>8</v>
      </c>
      <c r="B80" s="29">
        <v>47</v>
      </c>
      <c r="C80" s="29" t="s">
        <v>9</v>
      </c>
      <c r="D80" s="29">
        <v>16</v>
      </c>
      <c r="E80" s="29" t="s">
        <v>12</v>
      </c>
      <c r="F80" s="29">
        <v>4</v>
      </c>
      <c r="G80" s="29">
        <v>3</v>
      </c>
      <c r="H80" s="29">
        <v>56850</v>
      </c>
      <c r="I80" s="29">
        <v>94</v>
      </c>
    </row>
    <row r="81" spans="1:9" x14ac:dyDescent="0.25">
      <c r="A81" s="29" t="s">
        <v>8</v>
      </c>
      <c r="B81" s="29">
        <v>50</v>
      </c>
      <c r="C81" s="29" t="s">
        <v>11</v>
      </c>
      <c r="D81" s="29">
        <v>16</v>
      </c>
      <c r="E81" s="29" t="s">
        <v>12</v>
      </c>
      <c r="F81" s="29">
        <v>3</v>
      </c>
      <c r="G81" s="29">
        <v>3</v>
      </c>
      <c r="H81" s="29">
        <v>64809</v>
      </c>
      <c r="I81" s="29">
        <v>66</v>
      </c>
    </row>
    <row r="82" spans="1:9" x14ac:dyDescent="0.25">
      <c r="A82" s="29" t="s">
        <v>13</v>
      </c>
      <c r="B82" s="29">
        <v>19</v>
      </c>
      <c r="C82" s="29" t="s">
        <v>9</v>
      </c>
      <c r="D82" s="29">
        <v>14</v>
      </c>
      <c r="E82" s="29" t="s">
        <v>10</v>
      </c>
      <c r="F82" s="29">
        <v>3</v>
      </c>
      <c r="G82" s="29">
        <v>3</v>
      </c>
      <c r="H82" s="29">
        <v>31836</v>
      </c>
      <c r="I82" s="29">
        <v>64</v>
      </c>
    </row>
    <row r="83" spans="1:9" x14ac:dyDescent="0.25">
      <c r="A83" s="29" t="s">
        <v>13</v>
      </c>
      <c r="B83" s="29">
        <v>20</v>
      </c>
      <c r="C83" s="29" t="s">
        <v>9</v>
      </c>
      <c r="D83" s="29">
        <v>14</v>
      </c>
      <c r="E83" s="29" t="s">
        <v>10</v>
      </c>
      <c r="F83" s="29">
        <v>2</v>
      </c>
      <c r="G83" s="29">
        <v>3</v>
      </c>
      <c r="H83" s="29">
        <v>32973</v>
      </c>
      <c r="I83" s="29">
        <v>53</v>
      </c>
    </row>
    <row r="84" spans="1:9" x14ac:dyDescent="0.25">
      <c r="A84" s="29" t="s">
        <v>13</v>
      </c>
      <c r="B84" s="29">
        <v>20</v>
      </c>
      <c r="C84" s="29" t="s">
        <v>11</v>
      </c>
      <c r="D84" s="29">
        <v>14</v>
      </c>
      <c r="E84" s="29" t="s">
        <v>12</v>
      </c>
      <c r="F84" s="29">
        <v>3</v>
      </c>
      <c r="G84" s="29">
        <v>3</v>
      </c>
      <c r="H84" s="29">
        <v>34110</v>
      </c>
      <c r="I84" s="29">
        <v>106</v>
      </c>
    </row>
    <row r="85" spans="1:9" x14ac:dyDescent="0.25">
      <c r="A85" s="29" t="s">
        <v>13</v>
      </c>
      <c r="B85" s="29">
        <v>20</v>
      </c>
      <c r="C85" s="29" t="s">
        <v>9</v>
      </c>
      <c r="D85" s="29">
        <v>14</v>
      </c>
      <c r="E85" s="29" t="s">
        <v>10</v>
      </c>
      <c r="F85" s="29">
        <v>3</v>
      </c>
      <c r="G85" s="29">
        <v>3</v>
      </c>
      <c r="H85" s="29">
        <v>38658</v>
      </c>
      <c r="I85" s="29">
        <v>95</v>
      </c>
    </row>
    <row r="86" spans="1:9" x14ac:dyDescent="0.25">
      <c r="A86" s="29" t="s">
        <v>13</v>
      </c>
      <c r="B86" s="29">
        <v>21</v>
      </c>
      <c r="C86" s="29" t="s">
        <v>11</v>
      </c>
      <c r="D86" s="29">
        <v>14</v>
      </c>
      <c r="E86" s="29" t="s">
        <v>12</v>
      </c>
      <c r="F86" s="29">
        <v>5</v>
      </c>
      <c r="G86" s="29">
        <v>4</v>
      </c>
      <c r="H86" s="29">
        <v>34110</v>
      </c>
      <c r="I86" s="29">
        <v>212</v>
      </c>
    </row>
    <row r="87" spans="1:9" x14ac:dyDescent="0.25">
      <c r="A87" s="29" t="s">
        <v>13</v>
      </c>
      <c r="B87" s="29">
        <v>21</v>
      </c>
      <c r="C87" s="29" t="s">
        <v>9</v>
      </c>
      <c r="D87" s="29">
        <v>16</v>
      </c>
      <c r="E87" s="29" t="s">
        <v>12</v>
      </c>
      <c r="F87" s="29">
        <v>2</v>
      </c>
      <c r="G87" s="29">
        <v>2</v>
      </c>
      <c r="H87" s="29">
        <v>34110</v>
      </c>
      <c r="I87" s="29">
        <v>42</v>
      </c>
    </row>
    <row r="88" spans="1:9" x14ac:dyDescent="0.25">
      <c r="A88" s="29" t="s">
        <v>13</v>
      </c>
      <c r="B88" s="29">
        <v>21</v>
      </c>
      <c r="C88" s="29" t="s">
        <v>9</v>
      </c>
      <c r="D88" s="29">
        <v>12</v>
      </c>
      <c r="E88" s="29" t="s">
        <v>12</v>
      </c>
      <c r="F88" s="29">
        <v>2</v>
      </c>
      <c r="G88" s="29">
        <v>2</v>
      </c>
      <c r="H88" s="29">
        <v>32973</v>
      </c>
      <c r="I88" s="29">
        <v>53</v>
      </c>
    </row>
    <row r="89" spans="1:9" x14ac:dyDescent="0.25">
      <c r="A89" s="29" t="s">
        <v>13</v>
      </c>
      <c r="B89" s="29">
        <v>23</v>
      </c>
      <c r="C89" s="29" t="s">
        <v>9</v>
      </c>
      <c r="D89" s="29">
        <v>14</v>
      </c>
      <c r="E89" s="29" t="s">
        <v>12</v>
      </c>
      <c r="F89" s="29">
        <v>3</v>
      </c>
      <c r="G89" s="29">
        <v>3</v>
      </c>
      <c r="H89" s="29">
        <v>36384</v>
      </c>
      <c r="I89" s="29">
        <v>95</v>
      </c>
    </row>
    <row r="90" spans="1:9" x14ac:dyDescent="0.25">
      <c r="A90" s="29" t="s">
        <v>13</v>
      </c>
      <c r="B90" s="29">
        <v>23</v>
      </c>
      <c r="C90" s="29" t="s">
        <v>9</v>
      </c>
      <c r="D90" s="29">
        <v>14</v>
      </c>
      <c r="E90" s="29" t="s">
        <v>12</v>
      </c>
      <c r="F90" s="29">
        <v>3</v>
      </c>
      <c r="G90" s="29">
        <v>3</v>
      </c>
      <c r="H90" s="29">
        <v>38658</v>
      </c>
      <c r="I90" s="29">
        <v>85</v>
      </c>
    </row>
    <row r="91" spans="1:9" x14ac:dyDescent="0.25">
      <c r="A91" s="29" t="s">
        <v>13</v>
      </c>
      <c r="B91" s="29">
        <v>23</v>
      </c>
      <c r="C91" s="29" t="s">
        <v>11</v>
      </c>
      <c r="D91" s="29">
        <v>16</v>
      </c>
      <c r="E91" s="29" t="s">
        <v>10</v>
      </c>
      <c r="F91" s="29">
        <v>3</v>
      </c>
      <c r="G91" s="29">
        <v>3</v>
      </c>
      <c r="H91" s="29">
        <v>45480</v>
      </c>
      <c r="I91" s="29">
        <v>95</v>
      </c>
    </row>
    <row r="92" spans="1:9" x14ac:dyDescent="0.25">
      <c r="A92" s="29" t="s">
        <v>13</v>
      </c>
      <c r="B92" s="29">
        <v>23</v>
      </c>
      <c r="C92" s="29" t="s">
        <v>9</v>
      </c>
      <c r="D92" s="29">
        <v>16</v>
      </c>
      <c r="E92" s="29" t="s">
        <v>12</v>
      </c>
      <c r="F92" s="29">
        <v>4</v>
      </c>
      <c r="G92" s="29">
        <v>3</v>
      </c>
      <c r="H92" s="29">
        <v>45480</v>
      </c>
      <c r="I92" s="29">
        <v>127</v>
      </c>
    </row>
    <row r="93" spans="1:9" x14ac:dyDescent="0.25">
      <c r="A93" s="29" t="s">
        <v>13</v>
      </c>
      <c r="B93" s="29">
        <v>23</v>
      </c>
      <c r="C93" s="29" t="s">
        <v>11</v>
      </c>
      <c r="D93" s="29">
        <v>16</v>
      </c>
      <c r="E93" s="29" t="s">
        <v>12</v>
      </c>
      <c r="F93" s="29">
        <v>3</v>
      </c>
      <c r="G93" s="29">
        <v>2</v>
      </c>
      <c r="H93" s="29">
        <v>43206</v>
      </c>
      <c r="I93" s="29">
        <v>74</v>
      </c>
    </row>
    <row r="94" spans="1:9" x14ac:dyDescent="0.25">
      <c r="A94" s="29" t="s">
        <v>13</v>
      </c>
      <c r="B94" s="29">
        <v>23</v>
      </c>
      <c r="C94" s="29" t="s">
        <v>11</v>
      </c>
      <c r="D94" s="29">
        <v>14</v>
      </c>
      <c r="E94" s="29" t="s">
        <v>10</v>
      </c>
      <c r="F94" s="29">
        <v>3</v>
      </c>
      <c r="G94" s="29">
        <v>2</v>
      </c>
      <c r="H94" s="29">
        <v>40932</v>
      </c>
      <c r="I94" s="29">
        <v>53</v>
      </c>
    </row>
    <row r="95" spans="1:9" x14ac:dyDescent="0.25">
      <c r="A95" s="29" t="s">
        <v>13</v>
      </c>
      <c r="B95" s="29">
        <v>23</v>
      </c>
      <c r="C95" s="29" t="s">
        <v>9</v>
      </c>
      <c r="D95" s="29">
        <v>16</v>
      </c>
      <c r="E95" s="29" t="s">
        <v>12</v>
      </c>
      <c r="F95" s="29">
        <v>3</v>
      </c>
      <c r="G95" s="29">
        <v>3</v>
      </c>
      <c r="H95" s="29">
        <v>45480</v>
      </c>
      <c r="I95" s="29">
        <v>64</v>
      </c>
    </row>
    <row r="96" spans="1:9" x14ac:dyDescent="0.25">
      <c r="A96" s="29" t="s">
        <v>13</v>
      </c>
      <c r="B96" s="29">
        <v>24</v>
      </c>
      <c r="C96" s="29" t="s">
        <v>11</v>
      </c>
      <c r="D96" s="29">
        <v>14</v>
      </c>
      <c r="E96" s="29" t="s">
        <v>10</v>
      </c>
      <c r="F96" s="29">
        <v>3</v>
      </c>
      <c r="G96" s="29">
        <v>2</v>
      </c>
      <c r="H96" s="29">
        <v>40932</v>
      </c>
      <c r="I96" s="29">
        <v>85</v>
      </c>
    </row>
    <row r="97" spans="1:9" x14ac:dyDescent="0.25">
      <c r="A97" s="29" t="s">
        <v>13</v>
      </c>
      <c r="B97" s="29">
        <v>24</v>
      </c>
      <c r="C97" s="29" t="s">
        <v>9</v>
      </c>
      <c r="D97" s="29">
        <v>14</v>
      </c>
      <c r="E97" s="29" t="s">
        <v>10</v>
      </c>
      <c r="F97" s="29">
        <v>3</v>
      </c>
      <c r="G97" s="29">
        <v>4</v>
      </c>
      <c r="H97" s="29">
        <v>48891</v>
      </c>
      <c r="I97" s="29">
        <v>106</v>
      </c>
    </row>
    <row r="98" spans="1:9" x14ac:dyDescent="0.25">
      <c r="A98" s="29" t="s">
        <v>13</v>
      </c>
      <c r="B98" s="29">
        <v>24</v>
      </c>
      <c r="C98" s="29" t="s">
        <v>11</v>
      </c>
      <c r="D98" s="29">
        <v>16</v>
      </c>
      <c r="E98" s="29" t="s">
        <v>10</v>
      </c>
      <c r="F98" s="29">
        <v>3</v>
      </c>
      <c r="G98" s="29">
        <v>3</v>
      </c>
      <c r="H98" s="29">
        <v>50028</v>
      </c>
      <c r="I98" s="29">
        <v>106</v>
      </c>
    </row>
    <row r="99" spans="1:9" x14ac:dyDescent="0.25">
      <c r="A99" s="29" t="s">
        <v>13</v>
      </c>
      <c r="B99" s="29">
        <v>25</v>
      </c>
      <c r="C99" s="29" t="s">
        <v>11</v>
      </c>
      <c r="D99" s="29">
        <v>14</v>
      </c>
      <c r="E99" s="29" t="s">
        <v>12</v>
      </c>
      <c r="F99" s="29">
        <v>2</v>
      </c>
      <c r="G99" s="29">
        <v>3</v>
      </c>
      <c r="H99" s="29">
        <v>45480</v>
      </c>
      <c r="I99" s="29">
        <v>85</v>
      </c>
    </row>
    <row r="100" spans="1:9" x14ac:dyDescent="0.25">
      <c r="A100" s="29" t="s">
        <v>13</v>
      </c>
      <c r="B100" s="29">
        <v>25</v>
      </c>
      <c r="C100" s="29" t="s">
        <v>11</v>
      </c>
      <c r="D100" s="29">
        <v>14</v>
      </c>
      <c r="E100" s="29" t="s">
        <v>10</v>
      </c>
      <c r="F100" s="29">
        <v>3</v>
      </c>
      <c r="G100" s="29">
        <v>4</v>
      </c>
      <c r="H100" s="29">
        <v>43206</v>
      </c>
      <c r="I100" s="29">
        <v>127</v>
      </c>
    </row>
    <row r="101" spans="1:9" x14ac:dyDescent="0.25">
      <c r="A101" s="29" t="s">
        <v>13</v>
      </c>
      <c r="B101" s="29">
        <v>25</v>
      </c>
      <c r="C101" s="29" t="s">
        <v>9</v>
      </c>
      <c r="D101" s="29">
        <v>16</v>
      </c>
      <c r="E101" s="29" t="s">
        <v>12</v>
      </c>
      <c r="F101" s="29">
        <v>2</v>
      </c>
      <c r="G101" s="29">
        <v>2</v>
      </c>
      <c r="H101" s="29">
        <v>52302</v>
      </c>
      <c r="I101" s="29">
        <v>42</v>
      </c>
    </row>
    <row r="102" spans="1:9" x14ac:dyDescent="0.25">
      <c r="A102" s="29" t="s">
        <v>13</v>
      </c>
      <c r="B102" s="29">
        <v>25</v>
      </c>
      <c r="C102" s="29" t="s">
        <v>11</v>
      </c>
      <c r="D102" s="29">
        <v>14</v>
      </c>
      <c r="E102" s="29" t="s">
        <v>12</v>
      </c>
      <c r="F102" s="29">
        <v>5</v>
      </c>
      <c r="G102" s="29">
        <v>3</v>
      </c>
      <c r="H102" s="29">
        <v>47754</v>
      </c>
      <c r="I102" s="29">
        <v>106</v>
      </c>
    </row>
    <row r="103" spans="1:9" x14ac:dyDescent="0.25">
      <c r="A103" s="29" t="s">
        <v>13</v>
      </c>
      <c r="B103" s="29">
        <v>25</v>
      </c>
      <c r="C103" s="29" t="s">
        <v>9</v>
      </c>
      <c r="D103" s="29">
        <v>14</v>
      </c>
      <c r="E103" s="29" t="s">
        <v>10</v>
      </c>
      <c r="F103" s="29">
        <v>3</v>
      </c>
      <c r="G103" s="29">
        <v>3</v>
      </c>
      <c r="H103" s="29">
        <v>45480</v>
      </c>
      <c r="I103" s="29">
        <v>95</v>
      </c>
    </row>
    <row r="104" spans="1:9" x14ac:dyDescent="0.25">
      <c r="A104" s="29" t="s">
        <v>13</v>
      </c>
      <c r="B104" s="29">
        <v>25</v>
      </c>
      <c r="C104" s="29" t="s">
        <v>11</v>
      </c>
      <c r="D104" s="29">
        <v>14</v>
      </c>
      <c r="E104" s="29" t="s">
        <v>10</v>
      </c>
      <c r="F104" s="29">
        <v>2</v>
      </c>
      <c r="G104" s="29">
        <v>3</v>
      </c>
      <c r="H104" s="29">
        <v>43206</v>
      </c>
      <c r="I104" s="29">
        <v>64</v>
      </c>
    </row>
    <row r="105" spans="1:9" x14ac:dyDescent="0.25">
      <c r="A105" s="29" t="s">
        <v>13</v>
      </c>
      <c r="B105" s="29">
        <v>25</v>
      </c>
      <c r="C105" s="29" t="s">
        <v>9</v>
      </c>
      <c r="D105" s="29">
        <v>14</v>
      </c>
      <c r="E105" s="29" t="s">
        <v>12</v>
      </c>
      <c r="F105" s="29">
        <v>4</v>
      </c>
      <c r="G105" s="29">
        <v>3</v>
      </c>
      <c r="H105" s="29">
        <v>45480</v>
      </c>
      <c r="I105" s="29">
        <v>170</v>
      </c>
    </row>
    <row r="106" spans="1:9" x14ac:dyDescent="0.25">
      <c r="A106" s="29" t="s">
        <v>13</v>
      </c>
      <c r="B106" s="29">
        <v>25</v>
      </c>
      <c r="C106" s="29" t="s">
        <v>9</v>
      </c>
      <c r="D106" s="29">
        <v>14</v>
      </c>
      <c r="E106" s="29" t="s">
        <v>12</v>
      </c>
      <c r="F106" s="29">
        <v>3</v>
      </c>
      <c r="G106" s="29">
        <v>4</v>
      </c>
      <c r="H106" s="29">
        <v>43206</v>
      </c>
      <c r="I106" s="29">
        <v>106</v>
      </c>
    </row>
    <row r="107" spans="1:9" x14ac:dyDescent="0.25">
      <c r="A107" s="29" t="s">
        <v>13</v>
      </c>
      <c r="B107" s="29">
        <v>25</v>
      </c>
      <c r="C107" s="29" t="s">
        <v>9</v>
      </c>
      <c r="D107" s="29">
        <v>16</v>
      </c>
      <c r="E107" s="29" t="s">
        <v>12</v>
      </c>
      <c r="F107" s="29">
        <v>2</v>
      </c>
      <c r="G107" s="29">
        <v>3</v>
      </c>
      <c r="H107" s="29">
        <v>50028</v>
      </c>
      <c r="I107" s="29">
        <v>53</v>
      </c>
    </row>
    <row r="108" spans="1:9" x14ac:dyDescent="0.25">
      <c r="A108" s="29" t="s">
        <v>13</v>
      </c>
      <c r="B108" s="29">
        <v>25</v>
      </c>
      <c r="C108" s="29" t="s">
        <v>11</v>
      </c>
      <c r="D108" s="29">
        <v>14</v>
      </c>
      <c r="E108" s="29" t="s">
        <v>10</v>
      </c>
      <c r="F108" s="29">
        <v>2</v>
      </c>
      <c r="G108" s="29">
        <v>2</v>
      </c>
      <c r="H108" s="29">
        <v>45480</v>
      </c>
      <c r="I108" s="29">
        <v>42</v>
      </c>
    </row>
    <row r="109" spans="1:9" x14ac:dyDescent="0.25">
      <c r="A109" s="29" t="s">
        <v>13</v>
      </c>
      <c r="B109" s="29">
        <v>25</v>
      </c>
      <c r="C109" s="29" t="s">
        <v>9</v>
      </c>
      <c r="D109" s="29">
        <v>14</v>
      </c>
      <c r="E109" s="29" t="s">
        <v>10</v>
      </c>
      <c r="F109" s="29">
        <v>4</v>
      </c>
      <c r="G109" s="29">
        <v>3</v>
      </c>
      <c r="H109" s="29">
        <v>48891</v>
      </c>
      <c r="I109" s="29">
        <v>127</v>
      </c>
    </row>
    <row r="110" spans="1:9" x14ac:dyDescent="0.25">
      <c r="A110" s="29" t="s">
        <v>13</v>
      </c>
      <c r="B110" s="29">
        <v>26</v>
      </c>
      <c r="C110" s="29" t="s">
        <v>11</v>
      </c>
      <c r="D110" s="29">
        <v>16</v>
      </c>
      <c r="E110" s="29" t="s">
        <v>12</v>
      </c>
      <c r="F110" s="29">
        <v>4</v>
      </c>
      <c r="G110" s="29">
        <v>3</v>
      </c>
      <c r="H110" s="29">
        <v>45480</v>
      </c>
      <c r="I110" s="29">
        <v>85</v>
      </c>
    </row>
    <row r="111" spans="1:9" x14ac:dyDescent="0.25">
      <c r="A111" s="29" t="s">
        <v>13</v>
      </c>
      <c r="B111" s="29">
        <v>26</v>
      </c>
      <c r="C111" s="29" t="s">
        <v>11</v>
      </c>
      <c r="D111" s="29">
        <v>16</v>
      </c>
      <c r="E111" s="29" t="s">
        <v>10</v>
      </c>
      <c r="F111" s="29">
        <v>4</v>
      </c>
      <c r="G111" s="29">
        <v>4</v>
      </c>
      <c r="H111" s="29">
        <v>50028</v>
      </c>
      <c r="I111" s="29">
        <v>127</v>
      </c>
    </row>
    <row r="112" spans="1:9" x14ac:dyDescent="0.25">
      <c r="A112" s="29" t="s">
        <v>13</v>
      </c>
      <c r="B112" s="29">
        <v>26</v>
      </c>
      <c r="C112" s="29" t="s">
        <v>9</v>
      </c>
      <c r="D112" s="29">
        <v>16</v>
      </c>
      <c r="E112" s="29" t="s">
        <v>10</v>
      </c>
      <c r="F112" s="29">
        <v>4</v>
      </c>
      <c r="G112" s="29">
        <v>3</v>
      </c>
      <c r="H112" s="29">
        <v>51165</v>
      </c>
      <c r="I112" s="29">
        <v>106</v>
      </c>
    </row>
    <row r="113" spans="1:9" x14ac:dyDescent="0.25">
      <c r="A113" s="29" t="s">
        <v>13</v>
      </c>
      <c r="B113" s="29">
        <v>27</v>
      </c>
      <c r="C113" s="29" t="s">
        <v>9</v>
      </c>
      <c r="D113" s="29">
        <v>14</v>
      </c>
      <c r="E113" s="29" t="s">
        <v>10</v>
      </c>
      <c r="F113" s="29">
        <v>4</v>
      </c>
      <c r="G113" s="29">
        <v>2</v>
      </c>
      <c r="H113" s="29">
        <v>45480</v>
      </c>
      <c r="I113" s="29">
        <v>53</v>
      </c>
    </row>
    <row r="114" spans="1:9" x14ac:dyDescent="0.25">
      <c r="A114" s="29" t="s">
        <v>13</v>
      </c>
      <c r="B114" s="29">
        <v>29</v>
      </c>
      <c r="C114" s="29" t="s">
        <v>11</v>
      </c>
      <c r="D114" s="29">
        <v>14</v>
      </c>
      <c r="E114" s="29" t="s">
        <v>12</v>
      </c>
      <c r="F114" s="29">
        <v>3</v>
      </c>
      <c r="G114" s="29">
        <v>3</v>
      </c>
      <c r="H114" s="29">
        <v>51165</v>
      </c>
      <c r="I114" s="29">
        <v>95</v>
      </c>
    </row>
    <row r="115" spans="1:9" x14ac:dyDescent="0.25">
      <c r="A115" s="29" t="s">
        <v>13</v>
      </c>
      <c r="B115" s="29">
        <v>30</v>
      </c>
      <c r="C115" s="29" t="s">
        <v>11</v>
      </c>
      <c r="D115" s="29">
        <v>14</v>
      </c>
      <c r="E115" s="29" t="s">
        <v>10</v>
      </c>
      <c r="F115" s="29">
        <v>3</v>
      </c>
      <c r="G115" s="29">
        <v>3</v>
      </c>
      <c r="H115" s="29">
        <v>57987</v>
      </c>
      <c r="I115" s="29">
        <v>74</v>
      </c>
    </row>
    <row r="116" spans="1:9" x14ac:dyDescent="0.25">
      <c r="A116" s="29" t="s">
        <v>13</v>
      </c>
      <c r="B116" s="29">
        <v>30</v>
      </c>
      <c r="C116" s="29" t="s">
        <v>11</v>
      </c>
      <c r="D116" s="29">
        <v>13</v>
      </c>
      <c r="E116" s="29" t="s">
        <v>10</v>
      </c>
      <c r="F116" s="29">
        <v>4</v>
      </c>
      <c r="G116" s="29">
        <v>3</v>
      </c>
      <c r="H116" s="29">
        <v>46617</v>
      </c>
      <c r="I116" s="29">
        <v>106</v>
      </c>
    </row>
    <row r="117" spans="1:9" x14ac:dyDescent="0.25">
      <c r="A117" s="29" t="s">
        <v>13</v>
      </c>
      <c r="B117" s="29">
        <v>31</v>
      </c>
      <c r="C117" s="29" t="s">
        <v>9</v>
      </c>
      <c r="D117" s="29">
        <v>16</v>
      </c>
      <c r="E117" s="29" t="s">
        <v>12</v>
      </c>
      <c r="F117" s="29">
        <v>3</v>
      </c>
      <c r="G117" s="29">
        <v>3</v>
      </c>
      <c r="H117" s="29">
        <v>52302</v>
      </c>
      <c r="I117" s="29">
        <v>95</v>
      </c>
    </row>
    <row r="118" spans="1:9" x14ac:dyDescent="0.25">
      <c r="A118" s="29" t="s">
        <v>13</v>
      </c>
      <c r="B118" s="29">
        <v>31</v>
      </c>
      <c r="C118" s="29" t="s">
        <v>11</v>
      </c>
      <c r="D118" s="29">
        <v>16</v>
      </c>
      <c r="E118" s="29" t="s">
        <v>12</v>
      </c>
      <c r="F118" s="29">
        <v>2</v>
      </c>
      <c r="G118" s="29">
        <v>3</v>
      </c>
      <c r="H118" s="29">
        <v>51165</v>
      </c>
      <c r="I118" s="29">
        <v>64</v>
      </c>
    </row>
    <row r="119" spans="1:9" x14ac:dyDescent="0.25">
      <c r="A119" s="29" t="s">
        <v>13</v>
      </c>
      <c r="B119" s="29">
        <v>31</v>
      </c>
      <c r="C119" s="29" t="s">
        <v>11</v>
      </c>
      <c r="D119" s="29">
        <v>18</v>
      </c>
      <c r="E119" s="29" t="s">
        <v>10</v>
      </c>
      <c r="F119" s="29">
        <v>2</v>
      </c>
      <c r="G119" s="29">
        <v>1</v>
      </c>
      <c r="H119" s="29">
        <v>65220</v>
      </c>
      <c r="I119" s="29">
        <v>21</v>
      </c>
    </row>
    <row r="120" spans="1:9" x14ac:dyDescent="0.25">
      <c r="A120" s="29" t="s">
        <v>13</v>
      </c>
      <c r="B120" s="29">
        <v>32</v>
      </c>
      <c r="C120" s="29" t="s">
        <v>9</v>
      </c>
      <c r="D120" s="29">
        <v>16</v>
      </c>
      <c r="E120" s="29" t="s">
        <v>10</v>
      </c>
      <c r="F120" s="29">
        <v>4</v>
      </c>
      <c r="G120" s="29">
        <v>3</v>
      </c>
      <c r="H120" s="29">
        <v>60261</v>
      </c>
      <c r="I120" s="29">
        <v>127</v>
      </c>
    </row>
    <row r="121" spans="1:9" x14ac:dyDescent="0.25">
      <c r="A121" s="29" t="s">
        <v>13</v>
      </c>
      <c r="B121" s="29">
        <v>32</v>
      </c>
      <c r="C121" s="29" t="s">
        <v>9</v>
      </c>
      <c r="D121" s="29">
        <v>16</v>
      </c>
      <c r="E121" s="29" t="s">
        <v>12</v>
      </c>
      <c r="F121" s="29">
        <v>3</v>
      </c>
      <c r="G121" s="29">
        <v>3</v>
      </c>
      <c r="H121" s="29">
        <v>53439</v>
      </c>
      <c r="I121" s="29">
        <v>95</v>
      </c>
    </row>
    <row r="122" spans="1:9" x14ac:dyDescent="0.25">
      <c r="A122" s="29" t="s">
        <v>13</v>
      </c>
      <c r="B122" s="29">
        <v>33</v>
      </c>
      <c r="C122" s="29" t="s">
        <v>9</v>
      </c>
      <c r="D122" s="29">
        <v>13</v>
      </c>
      <c r="E122" s="29" t="s">
        <v>12</v>
      </c>
      <c r="F122" s="29">
        <v>4</v>
      </c>
      <c r="G122" s="29">
        <v>4</v>
      </c>
      <c r="H122" s="29">
        <v>53439</v>
      </c>
      <c r="I122" s="29">
        <v>170</v>
      </c>
    </row>
    <row r="123" spans="1:9" x14ac:dyDescent="0.25">
      <c r="A123" s="29" t="s">
        <v>13</v>
      </c>
      <c r="B123" s="29">
        <v>33</v>
      </c>
      <c r="C123" s="29" t="s">
        <v>11</v>
      </c>
      <c r="D123" s="29">
        <v>16</v>
      </c>
      <c r="E123" s="29" t="s">
        <v>12</v>
      </c>
      <c r="F123" s="29">
        <v>2</v>
      </c>
      <c r="G123" s="29">
        <v>3</v>
      </c>
      <c r="H123" s="29">
        <v>50028</v>
      </c>
      <c r="I123" s="29">
        <v>85</v>
      </c>
    </row>
    <row r="124" spans="1:9" x14ac:dyDescent="0.25">
      <c r="A124" s="29" t="s">
        <v>13</v>
      </c>
      <c r="B124" s="29">
        <v>33</v>
      </c>
      <c r="C124" s="29" t="s">
        <v>9</v>
      </c>
      <c r="D124" s="29">
        <v>16</v>
      </c>
      <c r="E124" s="29" t="s">
        <v>12</v>
      </c>
      <c r="F124" s="29">
        <v>3</v>
      </c>
      <c r="G124" s="29">
        <v>3</v>
      </c>
      <c r="H124" s="29">
        <v>51165</v>
      </c>
      <c r="I124" s="29">
        <v>95</v>
      </c>
    </row>
    <row r="125" spans="1:9" x14ac:dyDescent="0.25">
      <c r="A125" s="29" t="s">
        <v>13</v>
      </c>
      <c r="B125" s="29">
        <v>33</v>
      </c>
      <c r="C125" s="29" t="s">
        <v>11</v>
      </c>
      <c r="D125" s="29">
        <v>16</v>
      </c>
      <c r="E125" s="29" t="s">
        <v>12</v>
      </c>
      <c r="F125" s="29">
        <v>5</v>
      </c>
      <c r="G125" s="29">
        <v>3</v>
      </c>
      <c r="H125" s="29">
        <v>53439</v>
      </c>
      <c r="I125" s="29">
        <v>95</v>
      </c>
    </row>
    <row r="126" spans="1:9" x14ac:dyDescent="0.25">
      <c r="A126" s="29" t="s">
        <v>13</v>
      </c>
      <c r="B126" s="29">
        <v>33</v>
      </c>
      <c r="C126" s="29" t="s">
        <v>11</v>
      </c>
      <c r="D126" s="29">
        <v>18</v>
      </c>
      <c r="E126" s="29" t="s">
        <v>10</v>
      </c>
      <c r="F126" s="29">
        <v>3</v>
      </c>
      <c r="G126" s="29">
        <v>4</v>
      </c>
      <c r="H126" s="29">
        <v>47754</v>
      </c>
      <c r="I126" s="29">
        <v>74</v>
      </c>
    </row>
    <row r="127" spans="1:9" x14ac:dyDescent="0.25">
      <c r="A127" s="29" t="s">
        <v>13</v>
      </c>
      <c r="B127" s="29">
        <v>34</v>
      </c>
      <c r="C127" s="29" t="s">
        <v>11</v>
      </c>
      <c r="D127" s="29">
        <v>16</v>
      </c>
      <c r="E127" s="29" t="s">
        <v>12</v>
      </c>
      <c r="F127" s="29">
        <v>4</v>
      </c>
      <c r="G127" s="29">
        <v>3</v>
      </c>
      <c r="H127" s="29">
        <v>64809</v>
      </c>
      <c r="I127" s="29">
        <v>95</v>
      </c>
    </row>
    <row r="128" spans="1:9" x14ac:dyDescent="0.25">
      <c r="A128" s="29" t="s">
        <v>13</v>
      </c>
      <c r="B128" s="29">
        <v>34</v>
      </c>
      <c r="C128" s="29" t="s">
        <v>9</v>
      </c>
      <c r="D128" s="29">
        <v>16</v>
      </c>
      <c r="E128" s="29" t="s">
        <v>12</v>
      </c>
      <c r="F128" s="29">
        <v>3</v>
      </c>
      <c r="G128" s="29">
        <v>4</v>
      </c>
      <c r="H128" s="29">
        <v>59124</v>
      </c>
      <c r="I128" s="29">
        <v>85</v>
      </c>
    </row>
    <row r="129" spans="1:9" x14ac:dyDescent="0.25">
      <c r="A129" s="29" t="s">
        <v>13</v>
      </c>
      <c r="B129" s="29">
        <v>34</v>
      </c>
      <c r="C129" s="29" t="s">
        <v>9</v>
      </c>
      <c r="D129" s="29">
        <v>15</v>
      </c>
      <c r="E129" s="29" t="s">
        <v>10</v>
      </c>
      <c r="F129" s="29">
        <v>3</v>
      </c>
      <c r="G129" s="29">
        <v>3</v>
      </c>
      <c r="H129" s="29">
        <v>67083</v>
      </c>
      <c r="I129" s="29">
        <v>85</v>
      </c>
    </row>
    <row r="130" spans="1:9" x14ac:dyDescent="0.25">
      <c r="A130" s="29" t="s">
        <v>13</v>
      </c>
      <c r="B130" s="29">
        <v>35</v>
      </c>
      <c r="C130" s="29" t="s">
        <v>11</v>
      </c>
      <c r="D130" s="29">
        <v>14</v>
      </c>
      <c r="E130" s="29" t="s">
        <v>12</v>
      </c>
      <c r="F130" s="29">
        <v>3</v>
      </c>
      <c r="G130" s="29">
        <v>2</v>
      </c>
      <c r="H130" s="29">
        <v>52302</v>
      </c>
      <c r="I130" s="29">
        <v>53</v>
      </c>
    </row>
    <row r="131" spans="1:9" x14ac:dyDescent="0.25">
      <c r="A131" s="29" t="s">
        <v>13</v>
      </c>
      <c r="B131" s="29">
        <v>35</v>
      </c>
      <c r="C131" s="29" t="s">
        <v>9</v>
      </c>
      <c r="D131" s="29">
        <v>16</v>
      </c>
      <c r="E131" s="29" t="s">
        <v>12</v>
      </c>
      <c r="F131" s="29">
        <v>3</v>
      </c>
      <c r="G131" s="29">
        <v>2</v>
      </c>
      <c r="H131" s="29">
        <v>53439</v>
      </c>
      <c r="I131" s="29">
        <v>53</v>
      </c>
    </row>
    <row r="132" spans="1:9" x14ac:dyDescent="0.25">
      <c r="A132" s="29" t="s">
        <v>13</v>
      </c>
      <c r="B132" s="29">
        <v>35</v>
      </c>
      <c r="C132" s="29" t="s">
        <v>11</v>
      </c>
      <c r="D132" s="29">
        <v>16</v>
      </c>
      <c r="E132" s="29" t="s">
        <v>10</v>
      </c>
      <c r="F132" s="29">
        <v>3</v>
      </c>
      <c r="G132" s="29">
        <v>2</v>
      </c>
      <c r="H132" s="29">
        <v>50028</v>
      </c>
      <c r="I132" s="29">
        <v>64</v>
      </c>
    </row>
    <row r="133" spans="1:9" x14ac:dyDescent="0.25">
      <c r="A133" s="29" t="s">
        <v>13</v>
      </c>
      <c r="B133" s="29">
        <v>35</v>
      </c>
      <c r="C133" s="29" t="s">
        <v>9</v>
      </c>
      <c r="D133" s="29">
        <v>16</v>
      </c>
      <c r="E133" s="29" t="s">
        <v>12</v>
      </c>
      <c r="F133" s="29">
        <v>3</v>
      </c>
      <c r="G133" s="29">
        <v>3</v>
      </c>
      <c r="H133" s="29">
        <v>53439</v>
      </c>
      <c r="I133" s="29">
        <v>95</v>
      </c>
    </row>
    <row r="134" spans="1:9" x14ac:dyDescent="0.25">
      <c r="A134" s="29" t="s">
        <v>13</v>
      </c>
      <c r="B134" s="29">
        <v>37</v>
      </c>
      <c r="C134" s="29" t="s">
        <v>11</v>
      </c>
      <c r="D134" s="29">
        <v>16</v>
      </c>
      <c r="E134" s="29" t="s">
        <v>12</v>
      </c>
      <c r="F134" s="29">
        <v>2</v>
      </c>
      <c r="G134" s="29">
        <v>3</v>
      </c>
      <c r="H134" s="29">
        <v>48891</v>
      </c>
      <c r="I134" s="29">
        <v>85</v>
      </c>
    </row>
    <row r="135" spans="1:9" x14ac:dyDescent="0.25">
      <c r="A135" s="29" t="s">
        <v>13</v>
      </c>
      <c r="B135" s="29">
        <v>38</v>
      </c>
      <c r="C135" s="29" t="s">
        <v>11</v>
      </c>
      <c r="D135" s="29">
        <v>16</v>
      </c>
      <c r="E135" s="29" t="s">
        <v>12</v>
      </c>
      <c r="F135" s="29">
        <v>4</v>
      </c>
      <c r="G135" s="29">
        <v>3</v>
      </c>
      <c r="H135" s="29">
        <v>62535</v>
      </c>
      <c r="I135" s="29">
        <v>85</v>
      </c>
    </row>
    <row r="136" spans="1:9" x14ac:dyDescent="0.25">
      <c r="A136" s="29" t="s">
        <v>13</v>
      </c>
      <c r="B136" s="29">
        <v>38</v>
      </c>
      <c r="C136" s="29" t="s">
        <v>9</v>
      </c>
      <c r="D136" s="29">
        <v>16</v>
      </c>
      <c r="E136" s="29" t="s">
        <v>12</v>
      </c>
      <c r="F136" s="29">
        <v>3</v>
      </c>
      <c r="G136" s="29">
        <v>3</v>
      </c>
      <c r="H136" s="29">
        <v>59124</v>
      </c>
      <c r="I136" s="29">
        <v>106</v>
      </c>
    </row>
    <row r="137" spans="1:9" x14ac:dyDescent="0.25">
      <c r="A137" s="29" t="s">
        <v>13</v>
      </c>
      <c r="B137" s="29">
        <v>40</v>
      </c>
      <c r="C137" s="29" t="s">
        <v>11</v>
      </c>
      <c r="D137" s="29">
        <v>16</v>
      </c>
      <c r="E137" s="29" t="s">
        <v>12</v>
      </c>
      <c r="F137" s="29">
        <v>3</v>
      </c>
      <c r="G137" s="29">
        <v>3</v>
      </c>
      <c r="H137" s="29">
        <v>61398</v>
      </c>
      <c r="I137" s="29">
        <v>85</v>
      </c>
    </row>
    <row r="138" spans="1:9" x14ac:dyDescent="0.25">
      <c r="A138" s="29" t="s">
        <v>13</v>
      </c>
      <c r="B138" s="29">
        <v>40</v>
      </c>
      <c r="C138" s="29" t="s">
        <v>11</v>
      </c>
      <c r="D138" s="29">
        <v>16</v>
      </c>
      <c r="E138" s="29" t="s">
        <v>10</v>
      </c>
      <c r="F138" s="29">
        <v>3</v>
      </c>
      <c r="G138" s="29">
        <v>3</v>
      </c>
      <c r="H138" s="29">
        <v>57987</v>
      </c>
      <c r="I138" s="29">
        <v>85</v>
      </c>
    </row>
    <row r="139" spans="1:9" x14ac:dyDescent="0.25">
      <c r="A139" s="29" t="s">
        <v>13</v>
      </c>
      <c r="B139" s="29">
        <v>40</v>
      </c>
      <c r="C139" s="29" t="s">
        <v>9</v>
      </c>
      <c r="D139" s="29">
        <v>16</v>
      </c>
      <c r="E139" s="29" t="s">
        <v>12</v>
      </c>
      <c r="F139" s="29">
        <v>3</v>
      </c>
      <c r="G139" s="29">
        <v>3</v>
      </c>
      <c r="H139" s="29">
        <v>64809</v>
      </c>
      <c r="I139" s="29">
        <v>95</v>
      </c>
    </row>
    <row r="140" spans="1:9" x14ac:dyDescent="0.25">
      <c r="A140" s="29" t="s">
        <v>13</v>
      </c>
      <c r="B140" s="29">
        <v>45</v>
      </c>
      <c r="C140" s="29" t="s">
        <v>9</v>
      </c>
      <c r="D140" s="29">
        <v>16</v>
      </c>
      <c r="E140" s="29" t="s">
        <v>12</v>
      </c>
      <c r="F140" s="29">
        <v>2</v>
      </c>
      <c r="G140" s="29">
        <v>2</v>
      </c>
      <c r="H140" s="29">
        <v>54576</v>
      </c>
      <c r="I140" s="29">
        <v>42</v>
      </c>
    </row>
    <row r="141" spans="1:9" x14ac:dyDescent="0.25">
      <c r="A141" s="29" t="s">
        <v>13</v>
      </c>
      <c r="B141" s="29">
        <v>48</v>
      </c>
      <c r="C141" s="29" t="s">
        <v>9</v>
      </c>
      <c r="D141" s="29">
        <v>16</v>
      </c>
      <c r="E141" s="29" t="s">
        <v>12</v>
      </c>
      <c r="F141" s="29">
        <v>2</v>
      </c>
      <c r="G141" s="29">
        <v>3</v>
      </c>
      <c r="H141" s="29">
        <v>57987</v>
      </c>
      <c r="I141" s="29">
        <v>64</v>
      </c>
    </row>
    <row r="142" spans="1:9" x14ac:dyDescent="0.25">
      <c r="A142" s="29" t="s">
        <v>14</v>
      </c>
      <c r="B142" s="29">
        <v>22</v>
      </c>
      <c r="C142" s="29" t="s">
        <v>9</v>
      </c>
      <c r="D142" s="29">
        <v>14</v>
      </c>
      <c r="E142" s="29" t="s">
        <v>10</v>
      </c>
      <c r="F142" s="29">
        <v>4</v>
      </c>
      <c r="G142" s="29">
        <v>3</v>
      </c>
      <c r="H142" s="29">
        <v>48658</v>
      </c>
      <c r="I142" s="29">
        <v>106</v>
      </c>
    </row>
    <row r="143" spans="1:9" x14ac:dyDescent="0.25">
      <c r="A143" s="29" t="s">
        <v>14</v>
      </c>
      <c r="B143" s="29">
        <v>22</v>
      </c>
      <c r="C143" s="29" t="s">
        <v>9</v>
      </c>
      <c r="D143" s="29">
        <v>16</v>
      </c>
      <c r="E143" s="29" t="s">
        <v>10</v>
      </c>
      <c r="F143" s="29">
        <v>3</v>
      </c>
      <c r="G143" s="29">
        <v>5</v>
      </c>
      <c r="H143" s="29">
        <v>54781</v>
      </c>
      <c r="I143" s="29">
        <v>120</v>
      </c>
    </row>
    <row r="144" spans="1:9" x14ac:dyDescent="0.25">
      <c r="A144" s="29" t="s">
        <v>14</v>
      </c>
      <c r="B144" s="29">
        <v>22</v>
      </c>
      <c r="C144" s="29" t="s">
        <v>9</v>
      </c>
      <c r="D144" s="29">
        <v>18</v>
      </c>
      <c r="E144" s="29" t="s">
        <v>10</v>
      </c>
      <c r="F144" s="29">
        <v>4</v>
      </c>
      <c r="G144" s="29">
        <v>5</v>
      </c>
      <c r="H144" s="29">
        <v>48556</v>
      </c>
      <c r="I144" s="29">
        <v>200</v>
      </c>
    </row>
    <row r="145" spans="1:9" x14ac:dyDescent="0.25">
      <c r="A145" s="29" t="s">
        <v>14</v>
      </c>
      <c r="B145" s="29">
        <v>23</v>
      </c>
      <c r="C145" s="29" t="s">
        <v>9</v>
      </c>
      <c r="D145" s="29">
        <v>16</v>
      </c>
      <c r="E145" s="29" t="s">
        <v>10</v>
      </c>
      <c r="F145" s="29">
        <v>4</v>
      </c>
      <c r="G145" s="29">
        <v>5</v>
      </c>
      <c r="H145" s="29">
        <v>58516</v>
      </c>
      <c r="I145" s="29">
        <v>140</v>
      </c>
    </row>
    <row r="146" spans="1:9" x14ac:dyDescent="0.25">
      <c r="A146" s="29" t="s">
        <v>14</v>
      </c>
      <c r="B146" s="29">
        <v>23</v>
      </c>
      <c r="C146" s="29" t="s">
        <v>11</v>
      </c>
      <c r="D146" s="29">
        <v>18</v>
      </c>
      <c r="E146" s="29" t="s">
        <v>10</v>
      </c>
      <c r="F146" s="29">
        <v>5</v>
      </c>
      <c r="G146" s="29">
        <v>4</v>
      </c>
      <c r="H146" s="29">
        <v>53536</v>
      </c>
      <c r="I146" s="29">
        <v>100</v>
      </c>
    </row>
    <row r="147" spans="1:9" x14ac:dyDescent="0.25">
      <c r="A147" s="29" t="s">
        <v>14</v>
      </c>
      <c r="B147" s="29">
        <v>23</v>
      </c>
      <c r="C147" s="29" t="s">
        <v>9</v>
      </c>
      <c r="D147" s="29">
        <v>16</v>
      </c>
      <c r="E147" s="29" t="s">
        <v>10</v>
      </c>
      <c r="F147" s="29">
        <v>4</v>
      </c>
      <c r="G147" s="29">
        <v>5</v>
      </c>
      <c r="H147" s="29">
        <v>48556</v>
      </c>
      <c r="I147" s="29">
        <v>100</v>
      </c>
    </row>
    <row r="148" spans="1:9" x14ac:dyDescent="0.25">
      <c r="A148" s="29" t="s">
        <v>14</v>
      </c>
      <c r="B148" s="29">
        <v>24</v>
      </c>
      <c r="C148" s="29" t="s">
        <v>9</v>
      </c>
      <c r="D148" s="29">
        <v>16</v>
      </c>
      <c r="E148" s="29" t="s">
        <v>10</v>
      </c>
      <c r="F148" s="29">
        <v>4</v>
      </c>
      <c r="G148" s="29">
        <v>5</v>
      </c>
      <c r="H148" s="29">
        <v>61006</v>
      </c>
      <c r="I148" s="29">
        <v>100</v>
      </c>
    </row>
    <row r="149" spans="1:9" x14ac:dyDescent="0.25">
      <c r="A149" s="29" t="s">
        <v>14</v>
      </c>
      <c r="B149" s="29">
        <v>24</v>
      </c>
      <c r="C149" s="29" t="s">
        <v>9</v>
      </c>
      <c r="D149" s="29">
        <v>18</v>
      </c>
      <c r="E149" s="29" t="s">
        <v>12</v>
      </c>
      <c r="F149" s="29">
        <v>4</v>
      </c>
      <c r="G149" s="29">
        <v>5</v>
      </c>
      <c r="H149" s="29">
        <v>57271</v>
      </c>
      <c r="I149" s="29">
        <v>80</v>
      </c>
    </row>
    <row r="150" spans="1:9" x14ac:dyDescent="0.25">
      <c r="A150" s="29" t="s">
        <v>14</v>
      </c>
      <c r="B150" s="29">
        <v>24</v>
      </c>
      <c r="C150" s="29" t="s">
        <v>11</v>
      </c>
      <c r="D150" s="29">
        <v>16</v>
      </c>
      <c r="E150" s="29" t="s">
        <v>10</v>
      </c>
      <c r="F150" s="29">
        <v>5</v>
      </c>
      <c r="G150" s="29">
        <v>5</v>
      </c>
      <c r="H150" s="29">
        <v>52291</v>
      </c>
      <c r="I150" s="29">
        <v>200</v>
      </c>
    </row>
    <row r="151" spans="1:9" x14ac:dyDescent="0.25">
      <c r="A151" s="29" t="s">
        <v>14</v>
      </c>
      <c r="B151" s="29">
        <v>24</v>
      </c>
      <c r="C151" s="29" t="s">
        <v>9</v>
      </c>
      <c r="D151" s="29">
        <v>16</v>
      </c>
      <c r="E151" s="29" t="s">
        <v>10</v>
      </c>
      <c r="F151" s="29">
        <v>5</v>
      </c>
      <c r="G151" s="29">
        <v>5</v>
      </c>
      <c r="H151" s="29">
        <v>49801</v>
      </c>
      <c r="I151" s="29">
        <v>160</v>
      </c>
    </row>
    <row r="152" spans="1:9" x14ac:dyDescent="0.25">
      <c r="A152" s="29" t="s">
        <v>14</v>
      </c>
      <c r="B152" s="29">
        <v>25</v>
      </c>
      <c r="C152" s="29" t="s">
        <v>9</v>
      </c>
      <c r="D152" s="29">
        <v>16</v>
      </c>
      <c r="E152" s="29" t="s">
        <v>12</v>
      </c>
      <c r="F152" s="29">
        <v>4</v>
      </c>
      <c r="G152" s="29">
        <v>5</v>
      </c>
      <c r="H152" s="29">
        <v>49801</v>
      </c>
      <c r="I152" s="29">
        <v>120</v>
      </c>
    </row>
    <row r="153" spans="1:9" x14ac:dyDescent="0.25">
      <c r="A153" s="29" t="s">
        <v>14</v>
      </c>
      <c r="B153" s="29">
        <v>25</v>
      </c>
      <c r="C153" s="29" t="s">
        <v>9</v>
      </c>
      <c r="D153" s="29">
        <v>16</v>
      </c>
      <c r="E153" s="29" t="s">
        <v>12</v>
      </c>
      <c r="F153" s="29">
        <v>4</v>
      </c>
      <c r="G153" s="29">
        <v>4</v>
      </c>
      <c r="H153" s="29">
        <v>62251</v>
      </c>
      <c r="I153" s="29">
        <v>160</v>
      </c>
    </row>
    <row r="154" spans="1:9" x14ac:dyDescent="0.25">
      <c r="A154" s="29" t="s">
        <v>14</v>
      </c>
      <c r="B154" s="29">
        <v>25</v>
      </c>
      <c r="C154" s="29" t="s">
        <v>11</v>
      </c>
      <c r="D154" s="29">
        <v>18</v>
      </c>
      <c r="E154" s="29" t="s">
        <v>12</v>
      </c>
      <c r="F154" s="29">
        <v>5</v>
      </c>
      <c r="G154" s="29">
        <v>5</v>
      </c>
      <c r="H154" s="29">
        <v>61006</v>
      </c>
      <c r="I154" s="29">
        <v>200</v>
      </c>
    </row>
    <row r="155" spans="1:9" x14ac:dyDescent="0.25">
      <c r="A155" s="29" t="s">
        <v>14</v>
      </c>
      <c r="B155" s="29">
        <v>25</v>
      </c>
      <c r="C155" s="29" t="s">
        <v>9</v>
      </c>
      <c r="D155" s="29">
        <v>18</v>
      </c>
      <c r="E155" s="29" t="s">
        <v>12</v>
      </c>
      <c r="F155" s="29">
        <v>4</v>
      </c>
      <c r="G155" s="29">
        <v>3</v>
      </c>
      <c r="H155" s="29">
        <v>64741</v>
      </c>
      <c r="I155" s="29">
        <v>100</v>
      </c>
    </row>
    <row r="156" spans="1:9" x14ac:dyDescent="0.25">
      <c r="A156" s="29" t="s">
        <v>14</v>
      </c>
      <c r="B156" s="29">
        <v>25</v>
      </c>
      <c r="C156" s="29" t="s">
        <v>9</v>
      </c>
      <c r="D156" s="29">
        <v>18</v>
      </c>
      <c r="E156" s="29" t="s">
        <v>12</v>
      </c>
      <c r="F156" s="29">
        <v>6</v>
      </c>
      <c r="G156" s="29">
        <v>4</v>
      </c>
      <c r="H156" s="29">
        <v>70966</v>
      </c>
      <c r="I156" s="29">
        <v>180</v>
      </c>
    </row>
    <row r="157" spans="1:9" x14ac:dyDescent="0.25">
      <c r="A157" s="29" t="s">
        <v>14</v>
      </c>
      <c r="B157" s="29">
        <v>25</v>
      </c>
      <c r="C157" s="29" t="s">
        <v>9</v>
      </c>
      <c r="D157" s="29">
        <v>18</v>
      </c>
      <c r="E157" s="29" t="s">
        <v>12</v>
      </c>
      <c r="F157" s="29">
        <v>6</v>
      </c>
      <c r="G157" s="29">
        <v>5</v>
      </c>
      <c r="H157" s="29">
        <v>75946</v>
      </c>
      <c r="I157" s="29">
        <v>240</v>
      </c>
    </row>
    <row r="158" spans="1:9" x14ac:dyDescent="0.25">
      <c r="A158" s="29" t="s">
        <v>14</v>
      </c>
      <c r="B158" s="29">
        <v>25</v>
      </c>
      <c r="C158" s="29" t="s">
        <v>9</v>
      </c>
      <c r="D158" s="29">
        <v>20</v>
      </c>
      <c r="E158" s="29" t="s">
        <v>12</v>
      </c>
      <c r="F158" s="29">
        <v>4</v>
      </c>
      <c r="G158" s="29">
        <v>5</v>
      </c>
      <c r="H158" s="29">
        <v>74701</v>
      </c>
      <c r="I158" s="29">
        <v>170</v>
      </c>
    </row>
    <row r="159" spans="1:9" x14ac:dyDescent="0.25">
      <c r="A159" s="29" t="s">
        <v>14</v>
      </c>
      <c r="B159" s="29">
        <v>26</v>
      </c>
      <c r="C159" s="29" t="s">
        <v>11</v>
      </c>
      <c r="D159" s="29">
        <v>21</v>
      </c>
      <c r="E159" s="29" t="s">
        <v>10</v>
      </c>
      <c r="F159" s="29">
        <v>4</v>
      </c>
      <c r="G159" s="29">
        <v>3</v>
      </c>
      <c r="H159" s="29">
        <v>69721</v>
      </c>
      <c r="I159" s="29">
        <v>100</v>
      </c>
    </row>
    <row r="160" spans="1:9" x14ac:dyDescent="0.25">
      <c r="A160" s="29" t="s">
        <v>14</v>
      </c>
      <c r="B160" s="29">
        <v>26</v>
      </c>
      <c r="C160" s="29" t="s">
        <v>9</v>
      </c>
      <c r="D160" s="29">
        <v>16</v>
      </c>
      <c r="E160" s="29" t="s">
        <v>12</v>
      </c>
      <c r="F160" s="29">
        <v>5</v>
      </c>
      <c r="G160" s="29">
        <v>4</v>
      </c>
      <c r="H160" s="29">
        <v>64741</v>
      </c>
      <c r="I160" s="29">
        <v>180</v>
      </c>
    </row>
    <row r="161" spans="1:9" x14ac:dyDescent="0.25">
      <c r="A161" s="29" t="s">
        <v>14</v>
      </c>
      <c r="B161" s="29">
        <v>27</v>
      </c>
      <c r="C161" s="29" t="s">
        <v>9</v>
      </c>
      <c r="D161" s="29">
        <v>16</v>
      </c>
      <c r="E161" s="29" t="s">
        <v>12</v>
      </c>
      <c r="F161" s="29">
        <v>4</v>
      </c>
      <c r="G161" s="29">
        <v>5</v>
      </c>
      <c r="H161" s="29">
        <v>83416</v>
      </c>
      <c r="I161" s="29">
        <v>160</v>
      </c>
    </row>
    <row r="162" spans="1:9" x14ac:dyDescent="0.25">
      <c r="A162" s="29" t="s">
        <v>14</v>
      </c>
      <c r="B162" s="29">
        <v>27</v>
      </c>
      <c r="C162" s="29" t="s">
        <v>9</v>
      </c>
      <c r="D162" s="29">
        <v>18</v>
      </c>
      <c r="E162" s="29" t="s">
        <v>10</v>
      </c>
      <c r="F162" s="29">
        <v>4</v>
      </c>
      <c r="G162" s="29">
        <v>3</v>
      </c>
      <c r="H162" s="29">
        <v>88396</v>
      </c>
      <c r="I162" s="29">
        <v>100</v>
      </c>
    </row>
    <row r="163" spans="1:9" x14ac:dyDescent="0.25">
      <c r="A163" s="29" t="s">
        <v>14</v>
      </c>
      <c r="B163" s="29">
        <v>27</v>
      </c>
      <c r="C163" s="29" t="s">
        <v>9</v>
      </c>
      <c r="D163" s="29">
        <v>21</v>
      </c>
      <c r="E163" s="29" t="s">
        <v>12</v>
      </c>
      <c r="F163" s="29">
        <v>4</v>
      </c>
      <c r="G163" s="29">
        <v>4</v>
      </c>
      <c r="H163" s="29">
        <v>90886</v>
      </c>
      <c r="I163" s="29">
        <v>100</v>
      </c>
    </row>
    <row r="164" spans="1:9" x14ac:dyDescent="0.25">
      <c r="A164" s="29" t="s">
        <v>14</v>
      </c>
      <c r="B164" s="29">
        <v>28</v>
      </c>
      <c r="C164" s="29" t="s">
        <v>11</v>
      </c>
      <c r="D164" s="29">
        <v>18</v>
      </c>
      <c r="E164" s="29" t="s">
        <v>12</v>
      </c>
      <c r="F164" s="29">
        <v>6</v>
      </c>
      <c r="G164" s="29">
        <v>5</v>
      </c>
      <c r="H164" s="29">
        <v>92131</v>
      </c>
      <c r="I164" s="29">
        <v>180</v>
      </c>
    </row>
    <row r="165" spans="1:9" x14ac:dyDescent="0.25">
      <c r="A165" s="29" t="s">
        <v>14</v>
      </c>
      <c r="B165" s="29">
        <v>28</v>
      </c>
      <c r="C165" s="29" t="s">
        <v>9</v>
      </c>
      <c r="D165" s="29">
        <v>18</v>
      </c>
      <c r="E165" s="29" t="s">
        <v>12</v>
      </c>
      <c r="F165" s="29">
        <v>7</v>
      </c>
      <c r="G165" s="29">
        <v>5</v>
      </c>
      <c r="H165" s="29">
        <v>77191</v>
      </c>
      <c r="I165" s="29">
        <v>180</v>
      </c>
    </row>
    <row r="166" spans="1:9" x14ac:dyDescent="0.25">
      <c r="A166" s="29" t="s">
        <v>14</v>
      </c>
      <c r="B166" s="29">
        <v>28</v>
      </c>
      <c r="C166" s="29" t="s">
        <v>9</v>
      </c>
      <c r="D166" s="29">
        <v>18</v>
      </c>
      <c r="E166" s="29" t="s">
        <v>10</v>
      </c>
      <c r="F166" s="29">
        <v>6</v>
      </c>
      <c r="G166" s="29">
        <v>5</v>
      </c>
      <c r="H166" s="29">
        <v>88396</v>
      </c>
      <c r="I166" s="29">
        <v>150</v>
      </c>
    </row>
    <row r="167" spans="1:9" x14ac:dyDescent="0.25">
      <c r="A167" s="29" t="s">
        <v>14</v>
      </c>
      <c r="B167" s="29">
        <v>29</v>
      </c>
      <c r="C167" s="29" t="s">
        <v>9</v>
      </c>
      <c r="D167" s="29">
        <v>18</v>
      </c>
      <c r="E167" s="29" t="s">
        <v>10</v>
      </c>
      <c r="F167" s="29">
        <v>5</v>
      </c>
      <c r="G167" s="29">
        <v>5</v>
      </c>
      <c r="H167" s="29">
        <v>52290</v>
      </c>
      <c r="I167" s="29">
        <v>180</v>
      </c>
    </row>
    <row r="168" spans="1:9" x14ac:dyDescent="0.25">
      <c r="A168" s="29" t="s">
        <v>14</v>
      </c>
      <c r="B168" s="29">
        <v>29</v>
      </c>
      <c r="C168" s="29" t="s">
        <v>9</v>
      </c>
      <c r="D168" s="29">
        <v>14</v>
      </c>
      <c r="E168" s="29" t="s">
        <v>12</v>
      </c>
      <c r="F168" s="29">
        <v>7</v>
      </c>
      <c r="G168" s="29">
        <v>5</v>
      </c>
      <c r="H168" s="29">
        <v>85906</v>
      </c>
      <c r="I168" s="29">
        <v>300</v>
      </c>
    </row>
    <row r="169" spans="1:9" x14ac:dyDescent="0.25">
      <c r="A169" s="29" t="s">
        <v>14</v>
      </c>
      <c r="B169" s="29">
        <v>30</v>
      </c>
      <c r="C169" s="29" t="s">
        <v>11</v>
      </c>
      <c r="D169" s="29">
        <v>16</v>
      </c>
      <c r="E169" s="29" t="s">
        <v>12</v>
      </c>
      <c r="F169" s="29">
        <v>6</v>
      </c>
      <c r="G169" s="29">
        <v>5</v>
      </c>
      <c r="H169" s="29">
        <v>90886</v>
      </c>
      <c r="I169" s="29">
        <v>280</v>
      </c>
    </row>
    <row r="170" spans="1:9" x14ac:dyDescent="0.25">
      <c r="A170" s="29" t="s">
        <v>14</v>
      </c>
      <c r="B170" s="29">
        <v>30</v>
      </c>
      <c r="C170" s="29" t="s">
        <v>9</v>
      </c>
      <c r="D170" s="29">
        <v>18</v>
      </c>
      <c r="E170" s="29" t="s">
        <v>12</v>
      </c>
      <c r="F170" s="29">
        <v>5</v>
      </c>
      <c r="G170" s="29">
        <v>4</v>
      </c>
      <c r="H170" s="29">
        <v>103336</v>
      </c>
      <c r="I170" s="29">
        <v>160</v>
      </c>
    </row>
    <row r="171" spans="1:9" x14ac:dyDescent="0.25">
      <c r="A171" s="29" t="s">
        <v>14</v>
      </c>
      <c r="B171" s="29">
        <v>30</v>
      </c>
      <c r="C171" s="29" t="s">
        <v>9</v>
      </c>
      <c r="D171" s="29">
        <v>18</v>
      </c>
      <c r="E171" s="29" t="s">
        <v>12</v>
      </c>
      <c r="F171" s="29">
        <v>5</v>
      </c>
      <c r="G171" s="29">
        <v>5</v>
      </c>
      <c r="H171" s="29">
        <v>99601</v>
      </c>
      <c r="I171" s="29">
        <v>150</v>
      </c>
    </row>
    <row r="172" spans="1:9" x14ac:dyDescent="0.25">
      <c r="A172" s="29" t="s">
        <v>14</v>
      </c>
      <c r="B172" s="29">
        <v>31</v>
      </c>
      <c r="C172" s="29" t="s">
        <v>9</v>
      </c>
      <c r="D172" s="29">
        <v>16</v>
      </c>
      <c r="E172" s="29" t="s">
        <v>12</v>
      </c>
      <c r="F172" s="29">
        <v>6</v>
      </c>
      <c r="G172" s="29">
        <v>5</v>
      </c>
      <c r="H172" s="29">
        <v>89641</v>
      </c>
      <c r="I172" s="29">
        <v>260</v>
      </c>
    </row>
    <row r="173" spans="1:9" x14ac:dyDescent="0.25">
      <c r="A173" s="29" t="s">
        <v>14</v>
      </c>
      <c r="B173" s="29">
        <v>33</v>
      </c>
      <c r="C173" s="29" t="s">
        <v>11</v>
      </c>
      <c r="D173" s="29">
        <v>18</v>
      </c>
      <c r="E173" s="29" t="s">
        <v>12</v>
      </c>
      <c r="F173" s="29">
        <v>4</v>
      </c>
      <c r="G173" s="29">
        <v>5</v>
      </c>
      <c r="H173" s="29">
        <v>95866</v>
      </c>
      <c r="I173" s="29">
        <v>200</v>
      </c>
    </row>
    <row r="174" spans="1:9" x14ac:dyDescent="0.25">
      <c r="A174" s="29" t="s">
        <v>14</v>
      </c>
      <c r="B174" s="29">
        <v>34</v>
      </c>
      <c r="C174" s="29" t="s">
        <v>9</v>
      </c>
      <c r="D174" s="29">
        <v>16</v>
      </c>
      <c r="E174" s="29" t="s">
        <v>10</v>
      </c>
      <c r="F174" s="29">
        <v>5</v>
      </c>
      <c r="G174" s="29">
        <v>5</v>
      </c>
      <c r="H174" s="29">
        <v>92131</v>
      </c>
      <c r="I174" s="29">
        <v>150</v>
      </c>
    </row>
    <row r="175" spans="1:9" x14ac:dyDescent="0.25">
      <c r="A175" s="29" t="s">
        <v>14</v>
      </c>
      <c r="B175" s="29">
        <v>35</v>
      </c>
      <c r="C175" s="29" t="s">
        <v>9</v>
      </c>
      <c r="D175" s="29">
        <v>16</v>
      </c>
      <c r="E175" s="29" t="s">
        <v>12</v>
      </c>
      <c r="F175" s="29">
        <v>4</v>
      </c>
      <c r="G175" s="29">
        <v>5</v>
      </c>
      <c r="H175" s="29">
        <v>92131</v>
      </c>
      <c r="I175" s="29">
        <v>360</v>
      </c>
    </row>
    <row r="176" spans="1:9" x14ac:dyDescent="0.25">
      <c r="A176" s="29" t="s">
        <v>14</v>
      </c>
      <c r="B176" s="29">
        <v>38</v>
      </c>
      <c r="C176" s="29" t="s">
        <v>9</v>
      </c>
      <c r="D176" s="29">
        <v>18</v>
      </c>
      <c r="E176" s="29" t="s">
        <v>12</v>
      </c>
      <c r="F176" s="29">
        <v>5</v>
      </c>
      <c r="G176" s="29">
        <v>5</v>
      </c>
      <c r="H176" s="29">
        <v>104581</v>
      </c>
      <c r="I176" s="29">
        <v>150</v>
      </c>
    </row>
    <row r="177" spans="1:9" x14ac:dyDescent="0.25">
      <c r="A177" s="29" t="s">
        <v>14</v>
      </c>
      <c r="B177" s="29">
        <v>40</v>
      </c>
      <c r="C177" s="29" t="s">
        <v>9</v>
      </c>
      <c r="D177" s="29">
        <v>21</v>
      </c>
      <c r="E177" s="29" t="s">
        <v>10</v>
      </c>
      <c r="F177" s="29">
        <v>6</v>
      </c>
      <c r="G177" s="29">
        <v>5</v>
      </c>
      <c r="H177" s="29">
        <v>83416</v>
      </c>
      <c r="I177" s="29">
        <v>200</v>
      </c>
    </row>
    <row r="178" spans="1:9" x14ac:dyDescent="0.25">
      <c r="A178" s="29" t="s">
        <v>14</v>
      </c>
      <c r="B178" s="29">
        <v>42</v>
      </c>
      <c r="C178" s="29" t="s">
        <v>9</v>
      </c>
      <c r="D178" s="29">
        <v>18</v>
      </c>
      <c r="E178" s="29" t="s">
        <v>10</v>
      </c>
      <c r="F178" s="29">
        <v>5</v>
      </c>
      <c r="G178" s="29">
        <v>4</v>
      </c>
      <c r="H178" s="29">
        <v>89641</v>
      </c>
      <c r="I178" s="29">
        <v>200</v>
      </c>
    </row>
    <row r="179" spans="1:9" x14ac:dyDescent="0.25">
      <c r="A179" s="29" t="s">
        <v>14</v>
      </c>
      <c r="B179" s="29">
        <v>45</v>
      </c>
      <c r="C179" s="29" t="s">
        <v>9</v>
      </c>
      <c r="D179" s="29">
        <v>16</v>
      </c>
      <c r="E179" s="29" t="s">
        <v>10</v>
      </c>
      <c r="F179" s="29">
        <v>5</v>
      </c>
      <c r="G179" s="29">
        <v>5</v>
      </c>
      <c r="H179" s="29">
        <v>90886</v>
      </c>
      <c r="I179" s="29">
        <v>160</v>
      </c>
    </row>
    <row r="180" spans="1:9" x14ac:dyDescent="0.25">
      <c r="A180" s="29" t="s">
        <v>14</v>
      </c>
      <c r="B180" s="29">
        <v>47</v>
      </c>
      <c r="C180" s="29" t="s">
        <v>9</v>
      </c>
      <c r="D180" s="29">
        <v>18</v>
      </c>
      <c r="E180" s="29" t="s">
        <v>12</v>
      </c>
      <c r="F180" s="29">
        <v>4</v>
      </c>
      <c r="G180" s="29">
        <v>5</v>
      </c>
      <c r="H180" s="29">
        <v>104581</v>
      </c>
      <c r="I180" s="29">
        <v>120</v>
      </c>
    </row>
    <row r="181" spans="1:9" x14ac:dyDescent="0.25">
      <c r="A181" s="29" t="s">
        <v>14</v>
      </c>
      <c r="B181" s="29">
        <v>48</v>
      </c>
      <c r="C181" s="29" t="s">
        <v>9</v>
      </c>
      <c r="D181" s="29">
        <v>18</v>
      </c>
      <c r="E181" s="29" t="s">
        <v>12</v>
      </c>
      <c r="F181" s="29">
        <v>4</v>
      </c>
      <c r="G181" s="29">
        <v>5</v>
      </c>
      <c r="H181" s="29">
        <v>95508</v>
      </c>
      <c r="I181" s="29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1F003-7BAB-4476-AC84-F581CA9D17F2}">
  <dimension ref="A1:W181"/>
  <sheetViews>
    <sheetView showGridLines="0" tabSelected="1" topLeftCell="B1" workbookViewId="0">
      <selection activeCell="M10" sqref="M10"/>
    </sheetView>
  </sheetViews>
  <sheetFormatPr defaultRowHeight="19.05" x14ac:dyDescent="0.35"/>
  <cols>
    <col min="2" max="2" width="9" style="6"/>
    <col min="3" max="3" width="13.75" style="16" bestFit="1" customWidth="1"/>
    <col min="11" max="11" width="6.375" customWidth="1"/>
    <col min="12" max="12" width="17.125" bestFit="1" customWidth="1"/>
    <col min="19" max="19" width="10" customWidth="1"/>
    <col min="20" max="20" width="16" bestFit="1" customWidth="1"/>
    <col min="23" max="23" width="16" bestFit="1" customWidth="1"/>
  </cols>
  <sheetData>
    <row r="1" spans="1:23" x14ac:dyDescent="0.35">
      <c r="A1" s="5" t="s">
        <v>5</v>
      </c>
      <c r="B1" s="5" t="s">
        <v>1</v>
      </c>
      <c r="C1" s="18" t="s">
        <v>29</v>
      </c>
      <c r="R1" s="1" t="s">
        <v>21</v>
      </c>
      <c r="S1" s="4">
        <f>MIN(B2:B181)</f>
        <v>18</v>
      </c>
      <c r="V1" t="s">
        <v>32</v>
      </c>
      <c r="W1" t="s">
        <v>20</v>
      </c>
    </row>
    <row r="2" spans="1:23" x14ac:dyDescent="0.35">
      <c r="A2" s="1">
        <v>3</v>
      </c>
      <c r="B2" s="6">
        <v>18</v>
      </c>
      <c r="C2" s="16" t="str">
        <f>IF(B2&lt;=25, "18-25", IF(B2&lt;=35, "26-35", IF(B2&lt;=45, "36-45", "46+")))</f>
        <v>18-25</v>
      </c>
      <c r="F2" s="1"/>
      <c r="R2" s="1" t="s">
        <v>19</v>
      </c>
      <c r="S2" s="4">
        <f>MAX(B2:B181)</f>
        <v>50</v>
      </c>
      <c r="V2" t="s">
        <v>27</v>
      </c>
      <c r="W2">
        <f>AVERAGEIF(C2:C181,"18-25",A2:A181)</f>
        <v>3.3544303797468356</v>
      </c>
    </row>
    <row r="3" spans="1:23" x14ac:dyDescent="0.35">
      <c r="A3" s="1">
        <v>2</v>
      </c>
      <c r="B3" s="6">
        <v>19</v>
      </c>
      <c r="C3" s="16" t="str">
        <f t="shared" ref="C3:C66" si="0">IF(B3&lt;=25, "18-25", IF(B3&lt;=35, "26-35", IF(B3&lt;=45, "36-45", "46+")))</f>
        <v>18-25</v>
      </c>
      <c r="F3" s="1"/>
      <c r="G3" s="1"/>
      <c r="V3" t="s">
        <v>28</v>
      </c>
      <c r="W3">
        <f>AVERAGEIF(C3:C182,"18-25",A3:A182)</f>
        <v>3.358974358974359</v>
      </c>
    </row>
    <row r="4" spans="1:23" x14ac:dyDescent="0.35">
      <c r="A4" s="1">
        <v>4</v>
      </c>
      <c r="B4" s="6">
        <v>19</v>
      </c>
      <c r="C4" s="16" t="str">
        <f t="shared" si="0"/>
        <v>18-25</v>
      </c>
      <c r="D4" s="1"/>
      <c r="F4" s="1"/>
      <c r="G4" s="1"/>
      <c r="V4" t="s">
        <v>31</v>
      </c>
      <c r="W4">
        <f>AVERAGEIF(C4:C183,"18-25",A4:A183)</f>
        <v>3.3766233766233764</v>
      </c>
    </row>
    <row r="5" spans="1:23" ht="21.1" customHeight="1" x14ac:dyDescent="0.35">
      <c r="A5" s="1">
        <v>3</v>
      </c>
      <c r="B5" s="6">
        <v>19</v>
      </c>
      <c r="C5" s="16" t="str">
        <f t="shared" si="0"/>
        <v>18-25</v>
      </c>
      <c r="D5" s="1"/>
      <c r="F5" s="1"/>
      <c r="G5" s="1"/>
      <c r="L5" s="3" t="s">
        <v>18</v>
      </c>
      <c r="M5" s="31" t="s">
        <v>17</v>
      </c>
      <c r="N5" s="31"/>
      <c r="O5" s="31"/>
      <c r="P5" s="31"/>
      <c r="Q5" s="31"/>
      <c r="R5" s="31"/>
      <c r="S5" s="31"/>
      <c r="T5" s="31"/>
      <c r="V5" t="s">
        <v>30</v>
      </c>
      <c r="W5">
        <f>AVERAGEIF(C5:C184,"18-25",A5:A184)</f>
        <v>3.3684210526315788</v>
      </c>
    </row>
    <row r="6" spans="1:23" ht="16.3" customHeight="1" x14ac:dyDescent="0.35">
      <c r="A6" s="1">
        <v>4</v>
      </c>
      <c r="B6" s="6">
        <v>20</v>
      </c>
      <c r="C6" s="16" t="str">
        <f t="shared" si="0"/>
        <v>18-25</v>
      </c>
      <c r="D6" s="1"/>
      <c r="F6" s="1"/>
      <c r="G6" s="1"/>
      <c r="M6" s="31"/>
      <c r="N6" s="31"/>
      <c r="O6" s="31"/>
      <c r="P6" s="31"/>
      <c r="Q6" s="31"/>
      <c r="R6" s="31"/>
      <c r="S6" s="31"/>
      <c r="T6" s="31"/>
      <c r="V6" t="s">
        <v>33</v>
      </c>
      <c r="W6">
        <f>AVERAGE(A2:A181)</f>
        <v>3.4555555555555557</v>
      </c>
    </row>
    <row r="7" spans="1:23" ht="21.1" x14ac:dyDescent="0.35">
      <c r="A7" s="1">
        <v>3</v>
      </c>
      <c r="B7" s="6">
        <v>20</v>
      </c>
      <c r="C7" s="16" t="str">
        <f t="shared" si="0"/>
        <v>18-25</v>
      </c>
      <c r="D7" s="1"/>
      <c r="F7" s="1"/>
      <c r="G7" s="1"/>
      <c r="M7" s="3"/>
    </row>
    <row r="8" spans="1:23" ht="21.1" x14ac:dyDescent="0.35">
      <c r="A8" s="1">
        <v>3</v>
      </c>
      <c r="B8" s="6">
        <v>21</v>
      </c>
      <c r="C8" s="16" t="str">
        <f t="shared" si="0"/>
        <v>18-25</v>
      </c>
      <c r="D8" s="1"/>
      <c r="F8" s="1"/>
      <c r="G8" s="1"/>
      <c r="L8" s="3" t="s">
        <v>16</v>
      </c>
      <c r="M8" s="3" t="s">
        <v>15</v>
      </c>
    </row>
    <row r="9" spans="1:23" ht="21.1" x14ac:dyDescent="0.35">
      <c r="A9" s="1">
        <v>3</v>
      </c>
      <c r="B9" s="6">
        <v>21</v>
      </c>
      <c r="C9" s="16" t="str">
        <f t="shared" si="0"/>
        <v>18-25</v>
      </c>
      <c r="D9" s="1"/>
      <c r="F9" s="1"/>
      <c r="G9" s="1"/>
      <c r="M9" s="3" t="s">
        <v>55</v>
      </c>
    </row>
    <row r="10" spans="1:23" x14ac:dyDescent="0.35">
      <c r="A10" s="1">
        <v>5</v>
      </c>
      <c r="B10" s="6">
        <v>21</v>
      </c>
      <c r="C10" s="16" t="str">
        <f t="shared" si="0"/>
        <v>18-25</v>
      </c>
      <c r="D10" s="1"/>
      <c r="F10" s="1"/>
      <c r="G10" s="1"/>
    </row>
    <row r="11" spans="1:23" x14ac:dyDescent="0.35">
      <c r="A11" s="1">
        <v>2</v>
      </c>
      <c r="B11" s="6">
        <v>21</v>
      </c>
      <c r="C11" s="16" t="str">
        <f t="shared" si="0"/>
        <v>18-25</v>
      </c>
      <c r="D11" s="1"/>
      <c r="F11" s="1"/>
      <c r="G11" s="1"/>
    </row>
    <row r="12" spans="1:23" x14ac:dyDescent="0.35">
      <c r="A12" s="1">
        <v>3</v>
      </c>
      <c r="B12" s="6">
        <v>22</v>
      </c>
      <c r="C12" s="16" t="str">
        <f t="shared" si="0"/>
        <v>18-25</v>
      </c>
      <c r="D12" s="1"/>
      <c r="F12" s="1"/>
      <c r="G12" s="1"/>
    </row>
    <row r="13" spans="1:23" x14ac:dyDescent="0.35">
      <c r="A13" s="1">
        <v>3</v>
      </c>
      <c r="B13" s="6">
        <v>22</v>
      </c>
      <c r="C13" s="16" t="str">
        <f t="shared" si="0"/>
        <v>18-25</v>
      </c>
      <c r="D13" s="1"/>
      <c r="F13" s="1"/>
      <c r="G13" s="1"/>
    </row>
    <row r="14" spans="1:23" x14ac:dyDescent="0.35">
      <c r="A14" s="1">
        <v>4</v>
      </c>
      <c r="B14" s="6">
        <v>22</v>
      </c>
      <c r="C14" s="16" t="str">
        <f t="shared" si="0"/>
        <v>18-25</v>
      </c>
      <c r="D14" s="1"/>
      <c r="F14" s="1"/>
      <c r="G14" s="1"/>
    </row>
    <row r="15" spans="1:23" x14ac:dyDescent="0.35">
      <c r="A15" s="1">
        <v>3</v>
      </c>
      <c r="B15" s="6">
        <v>22</v>
      </c>
      <c r="C15" s="16" t="str">
        <f t="shared" si="0"/>
        <v>18-25</v>
      </c>
      <c r="D15" s="1"/>
      <c r="F15" s="1"/>
      <c r="G15" s="1"/>
    </row>
    <row r="16" spans="1:23" x14ac:dyDescent="0.35">
      <c r="A16" s="1">
        <v>3</v>
      </c>
      <c r="B16" s="6">
        <v>23</v>
      </c>
      <c r="C16" s="16" t="str">
        <f t="shared" si="0"/>
        <v>18-25</v>
      </c>
      <c r="D16" s="1"/>
      <c r="F16" s="1"/>
      <c r="G16" s="1"/>
    </row>
    <row r="17" spans="1:7" x14ac:dyDescent="0.35">
      <c r="A17" s="1">
        <v>3</v>
      </c>
      <c r="B17" s="6">
        <v>23</v>
      </c>
      <c r="C17" s="16" t="str">
        <f t="shared" si="0"/>
        <v>18-25</v>
      </c>
      <c r="D17" s="1"/>
      <c r="F17" s="1"/>
      <c r="G17" s="1"/>
    </row>
    <row r="18" spans="1:7" x14ac:dyDescent="0.35">
      <c r="A18" s="1">
        <v>2</v>
      </c>
      <c r="B18" s="6">
        <v>23</v>
      </c>
      <c r="C18" s="16" t="str">
        <f t="shared" si="0"/>
        <v>18-25</v>
      </c>
      <c r="D18" s="1"/>
      <c r="F18" s="1"/>
      <c r="G18" s="1"/>
    </row>
    <row r="19" spans="1:7" x14ac:dyDescent="0.35">
      <c r="A19" s="1">
        <v>4</v>
      </c>
      <c r="B19" s="6">
        <v>23</v>
      </c>
      <c r="C19" s="16" t="str">
        <f t="shared" si="0"/>
        <v>18-25</v>
      </c>
      <c r="D19" s="1"/>
      <c r="F19" s="1"/>
      <c r="G19" s="1"/>
    </row>
    <row r="20" spans="1:7" x14ac:dyDescent="0.35">
      <c r="A20" s="1">
        <v>4</v>
      </c>
      <c r="B20" s="6">
        <v>23</v>
      </c>
      <c r="C20" s="16" t="str">
        <f t="shared" si="0"/>
        <v>18-25</v>
      </c>
      <c r="D20" s="1"/>
      <c r="F20" s="1"/>
      <c r="G20" s="1"/>
    </row>
    <row r="21" spans="1:7" x14ac:dyDescent="0.35">
      <c r="A21" s="1">
        <v>2</v>
      </c>
      <c r="B21" s="6">
        <v>23</v>
      </c>
      <c r="C21" s="16" t="str">
        <f t="shared" si="0"/>
        <v>18-25</v>
      </c>
      <c r="D21" s="1"/>
      <c r="F21" s="1"/>
      <c r="G21" s="1"/>
    </row>
    <row r="22" spans="1:7" x14ac:dyDescent="0.35">
      <c r="A22" s="1">
        <v>4</v>
      </c>
      <c r="B22" s="6">
        <v>23</v>
      </c>
      <c r="C22" s="16" t="str">
        <f t="shared" si="0"/>
        <v>18-25</v>
      </c>
      <c r="D22" s="1"/>
      <c r="F22" s="1"/>
      <c r="G22" s="1"/>
    </row>
    <row r="23" spans="1:7" x14ac:dyDescent="0.35">
      <c r="A23" s="1">
        <v>4</v>
      </c>
      <c r="B23" s="6">
        <v>23</v>
      </c>
      <c r="C23" s="16" t="str">
        <f t="shared" si="0"/>
        <v>18-25</v>
      </c>
      <c r="D23" s="1"/>
      <c r="F23" s="1"/>
      <c r="G23" s="1"/>
    </row>
    <row r="24" spans="1:7" x14ac:dyDescent="0.35">
      <c r="A24" s="1">
        <v>4</v>
      </c>
      <c r="B24" s="6">
        <v>24</v>
      </c>
      <c r="C24" s="16" t="str">
        <f t="shared" si="0"/>
        <v>18-25</v>
      </c>
      <c r="D24" s="1"/>
      <c r="F24" s="1"/>
      <c r="G24" s="1"/>
    </row>
    <row r="25" spans="1:7" x14ac:dyDescent="0.35">
      <c r="A25" s="1">
        <v>5</v>
      </c>
      <c r="B25" s="6">
        <v>24</v>
      </c>
      <c r="C25" s="16" t="str">
        <f t="shared" si="0"/>
        <v>18-25</v>
      </c>
      <c r="D25" s="1"/>
      <c r="F25" s="1"/>
      <c r="G25" s="1"/>
    </row>
    <row r="26" spans="1:7" x14ac:dyDescent="0.35">
      <c r="A26" s="1">
        <v>2</v>
      </c>
      <c r="B26" s="6">
        <v>24</v>
      </c>
      <c r="C26" s="16" t="str">
        <f t="shared" si="0"/>
        <v>18-25</v>
      </c>
      <c r="D26" s="1"/>
      <c r="F26" s="1"/>
      <c r="G26" s="1"/>
    </row>
    <row r="27" spans="1:7" x14ac:dyDescent="0.35">
      <c r="A27" s="1">
        <v>3</v>
      </c>
      <c r="B27" s="6">
        <v>24</v>
      </c>
      <c r="C27" s="16" t="str">
        <f t="shared" si="0"/>
        <v>18-25</v>
      </c>
      <c r="D27" s="1"/>
      <c r="F27" s="1"/>
      <c r="G27" s="1"/>
    </row>
    <row r="28" spans="1:7" x14ac:dyDescent="0.35">
      <c r="A28" s="1">
        <v>4</v>
      </c>
      <c r="B28" s="6">
        <v>24</v>
      </c>
      <c r="C28" s="16" t="str">
        <f t="shared" si="0"/>
        <v>18-25</v>
      </c>
      <c r="D28" s="1"/>
      <c r="F28" s="1"/>
      <c r="G28" s="1"/>
    </row>
    <row r="29" spans="1:7" x14ac:dyDescent="0.35">
      <c r="A29" s="1">
        <v>3</v>
      </c>
      <c r="B29" s="6">
        <v>25</v>
      </c>
      <c r="C29" s="16" t="str">
        <f t="shared" si="0"/>
        <v>18-25</v>
      </c>
      <c r="D29" s="1"/>
      <c r="F29" s="1"/>
      <c r="G29" s="1"/>
    </row>
    <row r="30" spans="1:7" x14ac:dyDescent="0.35">
      <c r="A30" s="1">
        <v>2</v>
      </c>
      <c r="B30" s="6">
        <v>25</v>
      </c>
      <c r="C30" s="16" t="str">
        <f t="shared" si="0"/>
        <v>18-25</v>
      </c>
      <c r="D30" s="1"/>
      <c r="F30" s="1"/>
      <c r="G30" s="1"/>
    </row>
    <row r="31" spans="1:7" x14ac:dyDescent="0.35">
      <c r="A31" s="1">
        <v>2</v>
      </c>
      <c r="B31" s="6">
        <v>25</v>
      </c>
      <c r="C31" s="16" t="str">
        <f t="shared" si="0"/>
        <v>18-25</v>
      </c>
      <c r="D31" s="1"/>
      <c r="F31" s="1"/>
      <c r="G31" s="1"/>
    </row>
    <row r="32" spans="1:7" x14ac:dyDescent="0.35">
      <c r="A32" s="1">
        <v>3</v>
      </c>
      <c r="B32" s="6">
        <v>25</v>
      </c>
      <c r="C32" s="16" t="str">
        <f t="shared" si="0"/>
        <v>18-25</v>
      </c>
      <c r="D32" s="1"/>
      <c r="F32" s="1"/>
      <c r="G32" s="1"/>
    </row>
    <row r="33" spans="1:7" x14ac:dyDescent="0.35">
      <c r="A33" s="1">
        <v>3</v>
      </c>
      <c r="B33" s="6">
        <v>25</v>
      </c>
      <c r="C33" s="16" t="str">
        <f t="shared" si="0"/>
        <v>18-25</v>
      </c>
      <c r="D33" s="1"/>
      <c r="F33" s="1"/>
      <c r="G33" s="1"/>
    </row>
    <row r="34" spans="1:7" x14ac:dyDescent="0.35">
      <c r="A34" s="1">
        <v>2</v>
      </c>
      <c r="B34" s="6">
        <v>25</v>
      </c>
      <c r="C34" s="16" t="str">
        <f t="shared" si="0"/>
        <v>18-25</v>
      </c>
      <c r="D34" s="1"/>
      <c r="F34" s="1"/>
      <c r="G34" s="1"/>
    </row>
    <row r="35" spans="1:7" x14ac:dyDescent="0.35">
      <c r="A35" s="1">
        <v>3</v>
      </c>
      <c r="B35" s="6">
        <v>25</v>
      </c>
      <c r="C35" s="16" t="str">
        <f t="shared" si="0"/>
        <v>18-25</v>
      </c>
      <c r="D35" s="1"/>
      <c r="F35" s="1"/>
      <c r="G35" s="1"/>
    </row>
    <row r="36" spans="1:7" x14ac:dyDescent="0.35">
      <c r="A36" s="1">
        <v>3</v>
      </c>
      <c r="B36" s="6">
        <v>26</v>
      </c>
      <c r="C36" s="16" t="str">
        <f t="shared" si="0"/>
        <v>26-35</v>
      </c>
      <c r="D36" s="1"/>
      <c r="F36" s="1"/>
      <c r="G36" s="1"/>
    </row>
    <row r="37" spans="1:7" x14ac:dyDescent="0.35">
      <c r="A37" s="1">
        <v>4</v>
      </c>
      <c r="B37" s="6">
        <v>26</v>
      </c>
      <c r="C37" s="16" t="str">
        <f t="shared" si="0"/>
        <v>26-35</v>
      </c>
      <c r="D37" s="1"/>
      <c r="F37" s="1"/>
      <c r="G37" s="1"/>
    </row>
    <row r="38" spans="1:7" x14ac:dyDescent="0.35">
      <c r="A38" s="1">
        <v>2</v>
      </c>
      <c r="B38" s="6">
        <v>26</v>
      </c>
      <c r="C38" s="16" t="str">
        <f t="shared" si="0"/>
        <v>26-35</v>
      </c>
      <c r="D38" s="1"/>
      <c r="F38" s="1"/>
      <c r="G38" s="1"/>
    </row>
    <row r="39" spans="1:7" x14ac:dyDescent="0.35">
      <c r="A39" s="1">
        <v>3</v>
      </c>
      <c r="B39" s="6">
        <v>26</v>
      </c>
      <c r="C39" s="16" t="str">
        <f t="shared" si="0"/>
        <v>26-35</v>
      </c>
      <c r="D39" s="1"/>
      <c r="F39" s="1"/>
      <c r="G39" s="1"/>
    </row>
    <row r="40" spans="1:7" x14ac:dyDescent="0.35">
      <c r="A40" s="1">
        <v>3</v>
      </c>
      <c r="B40" s="6">
        <v>26</v>
      </c>
      <c r="C40" s="16" t="str">
        <f t="shared" si="0"/>
        <v>26-35</v>
      </c>
      <c r="D40" s="1"/>
      <c r="F40" s="1"/>
      <c r="G40" s="1"/>
    </row>
    <row r="41" spans="1:7" x14ac:dyDescent="0.35">
      <c r="A41" s="1">
        <v>4</v>
      </c>
      <c r="B41" s="6">
        <v>26</v>
      </c>
      <c r="C41" s="16" t="str">
        <f t="shared" si="0"/>
        <v>26-35</v>
      </c>
      <c r="D41" s="1"/>
      <c r="F41" s="1"/>
      <c r="G41" s="1"/>
    </row>
    <row r="42" spans="1:7" x14ac:dyDescent="0.35">
      <c r="A42" s="1">
        <v>3</v>
      </c>
      <c r="B42" s="6">
        <v>26</v>
      </c>
      <c r="C42" s="16" t="str">
        <f t="shared" si="0"/>
        <v>26-35</v>
      </c>
      <c r="D42" s="1"/>
      <c r="F42" s="1"/>
      <c r="G42" s="1"/>
    </row>
    <row r="43" spans="1:7" x14ac:dyDescent="0.35">
      <c r="A43" s="1">
        <v>3</v>
      </c>
      <c r="B43" s="6">
        <v>27</v>
      </c>
      <c r="C43" s="16" t="str">
        <f t="shared" si="0"/>
        <v>26-35</v>
      </c>
      <c r="D43" s="1"/>
      <c r="F43" s="1"/>
      <c r="G43" s="1"/>
    </row>
    <row r="44" spans="1:7" x14ac:dyDescent="0.35">
      <c r="A44" s="1">
        <v>4</v>
      </c>
      <c r="B44" s="6">
        <v>27</v>
      </c>
      <c r="C44" s="16" t="str">
        <f t="shared" si="0"/>
        <v>26-35</v>
      </c>
      <c r="D44" s="1"/>
      <c r="F44" s="1"/>
      <c r="G44" s="1"/>
    </row>
    <row r="45" spans="1:7" x14ac:dyDescent="0.35">
      <c r="A45" s="1">
        <v>2</v>
      </c>
      <c r="B45" s="6">
        <v>27</v>
      </c>
      <c r="C45" s="16" t="str">
        <f t="shared" si="0"/>
        <v>26-35</v>
      </c>
      <c r="D45" s="1"/>
      <c r="F45" s="1"/>
      <c r="G45" s="1"/>
    </row>
    <row r="46" spans="1:7" x14ac:dyDescent="0.35">
      <c r="A46" s="1">
        <v>2</v>
      </c>
      <c r="B46" s="6">
        <v>28</v>
      </c>
      <c r="C46" s="16" t="str">
        <f t="shared" si="0"/>
        <v>26-35</v>
      </c>
      <c r="D46" s="1"/>
      <c r="F46" s="1"/>
      <c r="G46" s="1"/>
    </row>
    <row r="47" spans="1:7" x14ac:dyDescent="0.35">
      <c r="A47" s="1">
        <v>2</v>
      </c>
      <c r="B47" s="6">
        <v>28</v>
      </c>
      <c r="C47" s="16" t="str">
        <f t="shared" si="0"/>
        <v>26-35</v>
      </c>
      <c r="D47" s="1"/>
      <c r="F47" s="1"/>
      <c r="G47" s="1"/>
    </row>
    <row r="48" spans="1:7" x14ac:dyDescent="0.35">
      <c r="A48" s="1">
        <v>3</v>
      </c>
      <c r="B48" s="6">
        <v>28</v>
      </c>
      <c r="C48" s="16" t="str">
        <f t="shared" si="0"/>
        <v>26-35</v>
      </c>
      <c r="D48" s="1"/>
      <c r="F48" s="1"/>
      <c r="G48" s="1"/>
    </row>
    <row r="49" spans="1:7" x14ac:dyDescent="0.35">
      <c r="A49" s="1">
        <v>3</v>
      </c>
      <c r="B49" s="6">
        <v>28</v>
      </c>
      <c r="C49" s="16" t="str">
        <f t="shared" si="0"/>
        <v>26-35</v>
      </c>
      <c r="D49" s="1"/>
      <c r="F49" s="1"/>
      <c r="G49" s="1"/>
    </row>
    <row r="50" spans="1:7" x14ac:dyDescent="0.35">
      <c r="A50" s="1">
        <v>4</v>
      </c>
      <c r="B50" s="6">
        <v>28</v>
      </c>
      <c r="C50" s="16" t="str">
        <f t="shared" si="0"/>
        <v>26-35</v>
      </c>
      <c r="D50" s="1"/>
      <c r="F50" s="1"/>
      <c r="G50" s="1"/>
    </row>
    <row r="51" spans="1:7" x14ac:dyDescent="0.35">
      <c r="A51" s="1">
        <v>3</v>
      </c>
      <c r="B51" s="6">
        <v>28</v>
      </c>
      <c r="C51" s="16" t="str">
        <f t="shared" si="0"/>
        <v>26-35</v>
      </c>
      <c r="D51" s="1"/>
      <c r="F51" s="1"/>
      <c r="G51" s="1"/>
    </row>
    <row r="52" spans="1:7" x14ac:dyDescent="0.35">
      <c r="A52" s="1">
        <v>3</v>
      </c>
      <c r="B52" s="6">
        <v>29</v>
      </c>
      <c r="C52" s="16" t="str">
        <f t="shared" si="0"/>
        <v>26-35</v>
      </c>
      <c r="D52" s="1"/>
      <c r="F52" s="1"/>
      <c r="G52" s="1"/>
    </row>
    <row r="53" spans="1:7" x14ac:dyDescent="0.35">
      <c r="A53" s="1">
        <v>2</v>
      </c>
      <c r="B53" s="6">
        <v>29</v>
      </c>
      <c r="C53" s="16" t="str">
        <f t="shared" si="0"/>
        <v>26-35</v>
      </c>
      <c r="D53" s="1"/>
      <c r="F53" s="1"/>
      <c r="G53" s="1"/>
    </row>
    <row r="54" spans="1:7" x14ac:dyDescent="0.35">
      <c r="A54" s="1">
        <v>4</v>
      </c>
      <c r="B54" s="6">
        <v>29</v>
      </c>
      <c r="C54" s="16" t="str">
        <f t="shared" si="0"/>
        <v>26-35</v>
      </c>
      <c r="D54" s="1"/>
      <c r="F54" s="1"/>
      <c r="G54" s="1"/>
    </row>
    <row r="55" spans="1:7" x14ac:dyDescent="0.35">
      <c r="A55" s="1">
        <v>4</v>
      </c>
      <c r="B55" s="6">
        <v>30</v>
      </c>
      <c r="C55" s="16" t="str">
        <f t="shared" si="0"/>
        <v>26-35</v>
      </c>
      <c r="D55" s="1"/>
      <c r="F55" s="1"/>
      <c r="G55" s="1"/>
    </row>
    <row r="56" spans="1:7" x14ac:dyDescent="0.35">
      <c r="A56" s="1">
        <v>3</v>
      </c>
      <c r="B56" s="6">
        <v>30</v>
      </c>
      <c r="C56" s="16" t="str">
        <f t="shared" si="0"/>
        <v>26-35</v>
      </c>
      <c r="D56" s="1"/>
      <c r="F56" s="1"/>
      <c r="G56" s="1"/>
    </row>
    <row r="57" spans="1:7" x14ac:dyDescent="0.35">
      <c r="A57" s="1">
        <v>2</v>
      </c>
      <c r="B57" s="6">
        <v>31</v>
      </c>
      <c r="C57" s="16" t="str">
        <f t="shared" si="0"/>
        <v>26-35</v>
      </c>
      <c r="D57" s="1"/>
      <c r="F57" s="1"/>
      <c r="G57" s="1"/>
    </row>
    <row r="58" spans="1:7" x14ac:dyDescent="0.35">
      <c r="A58" s="1">
        <v>2</v>
      </c>
      <c r="B58" s="6">
        <v>31</v>
      </c>
      <c r="C58" s="16" t="str">
        <f t="shared" si="0"/>
        <v>26-35</v>
      </c>
      <c r="D58" s="1"/>
      <c r="F58" s="1"/>
      <c r="G58" s="1"/>
    </row>
    <row r="59" spans="1:7" x14ac:dyDescent="0.35">
      <c r="A59" s="1">
        <v>3</v>
      </c>
      <c r="B59" s="6">
        <v>32</v>
      </c>
      <c r="C59" s="16" t="str">
        <f t="shared" si="0"/>
        <v>26-35</v>
      </c>
      <c r="D59" s="1"/>
      <c r="F59" s="1"/>
      <c r="G59" s="1"/>
    </row>
    <row r="60" spans="1:7" x14ac:dyDescent="0.35">
      <c r="A60" s="1">
        <v>4</v>
      </c>
      <c r="B60" s="6">
        <v>32</v>
      </c>
      <c r="C60" s="16" t="str">
        <f t="shared" si="0"/>
        <v>26-35</v>
      </c>
      <c r="D60" s="1"/>
      <c r="F60" s="1"/>
      <c r="G60" s="1"/>
    </row>
    <row r="61" spans="1:7" x14ac:dyDescent="0.35">
      <c r="A61" s="1">
        <v>2</v>
      </c>
      <c r="B61" s="6">
        <v>33</v>
      </c>
      <c r="C61" s="16" t="str">
        <f t="shared" si="0"/>
        <v>26-35</v>
      </c>
      <c r="D61" s="1"/>
      <c r="F61" s="1"/>
      <c r="G61" s="1"/>
    </row>
    <row r="62" spans="1:7" x14ac:dyDescent="0.35">
      <c r="A62" s="1">
        <v>3</v>
      </c>
      <c r="B62" s="6">
        <v>33</v>
      </c>
      <c r="C62" s="16" t="str">
        <f t="shared" si="0"/>
        <v>26-35</v>
      </c>
      <c r="D62" s="1"/>
      <c r="F62" s="1"/>
      <c r="G62" s="1"/>
    </row>
    <row r="63" spans="1:7" x14ac:dyDescent="0.35">
      <c r="A63" s="1">
        <v>4</v>
      </c>
      <c r="B63" s="6">
        <v>34</v>
      </c>
      <c r="C63" s="16" t="str">
        <f t="shared" si="0"/>
        <v>26-35</v>
      </c>
      <c r="D63" s="1"/>
      <c r="F63" s="1"/>
      <c r="G63" s="1"/>
    </row>
    <row r="64" spans="1:7" x14ac:dyDescent="0.35">
      <c r="A64" s="1">
        <v>2</v>
      </c>
      <c r="B64" s="6">
        <v>34</v>
      </c>
      <c r="C64" s="16" t="str">
        <f t="shared" si="0"/>
        <v>26-35</v>
      </c>
      <c r="D64" s="1"/>
      <c r="F64" s="1"/>
      <c r="G64" s="1"/>
    </row>
    <row r="65" spans="1:7" x14ac:dyDescent="0.35">
      <c r="A65" s="1">
        <v>4</v>
      </c>
      <c r="B65" s="6">
        <v>35</v>
      </c>
      <c r="C65" s="16" t="str">
        <f t="shared" si="0"/>
        <v>26-35</v>
      </c>
      <c r="D65" s="1"/>
      <c r="F65" s="1"/>
      <c r="G65" s="1"/>
    </row>
    <row r="66" spans="1:7" x14ac:dyDescent="0.35">
      <c r="A66" s="1">
        <v>3</v>
      </c>
      <c r="B66" s="6">
        <v>35</v>
      </c>
      <c r="C66" s="16" t="str">
        <f t="shared" si="0"/>
        <v>26-35</v>
      </c>
      <c r="D66" s="1"/>
      <c r="F66" s="1"/>
      <c r="G66" s="1"/>
    </row>
    <row r="67" spans="1:7" x14ac:dyDescent="0.35">
      <c r="A67" s="1">
        <v>3</v>
      </c>
      <c r="B67" s="6">
        <v>35</v>
      </c>
      <c r="C67" s="16" t="str">
        <f t="shared" ref="C67:C130" si="1">IF(B67&lt;=25, "18-25", IF(B67&lt;=35, "26-35", IF(B67&lt;=45, "36-45", "46+")))</f>
        <v>26-35</v>
      </c>
      <c r="D67" s="1"/>
      <c r="F67" s="1"/>
      <c r="G67" s="1"/>
    </row>
    <row r="68" spans="1:7" x14ac:dyDescent="0.35">
      <c r="A68" s="1">
        <v>4</v>
      </c>
      <c r="B68" s="6">
        <v>36</v>
      </c>
      <c r="C68" s="16" t="str">
        <f t="shared" si="1"/>
        <v>36-45</v>
      </c>
      <c r="D68" s="1"/>
      <c r="F68" s="1"/>
      <c r="G68" s="1"/>
    </row>
    <row r="69" spans="1:7" x14ac:dyDescent="0.35">
      <c r="A69" s="1">
        <v>3</v>
      </c>
      <c r="B69" s="6">
        <v>37</v>
      </c>
      <c r="C69" s="16" t="str">
        <f t="shared" si="1"/>
        <v>36-45</v>
      </c>
      <c r="D69" s="1"/>
      <c r="F69" s="1"/>
      <c r="G69" s="1"/>
    </row>
    <row r="70" spans="1:7" x14ac:dyDescent="0.35">
      <c r="A70" s="1">
        <v>3</v>
      </c>
      <c r="B70" s="6">
        <v>38</v>
      </c>
      <c r="C70" s="16" t="str">
        <f t="shared" si="1"/>
        <v>36-45</v>
      </c>
      <c r="D70" s="1"/>
      <c r="F70" s="1"/>
      <c r="G70" s="1"/>
    </row>
    <row r="71" spans="1:7" x14ac:dyDescent="0.35">
      <c r="A71" s="1">
        <v>2</v>
      </c>
      <c r="B71" s="6">
        <v>38</v>
      </c>
      <c r="C71" s="16" t="str">
        <f t="shared" si="1"/>
        <v>36-45</v>
      </c>
      <c r="D71" s="1"/>
      <c r="F71" s="1"/>
      <c r="G71" s="1"/>
    </row>
    <row r="72" spans="1:7" x14ac:dyDescent="0.35">
      <c r="A72" s="1">
        <v>2</v>
      </c>
      <c r="B72" s="6">
        <v>38</v>
      </c>
      <c r="C72" s="16" t="str">
        <f t="shared" si="1"/>
        <v>36-45</v>
      </c>
      <c r="D72" s="1"/>
      <c r="F72" s="1"/>
      <c r="G72" s="1"/>
    </row>
    <row r="73" spans="1:7" x14ac:dyDescent="0.35">
      <c r="A73" s="1">
        <v>3</v>
      </c>
      <c r="B73" s="6">
        <v>38</v>
      </c>
      <c r="C73" s="16" t="str">
        <f t="shared" si="1"/>
        <v>36-45</v>
      </c>
      <c r="D73" s="1"/>
      <c r="F73" s="1"/>
      <c r="G73" s="1"/>
    </row>
    <row r="74" spans="1:7" x14ac:dyDescent="0.35">
      <c r="A74" s="1">
        <v>4</v>
      </c>
      <c r="B74" s="6">
        <v>39</v>
      </c>
      <c r="C74" s="16" t="str">
        <f t="shared" si="1"/>
        <v>36-45</v>
      </c>
      <c r="D74" s="1"/>
      <c r="F74" s="1"/>
      <c r="G74" s="1"/>
    </row>
    <row r="75" spans="1:7" x14ac:dyDescent="0.35">
      <c r="A75" s="1">
        <v>3</v>
      </c>
      <c r="B75" s="6">
        <v>40</v>
      </c>
      <c r="C75" s="16" t="str">
        <f t="shared" si="1"/>
        <v>36-45</v>
      </c>
      <c r="D75" s="1"/>
      <c r="F75" s="1"/>
      <c r="G75" s="1"/>
    </row>
    <row r="76" spans="1:7" x14ac:dyDescent="0.35">
      <c r="A76" s="1">
        <v>4</v>
      </c>
      <c r="B76" s="6">
        <v>41</v>
      </c>
      <c r="C76" s="16" t="str">
        <f t="shared" si="1"/>
        <v>36-45</v>
      </c>
      <c r="D76" s="1"/>
      <c r="F76" s="1"/>
      <c r="G76" s="1"/>
    </row>
    <row r="77" spans="1:7" x14ac:dyDescent="0.35">
      <c r="A77" s="1">
        <v>3</v>
      </c>
      <c r="B77" s="6">
        <v>43</v>
      </c>
      <c r="C77" s="16" t="str">
        <f t="shared" si="1"/>
        <v>36-45</v>
      </c>
      <c r="D77" s="1"/>
      <c r="F77" s="1"/>
      <c r="G77" s="1"/>
    </row>
    <row r="78" spans="1:7" x14ac:dyDescent="0.35">
      <c r="A78" s="1">
        <v>3</v>
      </c>
      <c r="B78" s="6">
        <v>44</v>
      </c>
      <c r="C78" s="16" t="str">
        <f t="shared" si="1"/>
        <v>36-45</v>
      </c>
      <c r="D78" s="1"/>
      <c r="F78" s="1"/>
      <c r="G78" s="1"/>
    </row>
    <row r="79" spans="1:7" x14ac:dyDescent="0.35">
      <c r="A79" s="1">
        <v>3</v>
      </c>
      <c r="B79" s="6">
        <v>46</v>
      </c>
      <c r="C79" s="16" t="str">
        <f t="shared" si="1"/>
        <v>46+</v>
      </c>
      <c r="D79" s="1"/>
      <c r="F79" s="1"/>
      <c r="G79" s="1"/>
    </row>
    <row r="80" spans="1:7" x14ac:dyDescent="0.35">
      <c r="A80" s="1">
        <v>4</v>
      </c>
      <c r="B80" s="6">
        <v>47</v>
      </c>
      <c r="C80" s="16" t="str">
        <f t="shared" si="1"/>
        <v>46+</v>
      </c>
      <c r="D80" s="1"/>
      <c r="F80" s="1"/>
      <c r="G80" s="1"/>
    </row>
    <row r="81" spans="1:7" x14ac:dyDescent="0.35">
      <c r="A81" s="2">
        <v>3</v>
      </c>
      <c r="B81" s="17">
        <v>50</v>
      </c>
      <c r="C81" s="16" t="str">
        <f t="shared" si="1"/>
        <v>46+</v>
      </c>
      <c r="D81" s="1"/>
      <c r="F81" s="1"/>
      <c r="G81" s="1"/>
    </row>
    <row r="82" spans="1:7" x14ac:dyDescent="0.35">
      <c r="A82" s="1">
        <v>3</v>
      </c>
      <c r="B82" s="6">
        <v>19</v>
      </c>
      <c r="C82" s="16" t="str">
        <f t="shared" si="1"/>
        <v>18-25</v>
      </c>
      <c r="D82" s="1"/>
      <c r="F82" s="1"/>
      <c r="G82" s="1"/>
    </row>
    <row r="83" spans="1:7" x14ac:dyDescent="0.35">
      <c r="A83" s="1">
        <v>2</v>
      </c>
      <c r="B83" s="6">
        <v>20</v>
      </c>
      <c r="C83" s="16" t="str">
        <f t="shared" si="1"/>
        <v>18-25</v>
      </c>
      <c r="D83" s="1"/>
      <c r="F83" s="1"/>
      <c r="G83" s="1"/>
    </row>
    <row r="84" spans="1:7" x14ac:dyDescent="0.35">
      <c r="A84" s="1">
        <v>3</v>
      </c>
      <c r="B84" s="6">
        <v>20</v>
      </c>
      <c r="C84" s="16" t="str">
        <f t="shared" si="1"/>
        <v>18-25</v>
      </c>
      <c r="D84" s="1"/>
      <c r="F84" s="1"/>
      <c r="G84" s="1"/>
    </row>
    <row r="85" spans="1:7" x14ac:dyDescent="0.35">
      <c r="A85" s="1">
        <v>3</v>
      </c>
      <c r="B85" s="6">
        <v>20</v>
      </c>
      <c r="C85" s="16" t="str">
        <f t="shared" si="1"/>
        <v>18-25</v>
      </c>
      <c r="D85" s="1"/>
      <c r="F85" s="1"/>
      <c r="G85" s="1"/>
    </row>
    <row r="86" spans="1:7" x14ac:dyDescent="0.35">
      <c r="A86" s="1">
        <v>5</v>
      </c>
      <c r="B86" s="6">
        <v>21</v>
      </c>
      <c r="C86" s="16" t="str">
        <f t="shared" si="1"/>
        <v>18-25</v>
      </c>
      <c r="D86" s="1"/>
      <c r="F86" s="1"/>
      <c r="G86" s="1"/>
    </row>
    <row r="87" spans="1:7" x14ac:dyDescent="0.35">
      <c r="A87" s="1">
        <v>2</v>
      </c>
      <c r="B87" s="6">
        <v>21</v>
      </c>
      <c r="C87" s="16" t="str">
        <f t="shared" si="1"/>
        <v>18-25</v>
      </c>
      <c r="D87" s="1"/>
      <c r="F87" s="1"/>
      <c r="G87" s="1"/>
    </row>
    <row r="88" spans="1:7" x14ac:dyDescent="0.35">
      <c r="A88" s="1">
        <v>2</v>
      </c>
      <c r="B88" s="6">
        <v>21</v>
      </c>
      <c r="C88" s="16" t="str">
        <f t="shared" si="1"/>
        <v>18-25</v>
      </c>
      <c r="D88" s="1"/>
      <c r="F88" s="1"/>
      <c r="G88" s="1"/>
    </row>
    <row r="89" spans="1:7" x14ac:dyDescent="0.35">
      <c r="A89" s="1">
        <v>3</v>
      </c>
      <c r="B89" s="6">
        <v>23</v>
      </c>
      <c r="C89" s="16" t="str">
        <f t="shared" si="1"/>
        <v>18-25</v>
      </c>
      <c r="D89" s="1"/>
      <c r="F89" s="1"/>
      <c r="G89" s="1"/>
    </row>
    <row r="90" spans="1:7" x14ac:dyDescent="0.35">
      <c r="A90" s="1">
        <v>3</v>
      </c>
      <c r="B90" s="6">
        <v>23</v>
      </c>
      <c r="C90" s="16" t="str">
        <f t="shared" si="1"/>
        <v>18-25</v>
      </c>
      <c r="D90" s="1"/>
      <c r="F90" s="1"/>
      <c r="G90" s="1"/>
    </row>
    <row r="91" spans="1:7" x14ac:dyDescent="0.35">
      <c r="A91" s="1">
        <v>3</v>
      </c>
      <c r="B91" s="6">
        <v>23</v>
      </c>
      <c r="C91" s="16" t="str">
        <f t="shared" si="1"/>
        <v>18-25</v>
      </c>
      <c r="D91" s="1"/>
      <c r="F91" s="1"/>
      <c r="G91" s="1"/>
    </row>
    <row r="92" spans="1:7" x14ac:dyDescent="0.35">
      <c r="A92" s="1">
        <v>4</v>
      </c>
      <c r="B92" s="6">
        <v>23</v>
      </c>
      <c r="C92" s="16" t="str">
        <f t="shared" si="1"/>
        <v>18-25</v>
      </c>
      <c r="D92" s="1"/>
      <c r="F92" s="1"/>
      <c r="G92" s="1"/>
    </row>
    <row r="93" spans="1:7" x14ac:dyDescent="0.35">
      <c r="A93" s="1">
        <v>3</v>
      </c>
      <c r="B93" s="6">
        <v>23</v>
      </c>
      <c r="C93" s="16" t="str">
        <f t="shared" si="1"/>
        <v>18-25</v>
      </c>
      <c r="D93" s="1"/>
      <c r="F93" s="1"/>
      <c r="G93" s="1"/>
    </row>
    <row r="94" spans="1:7" x14ac:dyDescent="0.35">
      <c r="A94" s="1">
        <v>3</v>
      </c>
      <c r="B94" s="6">
        <v>23</v>
      </c>
      <c r="C94" s="16" t="str">
        <f t="shared" si="1"/>
        <v>18-25</v>
      </c>
      <c r="D94" s="1"/>
      <c r="F94" s="1"/>
      <c r="G94" s="1"/>
    </row>
    <row r="95" spans="1:7" x14ac:dyDescent="0.35">
      <c r="A95" s="1">
        <v>3</v>
      </c>
      <c r="B95" s="6">
        <v>23</v>
      </c>
      <c r="C95" s="16" t="str">
        <f t="shared" si="1"/>
        <v>18-25</v>
      </c>
      <c r="D95" s="1"/>
      <c r="F95" s="1"/>
      <c r="G95" s="1"/>
    </row>
    <row r="96" spans="1:7" x14ac:dyDescent="0.35">
      <c r="A96" s="1">
        <v>3</v>
      </c>
      <c r="B96" s="6">
        <v>24</v>
      </c>
      <c r="C96" s="16" t="str">
        <f t="shared" si="1"/>
        <v>18-25</v>
      </c>
      <c r="D96" s="1"/>
      <c r="F96" s="1"/>
      <c r="G96" s="1"/>
    </row>
    <row r="97" spans="1:7" x14ac:dyDescent="0.35">
      <c r="A97" s="1">
        <v>3</v>
      </c>
      <c r="B97" s="6">
        <v>24</v>
      </c>
      <c r="C97" s="16" t="str">
        <f t="shared" si="1"/>
        <v>18-25</v>
      </c>
      <c r="D97" s="1"/>
      <c r="F97" s="1"/>
      <c r="G97" s="1"/>
    </row>
    <row r="98" spans="1:7" x14ac:dyDescent="0.35">
      <c r="A98" s="1">
        <v>3</v>
      </c>
      <c r="B98" s="6">
        <v>24</v>
      </c>
      <c r="C98" s="16" t="str">
        <f t="shared" si="1"/>
        <v>18-25</v>
      </c>
      <c r="D98" s="1"/>
      <c r="F98" s="1"/>
      <c r="G98" s="1"/>
    </row>
    <row r="99" spans="1:7" x14ac:dyDescent="0.35">
      <c r="A99" s="1">
        <v>2</v>
      </c>
      <c r="B99" s="6">
        <v>25</v>
      </c>
      <c r="C99" s="16" t="str">
        <f t="shared" si="1"/>
        <v>18-25</v>
      </c>
      <c r="D99" s="1"/>
      <c r="F99" s="1"/>
      <c r="G99" s="1"/>
    </row>
    <row r="100" spans="1:7" x14ac:dyDescent="0.35">
      <c r="A100" s="1">
        <v>3</v>
      </c>
      <c r="B100" s="6">
        <v>25</v>
      </c>
      <c r="C100" s="16" t="str">
        <f t="shared" si="1"/>
        <v>18-25</v>
      </c>
      <c r="D100" s="1"/>
      <c r="F100" s="1"/>
      <c r="G100" s="1"/>
    </row>
    <row r="101" spans="1:7" x14ac:dyDescent="0.35">
      <c r="A101" s="1">
        <v>2</v>
      </c>
      <c r="B101" s="6">
        <v>25</v>
      </c>
      <c r="C101" s="16" t="str">
        <f t="shared" si="1"/>
        <v>18-25</v>
      </c>
      <c r="D101" s="1"/>
      <c r="F101" s="1"/>
      <c r="G101" s="1"/>
    </row>
    <row r="102" spans="1:7" x14ac:dyDescent="0.35">
      <c r="A102" s="1">
        <v>5</v>
      </c>
      <c r="B102" s="6">
        <v>25</v>
      </c>
      <c r="C102" s="16" t="str">
        <f t="shared" si="1"/>
        <v>18-25</v>
      </c>
      <c r="D102" s="1"/>
      <c r="F102" s="1"/>
      <c r="G102" s="1"/>
    </row>
    <row r="103" spans="1:7" x14ac:dyDescent="0.35">
      <c r="A103" s="1">
        <v>3</v>
      </c>
      <c r="B103" s="6">
        <v>25</v>
      </c>
      <c r="C103" s="16" t="str">
        <f t="shared" si="1"/>
        <v>18-25</v>
      </c>
      <c r="D103" s="1"/>
      <c r="F103" s="1"/>
      <c r="G103" s="1"/>
    </row>
    <row r="104" spans="1:7" x14ac:dyDescent="0.35">
      <c r="A104" s="1">
        <v>2</v>
      </c>
      <c r="B104" s="6">
        <v>25</v>
      </c>
      <c r="C104" s="16" t="str">
        <f t="shared" si="1"/>
        <v>18-25</v>
      </c>
      <c r="D104" s="1"/>
      <c r="F104" s="1"/>
      <c r="G104" s="1"/>
    </row>
    <row r="105" spans="1:7" x14ac:dyDescent="0.35">
      <c r="A105" s="1">
        <v>4</v>
      </c>
      <c r="B105" s="6">
        <v>25</v>
      </c>
      <c r="C105" s="16" t="str">
        <f t="shared" si="1"/>
        <v>18-25</v>
      </c>
      <c r="D105" s="1"/>
      <c r="F105" s="1"/>
      <c r="G105" s="1"/>
    </row>
    <row r="106" spans="1:7" x14ac:dyDescent="0.35">
      <c r="A106" s="1">
        <v>3</v>
      </c>
      <c r="B106" s="6">
        <v>25</v>
      </c>
      <c r="C106" s="16" t="str">
        <f t="shared" si="1"/>
        <v>18-25</v>
      </c>
      <c r="D106" s="1"/>
      <c r="F106" s="1"/>
      <c r="G106" s="1"/>
    </row>
    <row r="107" spans="1:7" x14ac:dyDescent="0.35">
      <c r="A107" s="1">
        <v>2</v>
      </c>
      <c r="B107" s="6">
        <v>25</v>
      </c>
      <c r="C107" s="16" t="str">
        <f t="shared" si="1"/>
        <v>18-25</v>
      </c>
      <c r="D107" s="1"/>
      <c r="F107" s="1"/>
      <c r="G107" s="1"/>
    </row>
    <row r="108" spans="1:7" x14ac:dyDescent="0.35">
      <c r="A108" s="1">
        <v>2</v>
      </c>
      <c r="B108" s="6">
        <v>25</v>
      </c>
      <c r="C108" s="16" t="str">
        <f t="shared" si="1"/>
        <v>18-25</v>
      </c>
      <c r="D108" s="1"/>
      <c r="F108" s="1"/>
      <c r="G108" s="1"/>
    </row>
    <row r="109" spans="1:7" x14ac:dyDescent="0.35">
      <c r="A109" s="1">
        <v>4</v>
      </c>
      <c r="B109" s="6">
        <v>25</v>
      </c>
      <c r="C109" s="16" t="str">
        <f t="shared" si="1"/>
        <v>18-25</v>
      </c>
      <c r="D109" s="1"/>
      <c r="F109" s="1"/>
      <c r="G109" s="1"/>
    </row>
    <row r="110" spans="1:7" x14ac:dyDescent="0.35">
      <c r="A110" s="1">
        <v>4</v>
      </c>
      <c r="B110" s="6">
        <v>26</v>
      </c>
      <c r="C110" s="16" t="str">
        <f t="shared" si="1"/>
        <v>26-35</v>
      </c>
      <c r="D110" s="1"/>
      <c r="F110" s="1"/>
      <c r="G110" s="1"/>
    </row>
    <row r="111" spans="1:7" x14ac:dyDescent="0.35">
      <c r="A111" s="1">
        <v>4</v>
      </c>
      <c r="B111" s="6">
        <v>26</v>
      </c>
      <c r="C111" s="16" t="str">
        <f t="shared" si="1"/>
        <v>26-35</v>
      </c>
      <c r="D111" s="1"/>
      <c r="F111" s="1"/>
      <c r="G111" s="1"/>
    </row>
    <row r="112" spans="1:7" x14ac:dyDescent="0.35">
      <c r="A112" s="1">
        <v>4</v>
      </c>
      <c r="B112" s="6">
        <v>26</v>
      </c>
      <c r="C112" s="16" t="str">
        <f t="shared" si="1"/>
        <v>26-35</v>
      </c>
      <c r="D112" s="1"/>
      <c r="F112" s="1"/>
      <c r="G112" s="1"/>
    </row>
    <row r="113" spans="1:7" x14ac:dyDescent="0.35">
      <c r="A113" s="1">
        <v>4</v>
      </c>
      <c r="B113" s="6">
        <v>27</v>
      </c>
      <c r="C113" s="16" t="str">
        <f t="shared" si="1"/>
        <v>26-35</v>
      </c>
      <c r="D113" s="1"/>
      <c r="F113" s="1"/>
      <c r="G113" s="1"/>
    </row>
    <row r="114" spans="1:7" x14ac:dyDescent="0.35">
      <c r="A114" s="1">
        <v>3</v>
      </c>
      <c r="B114" s="6">
        <v>29</v>
      </c>
      <c r="C114" s="16" t="str">
        <f t="shared" si="1"/>
        <v>26-35</v>
      </c>
      <c r="D114" s="1"/>
      <c r="F114" s="1"/>
      <c r="G114" s="1"/>
    </row>
    <row r="115" spans="1:7" x14ac:dyDescent="0.35">
      <c r="A115" s="1">
        <v>3</v>
      </c>
      <c r="B115" s="6">
        <v>30</v>
      </c>
      <c r="C115" s="16" t="str">
        <f t="shared" si="1"/>
        <v>26-35</v>
      </c>
      <c r="D115" s="1"/>
      <c r="F115" s="1"/>
      <c r="G115" s="1"/>
    </row>
    <row r="116" spans="1:7" x14ac:dyDescent="0.35">
      <c r="A116" s="1">
        <v>4</v>
      </c>
      <c r="B116" s="6">
        <v>30</v>
      </c>
      <c r="C116" s="16" t="str">
        <f t="shared" si="1"/>
        <v>26-35</v>
      </c>
      <c r="D116" s="1"/>
      <c r="F116" s="1"/>
      <c r="G116" s="1"/>
    </row>
    <row r="117" spans="1:7" x14ac:dyDescent="0.35">
      <c r="A117" s="1">
        <v>3</v>
      </c>
      <c r="B117" s="6">
        <v>31</v>
      </c>
      <c r="C117" s="16" t="str">
        <f t="shared" si="1"/>
        <v>26-35</v>
      </c>
      <c r="D117" s="1"/>
      <c r="F117" s="1"/>
      <c r="G117" s="1"/>
    </row>
    <row r="118" spans="1:7" x14ac:dyDescent="0.35">
      <c r="A118" s="1">
        <v>2</v>
      </c>
      <c r="B118" s="6">
        <v>31</v>
      </c>
      <c r="C118" s="16" t="str">
        <f t="shared" si="1"/>
        <v>26-35</v>
      </c>
      <c r="D118" s="1"/>
      <c r="F118" s="1"/>
      <c r="G118" s="1"/>
    </row>
    <row r="119" spans="1:7" x14ac:dyDescent="0.35">
      <c r="A119" s="1">
        <v>2</v>
      </c>
      <c r="B119" s="6">
        <v>31</v>
      </c>
      <c r="C119" s="16" t="str">
        <f t="shared" si="1"/>
        <v>26-35</v>
      </c>
      <c r="D119" s="1"/>
      <c r="F119" s="1"/>
      <c r="G119" s="1"/>
    </row>
    <row r="120" spans="1:7" x14ac:dyDescent="0.35">
      <c r="A120" s="1">
        <v>4</v>
      </c>
      <c r="B120" s="6">
        <v>32</v>
      </c>
      <c r="C120" s="16" t="str">
        <f t="shared" si="1"/>
        <v>26-35</v>
      </c>
      <c r="D120" s="1"/>
      <c r="F120" s="1"/>
      <c r="G120" s="1"/>
    </row>
    <row r="121" spans="1:7" x14ac:dyDescent="0.35">
      <c r="A121" s="1">
        <v>3</v>
      </c>
      <c r="B121" s="6">
        <v>32</v>
      </c>
      <c r="C121" s="16" t="str">
        <f t="shared" si="1"/>
        <v>26-35</v>
      </c>
      <c r="D121" s="1"/>
      <c r="F121" s="1"/>
      <c r="G121" s="1"/>
    </row>
    <row r="122" spans="1:7" x14ac:dyDescent="0.35">
      <c r="A122" s="1">
        <v>4</v>
      </c>
      <c r="B122" s="6">
        <v>33</v>
      </c>
      <c r="C122" s="16" t="str">
        <f t="shared" si="1"/>
        <v>26-35</v>
      </c>
      <c r="D122" s="1"/>
      <c r="F122" s="1"/>
      <c r="G122" s="1"/>
    </row>
    <row r="123" spans="1:7" x14ac:dyDescent="0.35">
      <c r="A123" s="1">
        <v>2</v>
      </c>
      <c r="B123" s="6">
        <v>33</v>
      </c>
      <c r="C123" s="16" t="str">
        <f t="shared" si="1"/>
        <v>26-35</v>
      </c>
      <c r="D123" s="1"/>
      <c r="F123" s="1"/>
      <c r="G123" s="1"/>
    </row>
    <row r="124" spans="1:7" x14ac:dyDescent="0.35">
      <c r="A124" s="1">
        <v>3</v>
      </c>
      <c r="B124" s="6">
        <v>33</v>
      </c>
      <c r="C124" s="16" t="str">
        <f t="shared" si="1"/>
        <v>26-35</v>
      </c>
      <c r="D124" s="1"/>
      <c r="F124" s="1"/>
      <c r="G124" s="1"/>
    </row>
    <row r="125" spans="1:7" x14ac:dyDescent="0.35">
      <c r="A125" s="1">
        <v>5</v>
      </c>
      <c r="B125" s="6">
        <v>33</v>
      </c>
      <c r="C125" s="16" t="str">
        <f t="shared" si="1"/>
        <v>26-35</v>
      </c>
      <c r="D125" s="1"/>
      <c r="F125" s="1"/>
      <c r="G125" s="1"/>
    </row>
    <row r="126" spans="1:7" x14ac:dyDescent="0.35">
      <c r="A126" s="1">
        <v>3</v>
      </c>
      <c r="B126" s="6">
        <v>33</v>
      </c>
      <c r="C126" s="16" t="str">
        <f t="shared" si="1"/>
        <v>26-35</v>
      </c>
      <c r="D126" s="1"/>
      <c r="F126" s="1"/>
      <c r="G126" s="1"/>
    </row>
    <row r="127" spans="1:7" x14ac:dyDescent="0.35">
      <c r="A127" s="1">
        <v>4</v>
      </c>
      <c r="B127" s="6">
        <v>34</v>
      </c>
      <c r="C127" s="16" t="str">
        <f t="shared" si="1"/>
        <v>26-35</v>
      </c>
      <c r="D127" s="1"/>
      <c r="F127" s="1"/>
      <c r="G127" s="1"/>
    </row>
    <row r="128" spans="1:7" x14ac:dyDescent="0.35">
      <c r="A128" s="1">
        <v>3</v>
      </c>
      <c r="B128" s="6">
        <v>34</v>
      </c>
      <c r="C128" s="16" t="str">
        <f t="shared" si="1"/>
        <v>26-35</v>
      </c>
      <c r="D128" s="1"/>
      <c r="F128" s="1"/>
      <c r="G128" s="1"/>
    </row>
    <row r="129" spans="1:7" x14ac:dyDescent="0.35">
      <c r="A129" s="1">
        <v>3</v>
      </c>
      <c r="B129" s="6">
        <v>34</v>
      </c>
      <c r="C129" s="16" t="str">
        <f t="shared" si="1"/>
        <v>26-35</v>
      </c>
      <c r="D129" s="1"/>
      <c r="F129" s="1"/>
      <c r="G129" s="1"/>
    </row>
    <row r="130" spans="1:7" x14ac:dyDescent="0.35">
      <c r="A130" s="1">
        <v>3</v>
      </c>
      <c r="B130" s="6">
        <v>35</v>
      </c>
      <c r="C130" s="16" t="str">
        <f t="shared" si="1"/>
        <v>26-35</v>
      </c>
      <c r="D130" s="1"/>
      <c r="F130" s="1"/>
      <c r="G130" s="1"/>
    </row>
    <row r="131" spans="1:7" x14ac:dyDescent="0.35">
      <c r="A131" s="1">
        <v>3</v>
      </c>
      <c r="B131" s="6">
        <v>35</v>
      </c>
      <c r="C131" s="16" t="str">
        <f t="shared" ref="C131:C181" si="2">IF(B131&lt;=25, "18-25", IF(B131&lt;=35, "26-35", IF(B131&lt;=45, "36-45", "46+")))</f>
        <v>26-35</v>
      </c>
      <c r="D131" s="1"/>
      <c r="F131" s="1"/>
      <c r="G131" s="1"/>
    </row>
    <row r="132" spans="1:7" x14ac:dyDescent="0.35">
      <c r="A132" s="1">
        <v>3</v>
      </c>
      <c r="B132" s="6">
        <v>35</v>
      </c>
      <c r="C132" s="16" t="str">
        <f t="shared" si="2"/>
        <v>26-35</v>
      </c>
      <c r="D132" s="1"/>
      <c r="F132" s="1"/>
      <c r="G132" s="1"/>
    </row>
    <row r="133" spans="1:7" x14ac:dyDescent="0.35">
      <c r="A133" s="1">
        <v>3</v>
      </c>
      <c r="B133" s="6">
        <v>35</v>
      </c>
      <c r="C133" s="16" t="str">
        <f t="shared" si="2"/>
        <v>26-35</v>
      </c>
      <c r="D133" s="1"/>
      <c r="F133" s="1"/>
      <c r="G133" s="1"/>
    </row>
    <row r="134" spans="1:7" x14ac:dyDescent="0.35">
      <c r="A134" s="1">
        <v>2</v>
      </c>
      <c r="B134" s="6">
        <v>37</v>
      </c>
      <c r="C134" s="16" t="str">
        <f t="shared" si="2"/>
        <v>36-45</v>
      </c>
      <c r="D134" s="1"/>
      <c r="F134" s="1"/>
      <c r="G134" s="1"/>
    </row>
    <row r="135" spans="1:7" x14ac:dyDescent="0.35">
      <c r="A135" s="1">
        <v>4</v>
      </c>
      <c r="B135" s="6">
        <v>38</v>
      </c>
      <c r="C135" s="16" t="str">
        <f t="shared" si="2"/>
        <v>36-45</v>
      </c>
      <c r="D135" s="1"/>
      <c r="F135" s="1"/>
      <c r="G135" s="1"/>
    </row>
    <row r="136" spans="1:7" x14ac:dyDescent="0.35">
      <c r="A136" s="1">
        <v>3</v>
      </c>
      <c r="B136" s="6">
        <v>38</v>
      </c>
      <c r="C136" s="16" t="str">
        <f t="shared" si="2"/>
        <v>36-45</v>
      </c>
      <c r="D136" s="1"/>
      <c r="F136" s="1"/>
      <c r="G136" s="1"/>
    </row>
    <row r="137" spans="1:7" x14ac:dyDescent="0.35">
      <c r="A137" s="1">
        <v>3</v>
      </c>
      <c r="B137" s="6">
        <v>40</v>
      </c>
      <c r="C137" s="16" t="str">
        <f t="shared" si="2"/>
        <v>36-45</v>
      </c>
      <c r="D137" s="1"/>
      <c r="F137" s="1"/>
      <c r="G137" s="1"/>
    </row>
    <row r="138" spans="1:7" x14ac:dyDescent="0.35">
      <c r="A138" s="1">
        <v>3</v>
      </c>
      <c r="B138" s="6">
        <v>40</v>
      </c>
      <c r="C138" s="16" t="str">
        <f t="shared" si="2"/>
        <v>36-45</v>
      </c>
      <c r="D138" s="1"/>
      <c r="F138" s="1"/>
      <c r="G138" s="1"/>
    </row>
    <row r="139" spans="1:7" x14ac:dyDescent="0.35">
      <c r="A139" s="1">
        <v>3</v>
      </c>
      <c r="B139" s="6">
        <v>40</v>
      </c>
      <c r="C139" s="16" t="str">
        <f t="shared" si="2"/>
        <v>36-45</v>
      </c>
      <c r="D139" s="1"/>
      <c r="F139" s="1"/>
      <c r="G139" s="1"/>
    </row>
    <row r="140" spans="1:7" x14ac:dyDescent="0.35">
      <c r="A140" s="1">
        <v>2</v>
      </c>
      <c r="B140" s="6">
        <v>45</v>
      </c>
      <c r="C140" s="16" t="str">
        <f t="shared" si="2"/>
        <v>36-45</v>
      </c>
      <c r="D140" s="1"/>
      <c r="F140" s="1"/>
      <c r="G140" s="1"/>
    </row>
    <row r="141" spans="1:7" x14ac:dyDescent="0.35">
      <c r="A141" s="2">
        <v>2</v>
      </c>
      <c r="B141" s="17">
        <v>48</v>
      </c>
      <c r="C141" s="16" t="str">
        <f t="shared" si="2"/>
        <v>46+</v>
      </c>
      <c r="D141" s="1"/>
      <c r="F141" s="1"/>
      <c r="G141" s="1"/>
    </row>
    <row r="142" spans="1:7" x14ac:dyDescent="0.35">
      <c r="A142" s="1">
        <v>4</v>
      </c>
      <c r="B142" s="6">
        <v>22</v>
      </c>
      <c r="C142" s="16" t="str">
        <f t="shared" si="2"/>
        <v>18-25</v>
      </c>
      <c r="D142" s="1"/>
      <c r="F142" s="1"/>
      <c r="G142" s="1"/>
    </row>
    <row r="143" spans="1:7" x14ac:dyDescent="0.35">
      <c r="A143" s="1">
        <v>3</v>
      </c>
      <c r="B143" s="6">
        <v>22</v>
      </c>
      <c r="C143" s="16" t="str">
        <f t="shared" si="2"/>
        <v>18-25</v>
      </c>
      <c r="D143" s="1"/>
      <c r="F143" s="1"/>
      <c r="G143" s="1"/>
    </row>
    <row r="144" spans="1:7" x14ac:dyDescent="0.35">
      <c r="A144" s="1">
        <v>4</v>
      </c>
      <c r="B144" s="6">
        <v>22</v>
      </c>
      <c r="C144" s="16" t="str">
        <f t="shared" si="2"/>
        <v>18-25</v>
      </c>
      <c r="D144" s="1"/>
      <c r="F144" s="1"/>
      <c r="G144" s="1"/>
    </row>
    <row r="145" spans="1:7" x14ac:dyDescent="0.35">
      <c r="A145" s="1">
        <v>4</v>
      </c>
      <c r="B145" s="6">
        <v>23</v>
      </c>
      <c r="C145" s="16" t="str">
        <f t="shared" si="2"/>
        <v>18-25</v>
      </c>
      <c r="D145" s="1"/>
      <c r="F145" s="1"/>
      <c r="G145" s="1"/>
    </row>
    <row r="146" spans="1:7" x14ac:dyDescent="0.35">
      <c r="A146" s="1">
        <v>5</v>
      </c>
      <c r="B146" s="6">
        <v>23</v>
      </c>
      <c r="C146" s="16" t="str">
        <f t="shared" si="2"/>
        <v>18-25</v>
      </c>
      <c r="D146" s="1"/>
      <c r="F146" s="1"/>
      <c r="G146" s="1"/>
    </row>
    <row r="147" spans="1:7" x14ac:dyDescent="0.35">
      <c r="A147" s="1">
        <v>4</v>
      </c>
      <c r="B147" s="6">
        <v>23</v>
      </c>
      <c r="C147" s="16" t="str">
        <f t="shared" si="2"/>
        <v>18-25</v>
      </c>
      <c r="D147" s="1"/>
      <c r="F147" s="1"/>
      <c r="G147" s="1"/>
    </row>
    <row r="148" spans="1:7" x14ac:dyDescent="0.35">
      <c r="A148" s="1">
        <v>4</v>
      </c>
      <c r="B148" s="6">
        <v>24</v>
      </c>
      <c r="C148" s="16" t="str">
        <f t="shared" si="2"/>
        <v>18-25</v>
      </c>
      <c r="D148" s="1"/>
      <c r="F148" s="1"/>
      <c r="G148" s="1"/>
    </row>
    <row r="149" spans="1:7" x14ac:dyDescent="0.35">
      <c r="A149" s="1">
        <v>4</v>
      </c>
      <c r="B149" s="6">
        <v>24</v>
      </c>
      <c r="C149" s="16" t="str">
        <f t="shared" si="2"/>
        <v>18-25</v>
      </c>
      <c r="D149" s="1"/>
      <c r="F149" s="1"/>
      <c r="G149" s="1"/>
    </row>
    <row r="150" spans="1:7" x14ac:dyDescent="0.35">
      <c r="A150" s="1">
        <v>5</v>
      </c>
      <c r="B150" s="6">
        <v>24</v>
      </c>
      <c r="C150" s="16" t="str">
        <f t="shared" si="2"/>
        <v>18-25</v>
      </c>
      <c r="D150" s="1"/>
      <c r="F150" s="1"/>
      <c r="G150" s="1"/>
    </row>
    <row r="151" spans="1:7" x14ac:dyDescent="0.35">
      <c r="A151" s="1">
        <v>5</v>
      </c>
      <c r="B151" s="6">
        <v>24</v>
      </c>
      <c r="C151" s="16" t="str">
        <f t="shared" si="2"/>
        <v>18-25</v>
      </c>
      <c r="D151" s="1"/>
      <c r="F151" s="1"/>
      <c r="G151" s="1"/>
    </row>
    <row r="152" spans="1:7" x14ac:dyDescent="0.35">
      <c r="A152" s="1">
        <v>4</v>
      </c>
      <c r="B152" s="6">
        <v>25</v>
      </c>
      <c r="C152" s="16" t="str">
        <f t="shared" si="2"/>
        <v>18-25</v>
      </c>
      <c r="D152" s="1"/>
      <c r="F152" s="1"/>
      <c r="G152" s="1"/>
    </row>
    <row r="153" spans="1:7" x14ac:dyDescent="0.35">
      <c r="A153" s="1">
        <v>4</v>
      </c>
      <c r="B153" s="6">
        <v>25</v>
      </c>
      <c r="C153" s="16" t="str">
        <f t="shared" si="2"/>
        <v>18-25</v>
      </c>
      <c r="D153" s="1"/>
      <c r="F153" s="1"/>
      <c r="G153" s="1"/>
    </row>
    <row r="154" spans="1:7" x14ac:dyDescent="0.35">
      <c r="A154" s="1">
        <v>5</v>
      </c>
      <c r="B154" s="6">
        <v>25</v>
      </c>
      <c r="C154" s="16" t="str">
        <f t="shared" si="2"/>
        <v>18-25</v>
      </c>
      <c r="D154" s="1"/>
      <c r="F154" s="1"/>
      <c r="G154" s="1"/>
    </row>
    <row r="155" spans="1:7" x14ac:dyDescent="0.35">
      <c r="A155" s="1">
        <v>4</v>
      </c>
      <c r="B155" s="6">
        <v>25</v>
      </c>
      <c r="C155" s="16" t="str">
        <f t="shared" si="2"/>
        <v>18-25</v>
      </c>
      <c r="D155" s="1"/>
      <c r="F155" s="1"/>
      <c r="G155" s="1"/>
    </row>
    <row r="156" spans="1:7" x14ac:dyDescent="0.35">
      <c r="A156" s="1">
        <v>6</v>
      </c>
      <c r="B156" s="6">
        <v>25</v>
      </c>
      <c r="C156" s="16" t="str">
        <f t="shared" si="2"/>
        <v>18-25</v>
      </c>
      <c r="D156" s="1"/>
      <c r="F156" s="1"/>
      <c r="G156" s="1"/>
    </row>
    <row r="157" spans="1:7" x14ac:dyDescent="0.35">
      <c r="A157" s="1">
        <v>6</v>
      </c>
      <c r="B157" s="6">
        <v>25</v>
      </c>
      <c r="C157" s="16" t="str">
        <f t="shared" si="2"/>
        <v>18-25</v>
      </c>
      <c r="D157" s="1"/>
      <c r="F157" s="1"/>
      <c r="G157" s="1"/>
    </row>
    <row r="158" spans="1:7" x14ac:dyDescent="0.35">
      <c r="A158" s="1">
        <v>4</v>
      </c>
      <c r="B158" s="6">
        <v>25</v>
      </c>
      <c r="C158" s="16" t="str">
        <f t="shared" si="2"/>
        <v>18-25</v>
      </c>
      <c r="D158" s="1"/>
      <c r="F158" s="1"/>
      <c r="G158" s="1"/>
    </row>
    <row r="159" spans="1:7" x14ac:dyDescent="0.35">
      <c r="A159" s="1">
        <v>4</v>
      </c>
      <c r="B159" s="6">
        <v>26</v>
      </c>
      <c r="C159" s="16" t="str">
        <f t="shared" si="2"/>
        <v>26-35</v>
      </c>
      <c r="D159" s="1"/>
      <c r="F159" s="1"/>
      <c r="G159" s="1"/>
    </row>
    <row r="160" spans="1:7" x14ac:dyDescent="0.35">
      <c r="A160" s="1">
        <v>5</v>
      </c>
      <c r="B160" s="6">
        <v>26</v>
      </c>
      <c r="C160" s="16" t="str">
        <f t="shared" si="2"/>
        <v>26-35</v>
      </c>
      <c r="D160" s="1"/>
      <c r="F160" s="1"/>
      <c r="G160" s="1"/>
    </row>
    <row r="161" spans="1:7" x14ac:dyDescent="0.35">
      <c r="A161" s="1">
        <v>4</v>
      </c>
      <c r="B161" s="6">
        <v>27</v>
      </c>
      <c r="C161" s="16" t="str">
        <f t="shared" si="2"/>
        <v>26-35</v>
      </c>
      <c r="D161" s="1"/>
      <c r="F161" s="1"/>
      <c r="G161" s="1"/>
    </row>
    <row r="162" spans="1:7" x14ac:dyDescent="0.35">
      <c r="A162" s="1">
        <v>4</v>
      </c>
      <c r="B162" s="6">
        <v>27</v>
      </c>
      <c r="C162" s="16" t="str">
        <f t="shared" si="2"/>
        <v>26-35</v>
      </c>
      <c r="D162" s="1"/>
      <c r="F162" s="1"/>
      <c r="G162" s="1"/>
    </row>
    <row r="163" spans="1:7" x14ac:dyDescent="0.35">
      <c r="A163" s="1">
        <v>4</v>
      </c>
      <c r="B163" s="6">
        <v>27</v>
      </c>
      <c r="C163" s="16" t="str">
        <f t="shared" si="2"/>
        <v>26-35</v>
      </c>
      <c r="D163" s="1"/>
      <c r="F163" s="1"/>
      <c r="G163" s="1"/>
    </row>
    <row r="164" spans="1:7" x14ac:dyDescent="0.35">
      <c r="A164" s="1">
        <v>6</v>
      </c>
      <c r="B164" s="6">
        <v>28</v>
      </c>
      <c r="C164" s="16" t="str">
        <f t="shared" si="2"/>
        <v>26-35</v>
      </c>
      <c r="D164" s="1"/>
      <c r="F164" s="1"/>
      <c r="G164" s="1"/>
    </row>
    <row r="165" spans="1:7" x14ac:dyDescent="0.35">
      <c r="A165" s="1">
        <v>7</v>
      </c>
      <c r="B165" s="6">
        <v>28</v>
      </c>
      <c r="C165" s="16" t="str">
        <f t="shared" si="2"/>
        <v>26-35</v>
      </c>
      <c r="D165" s="1"/>
      <c r="F165" s="1"/>
      <c r="G165" s="1"/>
    </row>
    <row r="166" spans="1:7" x14ac:dyDescent="0.35">
      <c r="A166" s="1">
        <v>6</v>
      </c>
      <c r="B166" s="6">
        <v>28</v>
      </c>
      <c r="C166" s="16" t="str">
        <f t="shared" si="2"/>
        <v>26-35</v>
      </c>
      <c r="D166" s="1"/>
      <c r="F166" s="1"/>
      <c r="G166" s="1"/>
    </row>
    <row r="167" spans="1:7" x14ac:dyDescent="0.35">
      <c r="A167" s="1">
        <v>5</v>
      </c>
      <c r="B167" s="6">
        <v>29</v>
      </c>
      <c r="C167" s="16" t="str">
        <f t="shared" si="2"/>
        <v>26-35</v>
      </c>
      <c r="D167" s="1"/>
      <c r="F167" s="1"/>
      <c r="G167" s="1"/>
    </row>
    <row r="168" spans="1:7" x14ac:dyDescent="0.35">
      <c r="A168" s="1">
        <v>7</v>
      </c>
      <c r="B168" s="6">
        <v>29</v>
      </c>
      <c r="C168" s="16" t="str">
        <f t="shared" si="2"/>
        <v>26-35</v>
      </c>
      <c r="D168" s="1"/>
      <c r="F168" s="1"/>
      <c r="G168" s="1"/>
    </row>
    <row r="169" spans="1:7" x14ac:dyDescent="0.35">
      <c r="A169" s="1">
        <v>6</v>
      </c>
      <c r="B169" s="6">
        <v>30</v>
      </c>
      <c r="C169" s="16" t="str">
        <f t="shared" si="2"/>
        <v>26-35</v>
      </c>
      <c r="D169" s="1"/>
      <c r="F169" s="1"/>
      <c r="G169" s="1"/>
    </row>
    <row r="170" spans="1:7" x14ac:dyDescent="0.35">
      <c r="A170" s="1">
        <v>5</v>
      </c>
      <c r="B170" s="6">
        <v>30</v>
      </c>
      <c r="C170" s="16" t="str">
        <f t="shared" si="2"/>
        <v>26-35</v>
      </c>
      <c r="D170" s="1"/>
      <c r="F170" s="1"/>
      <c r="G170" s="1"/>
    </row>
    <row r="171" spans="1:7" x14ac:dyDescent="0.35">
      <c r="A171" s="1">
        <v>5</v>
      </c>
      <c r="B171" s="6">
        <v>30</v>
      </c>
      <c r="C171" s="16" t="str">
        <f t="shared" si="2"/>
        <v>26-35</v>
      </c>
      <c r="D171" s="1"/>
      <c r="F171" s="1"/>
      <c r="G171" s="1"/>
    </row>
    <row r="172" spans="1:7" x14ac:dyDescent="0.35">
      <c r="A172" s="1">
        <v>6</v>
      </c>
      <c r="B172" s="6">
        <v>31</v>
      </c>
      <c r="C172" s="16" t="str">
        <f t="shared" si="2"/>
        <v>26-35</v>
      </c>
      <c r="D172" s="1"/>
      <c r="F172" s="1"/>
      <c r="G172" s="1"/>
    </row>
    <row r="173" spans="1:7" x14ac:dyDescent="0.35">
      <c r="A173" s="1">
        <v>4</v>
      </c>
      <c r="B173" s="6">
        <v>33</v>
      </c>
      <c r="C173" s="16" t="str">
        <f t="shared" si="2"/>
        <v>26-35</v>
      </c>
      <c r="D173" s="1"/>
      <c r="F173" s="1"/>
      <c r="G173" s="1"/>
    </row>
    <row r="174" spans="1:7" x14ac:dyDescent="0.35">
      <c r="A174" s="1">
        <v>5</v>
      </c>
      <c r="B174" s="6">
        <v>34</v>
      </c>
      <c r="C174" s="16" t="str">
        <f t="shared" si="2"/>
        <v>26-35</v>
      </c>
      <c r="D174" s="1"/>
      <c r="F174" s="1"/>
      <c r="G174" s="1"/>
    </row>
    <row r="175" spans="1:7" x14ac:dyDescent="0.35">
      <c r="A175" s="1">
        <v>4</v>
      </c>
      <c r="B175" s="6">
        <v>35</v>
      </c>
      <c r="C175" s="16" t="str">
        <f t="shared" si="2"/>
        <v>26-35</v>
      </c>
      <c r="D175" s="1"/>
      <c r="F175" s="1"/>
      <c r="G175" s="1"/>
    </row>
    <row r="176" spans="1:7" x14ac:dyDescent="0.35">
      <c r="A176" s="1">
        <v>5</v>
      </c>
      <c r="B176" s="6">
        <v>38</v>
      </c>
      <c r="C176" s="16" t="str">
        <f t="shared" si="2"/>
        <v>36-45</v>
      </c>
      <c r="D176" s="1"/>
      <c r="F176" s="1"/>
      <c r="G176" s="1"/>
    </row>
    <row r="177" spans="1:7" x14ac:dyDescent="0.35">
      <c r="A177" s="1">
        <v>6</v>
      </c>
      <c r="B177" s="6">
        <v>40</v>
      </c>
      <c r="C177" s="16" t="str">
        <f t="shared" si="2"/>
        <v>36-45</v>
      </c>
      <c r="D177" s="1"/>
      <c r="F177" s="1"/>
      <c r="G177" s="1"/>
    </row>
    <row r="178" spans="1:7" x14ac:dyDescent="0.35">
      <c r="A178" s="1">
        <v>5</v>
      </c>
      <c r="B178" s="6">
        <v>42</v>
      </c>
      <c r="C178" s="16" t="str">
        <f t="shared" si="2"/>
        <v>36-45</v>
      </c>
      <c r="D178" s="1"/>
      <c r="F178" s="1"/>
      <c r="G178" s="1"/>
    </row>
    <row r="179" spans="1:7" x14ac:dyDescent="0.35">
      <c r="A179" s="1">
        <v>5</v>
      </c>
      <c r="B179" s="6">
        <v>45</v>
      </c>
      <c r="C179" s="16" t="str">
        <f t="shared" si="2"/>
        <v>36-45</v>
      </c>
      <c r="D179" s="1"/>
      <c r="F179" s="1"/>
      <c r="G179" s="1"/>
    </row>
    <row r="180" spans="1:7" x14ac:dyDescent="0.35">
      <c r="A180" s="1">
        <v>4</v>
      </c>
      <c r="B180" s="6">
        <v>47</v>
      </c>
      <c r="C180" s="16" t="str">
        <f t="shared" si="2"/>
        <v>46+</v>
      </c>
      <c r="D180" s="1"/>
      <c r="F180" s="1"/>
      <c r="G180" s="1"/>
    </row>
    <row r="181" spans="1:7" x14ac:dyDescent="0.35">
      <c r="A181" s="1">
        <v>4</v>
      </c>
      <c r="B181" s="6">
        <v>48</v>
      </c>
      <c r="C181" s="16" t="str">
        <f t="shared" si="2"/>
        <v>46+</v>
      </c>
      <c r="D181" s="1"/>
      <c r="F181" s="1"/>
      <c r="G181" s="1"/>
    </row>
  </sheetData>
  <autoFilter ref="A1:B181" xr:uid="{2F08ADD9-0FBB-4A7E-90C7-E7263DD8DF1E}"/>
  <mergeCells count="1">
    <mergeCell ref="M5:T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BB80-66C5-4DB3-91FB-41010921F3F1}">
  <dimension ref="A1:W181"/>
  <sheetViews>
    <sheetView showGridLines="0" zoomScale="85" zoomScaleNormal="85" workbookViewId="0">
      <selection activeCell="F6" sqref="F6"/>
    </sheetView>
  </sheetViews>
  <sheetFormatPr defaultRowHeight="14.3" x14ac:dyDescent="0.25"/>
  <cols>
    <col min="1" max="1" width="10.375" bestFit="1" customWidth="1"/>
    <col min="2" max="2" width="18.375" bestFit="1" customWidth="1"/>
    <col min="5" max="5" width="17.125" bestFit="1" customWidth="1"/>
    <col min="21" max="21" width="11.625" bestFit="1" customWidth="1"/>
  </cols>
  <sheetData>
    <row r="1" spans="1:23" ht="21.1" x14ac:dyDescent="0.35">
      <c r="A1" s="7" t="s">
        <v>2</v>
      </c>
      <c r="B1" s="7" t="s">
        <v>46</v>
      </c>
      <c r="T1" s="32"/>
      <c r="U1" s="32"/>
    </row>
    <row r="2" spans="1:23" ht="19.05" x14ac:dyDescent="0.35">
      <c r="A2" s="6" t="s">
        <v>9</v>
      </c>
      <c r="B2" s="6" t="s">
        <v>10</v>
      </c>
      <c r="V2" s="10" t="s">
        <v>2</v>
      </c>
      <c r="W2" s="10" t="s">
        <v>22</v>
      </c>
    </row>
    <row r="3" spans="1:23" ht="21.1" x14ac:dyDescent="0.35">
      <c r="A3" s="6" t="s">
        <v>9</v>
      </c>
      <c r="B3" s="6" t="s">
        <v>10</v>
      </c>
      <c r="E3" s="3" t="s">
        <v>18</v>
      </c>
      <c r="F3" s="3" t="s">
        <v>56</v>
      </c>
      <c r="V3" s="10" t="s">
        <v>9</v>
      </c>
      <c r="W3" s="10">
        <f>COUNTIF(A2:A181,"Male")</f>
        <v>104</v>
      </c>
    </row>
    <row r="4" spans="1:23" ht="21.1" x14ac:dyDescent="0.35">
      <c r="A4" s="6" t="s">
        <v>11</v>
      </c>
      <c r="B4" s="6" t="s">
        <v>12</v>
      </c>
      <c r="E4" s="3" t="s">
        <v>16</v>
      </c>
      <c r="F4" s="3" t="s">
        <v>57</v>
      </c>
      <c r="V4" s="10" t="s">
        <v>11</v>
      </c>
      <c r="W4" s="11">
        <f>COUNTIF(A2:A182,"Female")</f>
        <v>76</v>
      </c>
    </row>
    <row r="5" spans="1:23" ht="21.1" x14ac:dyDescent="0.35">
      <c r="A5" s="6" t="s">
        <v>9</v>
      </c>
      <c r="B5" s="6" t="s">
        <v>10</v>
      </c>
      <c r="F5" s="3" t="s">
        <v>58</v>
      </c>
      <c r="V5" s="10"/>
      <c r="W5" s="10">
        <f>W3+W4</f>
        <v>180</v>
      </c>
    </row>
    <row r="6" spans="1:23" ht="19.05" x14ac:dyDescent="0.35">
      <c r="A6" s="6" t="s">
        <v>9</v>
      </c>
      <c r="B6" s="6" t="s">
        <v>12</v>
      </c>
      <c r="S6" s="13"/>
      <c r="T6" s="33" t="s">
        <v>23</v>
      </c>
      <c r="U6" s="34"/>
    </row>
    <row r="7" spans="1:23" ht="19.05" x14ac:dyDescent="0.35">
      <c r="A7" s="6" t="s">
        <v>11</v>
      </c>
      <c r="B7" s="6" t="s">
        <v>12</v>
      </c>
      <c r="S7" s="13" t="s">
        <v>2</v>
      </c>
      <c r="T7" s="13" t="s">
        <v>10</v>
      </c>
      <c r="U7" s="13" t="s">
        <v>12</v>
      </c>
    </row>
    <row r="8" spans="1:23" ht="19.05" x14ac:dyDescent="0.35">
      <c r="A8" s="6" t="s">
        <v>11</v>
      </c>
      <c r="B8" s="6" t="s">
        <v>12</v>
      </c>
      <c r="S8" s="13" t="s">
        <v>9</v>
      </c>
      <c r="T8" s="14">
        <f>(COUNTIFS(A2:A181,"Male",B2:B181,"Single"))/W5</f>
        <v>0.2388888888888889</v>
      </c>
      <c r="U8" s="14">
        <f>(COUNTIFS(A2:A181,"Male",B2:B181,"Partnered"))/W5</f>
        <v>0.33888888888888891</v>
      </c>
      <c r="V8" s="12">
        <f>U8-T8</f>
        <v>0.1</v>
      </c>
    </row>
    <row r="9" spans="1:23" ht="19.05" x14ac:dyDescent="0.35">
      <c r="A9" s="6" t="s">
        <v>9</v>
      </c>
      <c r="B9" s="6" t="s">
        <v>10</v>
      </c>
      <c r="S9" s="13" t="s">
        <v>11</v>
      </c>
      <c r="T9" s="14">
        <f>(COUNTIFS(A2:A181,"Female",B2:B181,"Single"))/W5</f>
        <v>0.16666666666666666</v>
      </c>
      <c r="U9" s="14">
        <f>(COUNTIFS(A2:A181,"Female",B2:B181,"Partnered"))/W5</f>
        <v>0.25555555555555554</v>
      </c>
      <c r="V9" s="12">
        <f>U9-T9</f>
        <v>8.8888888888888878E-2</v>
      </c>
    </row>
    <row r="10" spans="1:23" ht="19.05" x14ac:dyDescent="0.35">
      <c r="A10" s="6" t="s">
        <v>9</v>
      </c>
      <c r="B10" s="6" t="s">
        <v>10</v>
      </c>
    </row>
    <row r="11" spans="1:23" ht="19.05" x14ac:dyDescent="0.35">
      <c r="A11" s="6" t="s">
        <v>11</v>
      </c>
      <c r="B11" s="6" t="s">
        <v>12</v>
      </c>
    </row>
    <row r="12" spans="1:23" ht="19.05" x14ac:dyDescent="0.35">
      <c r="A12" s="6" t="s">
        <v>9</v>
      </c>
      <c r="B12" s="6" t="s">
        <v>10</v>
      </c>
    </row>
    <row r="13" spans="1:23" ht="19.05" x14ac:dyDescent="0.35">
      <c r="A13" s="6" t="s">
        <v>11</v>
      </c>
      <c r="B13" s="6" t="s">
        <v>12</v>
      </c>
    </row>
    <row r="14" spans="1:23" ht="19.05" x14ac:dyDescent="0.35">
      <c r="A14" s="6" t="s">
        <v>11</v>
      </c>
      <c r="B14" s="6" t="s">
        <v>10</v>
      </c>
    </row>
    <row r="15" spans="1:23" ht="19.05" x14ac:dyDescent="0.35">
      <c r="A15" s="6" t="s">
        <v>11</v>
      </c>
      <c r="B15" s="6" t="s">
        <v>10</v>
      </c>
    </row>
    <row r="16" spans="1:23" ht="19.05" x14ac:dyDescent="0.35">
      <c r="A16" s="6" t="s">
        <v>9</v>
      </c>
      <c r="B16" s="6" t="s">
        <v>12</v>
      </c>
    </row>
    <row r="17" spans="1:2" ht="19.05" x14ac:dyDescent="0.35">
      <c r="A17" s="6" t="s">
        <v>9</v>
      </c>
      <c r="B17" s="6" t="s">
        <v>12</v>
      </c>
    </row>
    <row r="18" spans="1:2" ht="19.05" x14ac:dyDescent="0.35">
      <c r="A18" s="6" t="s">
        <v>11</v>
      </c>
      <c r="B18" s="6" t="s">
        <v>10</v>
      </c>
    </row>
    <row r="19" spans="1:2" ht="19.05" x14ac:dyDescent="0.35">
      <c r="A19" s="6" t="s">
        <v>9</v>
      </c>
      <c r="B19" s="6" t="s">
        <v>12</v>
      </c>
    </row>
    <row r="20" spans="1:2" ht="19.05" x14ac:dyDescent="0.35">
      <c r="A20" s="6" t="s">
        <v>11</v>
      </c>
      <c r="B20" s="6" t="s">
        <v>10</v>
      </c>
    </row>
    <row r="21" spans="1:2" ht="19.05" x14ac:dyDescent="0.35">
      <c r="A21" s="6" t="s">
        <v>11</v>
      </c>
      <c r="B21" s="6" t="s">
        <v>12</v>
      </c>
    </row>
    <row r="22" spans="1:2" ht="19.05" x14ac:dyDescent="0.35">
      <c r="A22" s="6" t="s">
        <v>9</v>
      </c>
      <c r="B22" s="6" t="s">
        <v>10</v>
      </c>
    </row>
    <row r="23" spans="1:2" ht="19.05" x14ac:dyDescent="0.35">
      <c r="A23" s="6" t="s">
        <v>9</v>
      </c>
      <c r="B23" s="6" t="s">
        <v>10</v>
      </c>
    </row>
    <row r="24" spans="1:2" ht="19.05" x14ac:dyDescent="0.35">
      <c r="A24" s="6" t="s">
        <v>11</v>
      </c>
      <c r="B24" s="6" t="s">
        <v>10</v>
      </c>
    </row>
    <row r="25" spans="1:2" ht="19.05" x14ac:dyDescent="0.35">
      <c r="A25" s="6" t="s">
        <v>11</v>
      </c>
      <c r="B25" s="6" t="s">
        <v>12</v>
      </c>
    </row>
    <row r="26" spans="1:2" ht="19.05" x14ac:dyDescent="0.35">
      <c r="A26" s="6" t="s">
        <v>9</v>
      </c>
      <c r="B26" s="6" t="s">
        <v>10</v>
      </c>
    </row>
    <row r="27" spans="1:2" ht="19.05" x14ac:dyDescent="0.35">
      <c r="A27" s="6" t="s">
        <v>9</v>
      </c>
      <c r="B27" s="6" t="s">
        <v>12</v>
      </c>
    </row>
    <row r="28" spans="1:2" ht="19.05" x14ac:dyDescent="0.35">
      <c r="A28" s="6" t="s">
        <v>11</v>
      </c>
      <c r="B28" s="6" t="s">
        <v>10</v>
      </c>
    </row>
    <row r="29" spans="1:2" ht="19.05" x14ac:dyDescent="0.35">
      <c r="A29" s="6" t="s">
        <v>11</v>
      </c>
      <c r="B29" s="6" t="s">
        <v>12</v>
      </c>
    </row>
    <row r="30" spans="1:2" ht="19.05" x14ac:dyDescent="0.35">
      <c r="A30" s="6" t="s">
        <v>9</v>
      </c>
      <c r="B30" s="6" t="s">
        <v>12</v>
      </c>
    </row>
    <row r="31" spans="1:2" ht="19.05" x14ac:dyDescent="0.35">
      <c r="A31" s="6" t="s">
        <v>11</v>
      </c>
      <c r="B31" s="6" t="s">
        <v>12</v>
      </c>
    </row>
    <row r="32" spans="1:2" ht="19.05" x14ac:dyDescent="0.35">
      <c r="A32" s="6" t="s">
        <v>11</v>
      </c>
      <c r="B32" s="6" t="s">
        <v>12</v>
      </c>
    </row>
    <row r="33" spans="1:2" ht="19.05" x14ac:dyDescent="0.35">
      <c r="A33" s="6" t="s">
        <v>9</v>
      </c>
      <c r="B33" s="6" t="s">
        <v>10</v>
      </c>
    </row>
    <row r="34" spans="1:2" ht="19.05" x14ac:dyDescent="0.35">
      <c r="A34" s="6" t="s">
        <v>11</v>
      </c>
      <c r="B34" s="6" t="s">
        <v>12</v>
      </c>
    </row>
    <row r="35" spans="1:2" ht="19.05" x14ac:dyDescent="0.35">
      <c r="A35" s="6" t="s">
        <v>9</v>
      </c>
      <c r="B35" s="6" t="s">
        <v>10</v>
      </c>
    </row>
    <row r="36" spans="1:2" ht="19.05" x14ac:dyDescent="0.35">
      <c r="A36" s="6" t="s">
        <v>11</v>
      </c>
      <c r="B36" s="6" t="s">
        <v>12</v>
      </c>
    </row>
    <row r="37" spans="1:2" ht="19.05" x14ac:dyDescent="0.35">
      <c r="A37" s="6" t="s">
        <v>11</v>
      </c>
      <c r="B37" s="6" t="s">
        <v>12</v>
      </c>
    </row>
    <row r="38" spans="1:2" ht="19.05" x14ac:dyDescent="0.35">
      <c r="A38" s="6" t="s">
        <v>9</v>
      </c>
      <c r="B38" s="6" t="s">
        <v>12</v>
      </c>
    </row>
    <row r="39" spans="1:2" ht="19.05" x14ac:dyDescent="0.35">
      <c r="A39" s="6" t="s">
        <v>9</v>
      </c>
      <c r="B39" s="6" t="s">
        <v>12</v>
      </c>
    </row>
    <row r="40" spans="1:2" ht="19.05" x14ac:dyDescent="0.35">
      <c r="A40" s="6" t="s">
        <v>11</v>
      </c>
      <c r="B40" s="6" t="s">
        <v>10</v>
      </c>
    </row>
    <row r="41" spans="1:2" ht="19.05" x14ac:dyDescent="0.35">
      <c r="A41" s="6" t="s">
        <v>9</v>
      </c>
      <c r="B41" s="6" t="s">
        <v>12</v>
      </c>
    </row>
    <row r="42" spans="1:2" ht="19.05" x14ac:dyDescent="0.35">
      <c r="A42" s="6" t="s">
        <v>9</v>
      </c>
      <c r="B42" s="6" t="s">
        <v>10</v>
      </c>
    </row>
    <row r="43" spans="1:2" ht="19.05" x14ac:dyDescent="0.35">
      <c r="A43" s="6" t="s">
        <v>11</v>
      </c>
      <c r="B43" s="6" t="s">
        <v>12</v>
      </c>
    </row>
    <row r="44" spans="1:2" ht="19.05" x14ac:dyDescent="0.35">
      <c r="A44" s="6" t="s">
        <v>9</v>
      </c>
      <c r="B44" s="6" t="s">
        <v>10</v>
      </c>
    </row>
    <row r="45" spans="1:2" ht="19.05" x14ac:dyDescent="0.35">
      <c r="A45" s="6" t="s">
        <v>11</v>
      </c>
      <c r="B45" s="6" t="s">
        <v>12</v>
      </c>
    </row>
    <row r="46" spans="1:2" ht="19.05" x14ac:dyDescent="0.35">
      <c r="A46" s="6" t="s">
        <v>11</v>
      </c>
      <c r="B46" s="6" t="s">
        <v>12</v>
      </c>
    </row>
    <row r="47" spans="1:2" ht="19.05" x14ac:dyDescent="0.35">
      <c r="A47" s="6" t="s">
        <v>11</v>
      </c>
      <c r="B47" s="6" t="s">
        <v>12</v>
      </c>
    </row>
    <row r="48" spans="1:2" ht="19.05" x14ac:dyDescent="0.35">
      <c r="A48" s="6" t="s">
        <v>9</v>
      </c>
      <c r="B48" s="6" t="s">
        <v>10</v>
      </c>
    </row>
    <row r="49" spans="1:2" ht="19.05" x14ac:dyDescent="0.35">
      <c r="A49" s="6" t="s">
        <v>11</v>
      </c>
      <c r="B49" s="6" t="s">
        <v>12</v>
      </c>
    </row>
    <row r="50" spans="1:2" ht="19.05" x14ac:dyDescent="0.35">
      <c r="A50" s="6" t="s">
        <v>9</v>
      </c>
      <c r="B50" s="6" t="s">
        <v>10</v>
      </c>
    </row>
    <row r="51" spans="1:2" ht="19.05" x14ac:dyDescent="0.35">
      <c r="A51" s="6" t="s">
        <v>11</v>
      </c>
      <c r="B51" s="6" t="s">
        <v>12</v>
      </c>
    </row>
    <row r="52" spans="1:2" ht="19.05" x14ac:dyDescent="0.35">
      <c r="A52" s="6" t="s">
        <v>9</v>
      </c>
      <c r="B52" s="6" t="s">
        <v>12</v>
      </c>
    </row>
    <row r="53" spans="1:2" ht="19.05" x14ac:dyDescent="0.35">
      <c r="A53" s="6" t="s">
        <v>11</v>
      </c>
      <c r="B53" s="6" t="s">
        <v>12</v>
      </c>
    </row>
    <row r="54" spans="1:2" ht="19.05" x14ac:dyDescent="0.35">
      <c r="A54" s="6" t="s">
        <v>11</v>
      </c>
      <c r="B54" s="6" t="s">
        <v>12</v>
      </c>
    </row>
    <row r="55" spans="1:2" ht="19.05" x14ac:dyDescent="0.35">
      <c r="A55" s="6" t="s">
        <v>9</v>
      </c>
      <c r="B55" s="6" t="s">
        <v>12</v>
      </c>
    </row>
    <row r="56" spans="1:2" ht="19.05" x14ac:dyDescent="0.35">
      <c r="A56" s="6" t="s">
        <v>9</v>
      </c>
      <c r="B56" s="6" t="s">
        <v>10</v>
      </c>
    </row>
    <row r="57" spans="1:2" ht="19.05" x14ac:dyDescent="0.35">
      <c r="A57" s="6" t="s">
        <v>9</v>
      </c>
      <c r="B57" s="6" t="s">
        <v>12</v>
      </c>
    </row>
    <row r="58" spans="1:2" ht="19.05" x14ac:dyDescent="0.35">
      <c r="A58" s="6" t="s">
        <v>11</v>
      </c>
      <c r="B58" s="6" t="s">
        <v>10</v>
      </c>
    </row>
    <row r="59" spans="1:2" ht="19.05" x14ac:dyDescent="0.35">
      <c r="A59" s="6" t="s">
        <v>11</v>
      </c>
      <c r="B59" s="6" t="s">
        <v>10</v>
      </c>
    </row>
    <row r="60" spans="1:2" ht="19.05" x14ac:dyDescent="0.35">
      <c r="A60" s="6" t="s">
        <v>9</v>
      </c>
      <c r="B60" s="6" t="s">
        <v>12</v>
      </c>
    </row>
    <row r="61" spans="1:2" ht="19.05" x14ac:dyDescent="0.35">
      <c r="A61" s="6" t="s">
        <v>11</v>
      </c>
      <c r="B61" s="6" t="s">
        <v>10</v>
      </c>
    </row>
    <row r="62" spans="1:2" ht="19.05" x14ac:dyDescent="0.35">
      <c r="A62" s="6" t="s">
        <v>11</v>
      </c>
      <c r="B62" s="6" t="s">
        <v>12</v>
      </c>
    </row>
    <row r="63" spans="1:2" ht="19.05" x14ac:dyDescent="0.35">
      <c r="A63" s="6" t="s">
        <v>9</v>
      </c>
      <c r="B63" s="6" t="s">
        <v>10</v>
      </c>
    </row>
    <row r="64" spans="1:2" ht="19.05" x14ac:dyDescent="0.35">
      <c r="A64" s="6" t="s">
        <v>11</v>
      </c>
      <c r="B64" s="6" t="s">
        <v>10</v>
      </c>
    </row>
    <row r="65" spans="1:2" ht="19.05" x14ac:dyDescent="0.35">
      <c r="A65" s="6" t="s">
        <v>9</v>
      </c>
      <c r="B65" s="6" t="s">
        <v>12</v>
      </c>
    </row>
    <row r="66" spans="1:2" ht="19.05" x14ac:dyDescent="0.35">
      <c r="A66" s="6" t="s">
        <v>11</v>
      </c>
      <c r="B66" s="6" t="s">
        <v>12</v>
      </c>
    </row>
    <row r="67" spans="1:2" ht="19.05" x14ac:dyDescent="0.35">
      <c r="A67" s="6" t="s">
        <v>11</v>
      </c>
      <c r="B67" s="6" t="s">
        <v>10</v>
      </c>
    </row>
    <row r="68" spans="1:2" ht="19.05" x14ac:dyDescent="0.35">
      <c r="A68" s="6" t="s">
        <v>9</v>
      </c>
      <c r="B68" s="6" t="s">
        <v>10</v>
      </c>
    </row>
    <row r="69" spans="1:2" ht="19.05" x14ac:dyDescent="0.35">
      <c r="A69" s="6" t="s">
        <v>11</v>
      </c>
      <c r="B69" s="6" t="s">
        <v>12</v>
      </c>
    </row>
    <row r="70" spans="1:2" ht="19.05" x14ac:dyDescent="0.35">
      <c r="A70" s="6" t="s">
        <v>9</v>
      </c>
      <c r="B70" s="6" t="s">
        <v>12</v>
      </c>
    </row>
    <row r="71" spans="1:2" ht="19.05" x14ac:dyDescent="0.35">
      <c r="A71" s="6" t="s">
        <v>11</v>
      </c>
      <c r="B71" s="6" t="s">
        <v>12</v>
      </c>
    </row>
    <row r="72" spans="1:2" ht="19.05" x14ac:dyDescent="0.35">
      <c r="A72" s="6" t="s">
        <v>9</v>
      </c>
      <c r="B72" s="6" t="s">
        <v>10</v>
      </c>
    </row>
    <row r="73" spans="1:2" ht="19.05" x14ac:dyDescent="0.35">
      <c r="A73" s="6" t="s">
        <v>9</v>
      </c>
      <c r="B73" s="6" t="s">
        <v>12</v>
      </c>
    </row>
    <row r="74" spans="1:2" ht="19.05" x14ac:dyDescent="0.35">
      <c r="A74" s="6" t="s">
        <v>9</v>
      </c>
      <c r="B74" s="6" t="s">
        <v>12</v>
      </c>
    </row>
    <row r="75" spans="1:2" ht="19.05" x14ac:dyDescent="0.35">
      <c r="A75" s="6" t="s">
        <v>9</v>
      </c>
      <c r="B75" s="6" t="s">
        <v>12</v>
      </c>
    </row>
    <row r="76" spans="1:2" ht="19.05" x14ac:dyDescent="0.35">
      <c r="A76" s="6" t="s">
        <v>9</v>
      </c>
      <c r="B76" s="6" t="s">
        <v>12</v>
      </c>
    </row>
    <row r="77" spans="1:2" ht="19.05" x14ac:dyDescent="0.35">
      <c r="A77" s="6" t="s">
        <v>9</v>
      </c>
      <c r="B77" s="6" t="s">
        <v>12</v>
      </c>
    </row>
    <row r="78" spans="1:2" ht="19.05" x14ac:dyDescent="0.35">
      <c r="A78" s="6" t="s">
        <v>11</v>
      </c>
      <c r="B78" s="6" t="s">
        <v>10</v>
      </c>
    </row>
    <row r="79" spans="1:2" ht="19.05" x14ac:dyDescent="0.35">
      <c r="A79" s="6" t="s">
        <v>11</v>
      </c>
      <c r="B79" s="6" t="s">
        <v>12</v>
      </c>
    </row>
    <row r="80" spans="1:2" ht="19.05" x14ac:dyDescent="0.35">
      <c r="A80" s="6" t="s">
        <v>9</v>
      </c>
      <c r="B80" s="6" t="s">
        <v>12</v>
      </c>
    </row>
    <row r="81" spans="1:2" ht="19.05" x14ac:dyDescent="0.35">
      <c r="A81" s="6" t="s">
        <v>11</v>
      </c>
      <c r="B81" s="6" t="s">
        <v>12</v>
      </c>
    </row>
    <row r="82" spans="1:2" ht="19.05" x14ac:dyDescent="0.35">
      <c r="A82" s="6" t="s">
        <v>9</v>
      </c>
      <c r="B82" s="6" t="s">
        <v>10</v>
      </c>
    </row>
    <row r="83" spans="1:2" ht="19.05" x14ac:dyDescent="0.35">
      <c r="A83" s="6" t="s">
        <v>9</v>
      </c>
      <c r="B83" s="6" t="s">
        <v>10</v>
      </c>
    </row>
    <row r="84" spans="1:2" ht="19.05" x14ac:dyDescent="0.35">
      <c r="A84" s="6" t="s">
        <v>11</v>
      </c>
      <c r="B84" s="6" t="s">
        <v>12</v>
      </c>
    </row>
    <row r="85" spans="1:2" ht="19.05" x14ac:dyDescent="0.35">
      <c r="A85" s="6" t="s">
        <v>9</v>
      </c>
      <c r="B85" s="6" t="s">
        <v>10</v>
      </c>
    </row>
    <row r="86" spans="1:2" ht="19.05" x14ac:dyDescent="0.35">
      <c r="A86" s="6" t="s">
        <v>11</v>
      </c>
      <c r="B86" s="6" t="s">
        <v>12</v>
      </c>
    </row>
    <row r="87" spans="1:2" ht="19.05" x14ac:dyDescent="0.35">
      <c r="A87" s="6" t="s">
        <v>9</v>
      </c>
      <c r="B87" s="6" t="s">
        <v>12</v>
      </c>
    </row>
    <row r="88" spans="1:2" ht="19.05" x14ac:dyDescent="0.35">
      <c r="A88" s="6" t="s">
        <v>9</v>
      </c>
      <c r="B88" s="6" t="s">
        <v>12</v>
      </c>
    </row>
    <row r="89" spans="1:2" ht="19.05" x14ac:dyDescent="0.35">
      <c r="A89" s="6" t="s">
        <v>9</v>
      </c>
      <c r="B89" s="6" t="s">
        <v>12</v>
      </c>
    </row>
    <row r="90" spans="1:2" ht="19.05" x14ac:dyDescent="0.35">
      <c r="A90" s="6" t="s">
        <v>9</v>
      </c>
      <c r="B90" s="6" t="s">
        <v>12</v>
      </c>
    </row>
    <row r="91" spans="1:2" ht="19.05" x14ac:dyDescent="0.35">
      <c r="A91" s="6" t="s">
        <v>11</v>
      </c>
      <c r="B91" s="6" t="s">
        <v>10</v>
      </c>
    </row>
    <row r="92" spans="1:2" ht="19.05" x14ac:dyDescent="0.35">
      <c r="A92" s="6" t="s">
        <v>9</v>
      </c>
      <c r="B92" s="6" t="s">
        <v>12</v>
      </c>
    </row>
    <row r="93" spans="1:2" ht="19.05" x14ac:dyDescent="0.35">
      <c r="A93" s="6" t="s">
        <v>11</v>
      </c>
      <c r="B93" s="6" t="s">
        <v>12</v>
      </c>
    </row>
    <row r="94" spans="1:2" ht="19.05" x14ac:dyDescent="0.35">
      <c r="A94" s="6" t="s">
        <v>11</v>
      </c>
      <c r="B94" s="6" t="s">
        <v>10</v>
      </c>
    </row>
    <row r="95" spans="1:2" ht="19.05" x14ac:dyDescent="0.35">
      <c r="A95" s="6" t="s">
        <v>9</v>
      </c>
      <c r="B95" s="6" t="s">
        <v>12</v>
      </c>
    </row>
    <row r="96" spans="1:2" ht="19.05" x14ac:dyDescent="0.35">
      <c r="A96" s="6" t="s">
        <v>11</v>
      </c>
      <c r="B96" s="6" t="s">
        <v>10</v>
      </c>
    </row>
    <row r="97" spans="1:2" ht="19.05" x14ac:dyDescent="0.35">
      <c r="A97" s="6" t="s">
        <v>9</v>
      </c>
      <c r="B97" s="6" t="s">
        <v>10</v>
      </c>
    </row>
    <row r="98" spans="1:2" ht="19.05" x14ac:dyDescent="0.35">
      <c r="A98" s="6" t="s">
        <v>11</v>
      </c>
      <c r="B98" s="6" t="s">
        <v>10</v>
      </c>
    </row>
    <row r="99" spans="1:2" ht="19.05" x14ac:dyDescent="0.35">
      <c r="A99" s="6" t="s">
        <v>11</v>
      </c>
      <c r="B99" s="6" t="s">
        <v>12</v>
      </c>
    </row>
    <row r="100" spans="1:2" ht="19.05" x14ac:dyDescent="0.35">
      <c r="A100" s="6" t="s">
        <v>11</v>
      </c>
      <c r="B100" s="6" t="s">
        <v>10</v>
      </c>
    </row>
    <row r="101" spans="1:2" ht="19.05" x14ac:dyDescent="0.35">
      <c r="A101" s="6" t="s">
        <v>9</v>
      </c>
      <c r="B101" s="6" t="s">
        <v>12</v>
      </c>
    </row>
    <row r="102" spans="1:2" ht="19.05" x14ac:dyDescent="0.35">
      <c r="A102" s="6" t="s">
        <v>11</v>
      </c>
      <c r="B102" s="6" t="s">
        <v>12</v>
      </c>
    </row>
    <row r="103" spans="1:2" ht="19.05" x14ac:dyDescent="0.35">
      <c r="A103" s="6" t="s">
        <v>9</v>
      </c>
      <c r="B103" s="6" t="s">
        <v>10</v>
      </c>
    </row>
    <row r="104" spans="1:2" ht="19.05" x14ac:dyDescent="0.35">
      <c r="A104" s="6" t="s">
        <v>11</v>
      </c>
      <c r="B104" s="6" t="s">
        <v>10</v>
      </c>
    </row>
    <row r="105" spans="1:2" ht="19.05" x14ac:dyDescent="0.35">
      <c r="A105" s="6" t="s">
        <v>9</v>
      </c>
      <c r="B105" s="6" t="s">
        <v>12</v>
      </c>
    </row>
    <row r="106" spans="1:2" ht="19.05" x14ac:dyDescent="0.35">
      <c r="A106" s="6" t="s">
        <v>9</v>
      </c>
      <c r="B106" s="6" t="s">
        <v>12</v>
      </c>
    </row>
    <row r="107" spans="1:2" ht="19.05" x14ac:dyDescent="0.35">
      <c r="A107" s="6" t="s">
        <v>9</v>
      </c>
      <c r="B107" s="6" t="s">
        <v>12</v>
      </c>
    </row>
    <row r="108" spans="1:2" ht="19.05" x14ac:dyDescent="0.35">
      <c r="A108" s="6" t="s">
        <v>11</v>
      </c>
      <c r="B108" s="6" t="s">
        <v>10</v>
      </c>
    </row>
    <row r="109" spans="1:2" ht="19.05" x14ac:dyDescent="0.35">
      <c r="A109" s="6" t="s">
        <v>9</v>
      </c>
      <c r="B109" s="6" t="s">
        <v>10</v>
      </c>
    </row>
    <row r="110" spans="1:2" ht="19.05" x14ac:dyDescent="0.35">
      <c r="A110" s="6" t="s">
        <v>11</v>
      </c>
      <c r="B110" s="6" t="s">
        <v>12</v>
      </c>
    </row>
    <row r="111" spans="1:2" ht="19.05" x14ac:dyDescent="0.35">
      <c r="A111" s="6" t="s">
        <v>11</v>
      </c>
      <c r="B111" s="6" t="s">
        <v>10</v>
      </c>
    </row>
    <row r="112" spans="1:2" ht="19.05" x14ac:dyDescent="0.35">
      <c r="A112" s="6" t="s">
        <v>9</v>
      </c>
      <c r="B112" s="6" t="s">
        <v>10</v>
      </c>
    </row>
    <row r="113" spans="1:2" ht="19.05" x14ac:dyDescent="0.35">
      <c r="A113" s="6" t="s">
        <v>9</v>
      </c>
      <c r="B113" s="6" t="s">
        <v>10</v>
      </c>
    </row>
    <row r="114" spans="1:2" ht="19.05" x14ac:dyDescent="0.35">
      <c r="A114" s="6" t="s">
        <v>11</v>
      </c>
      <c r="B114" s="6" t="s">
        <v>12</v>
      </c>
    </row>
    <row r="115" spans="1:2" ht="19.05" x14ac:dyDescent="0.35">
      <c r="A115" s="6" t="s">
        <v>11</v>
      </c>
      <c r="B115" s="6" t="s">
        <v>10</v>
      </c>
    </row>
    <row r="116" spans="1:2" ht="19.05" x14ac:dyDescent="0.35">
      <c r="A116" s="6" t="s">
        <v>11</v>
      </c>
      <c r="B116" s="6" t="s">
        <v>10</v>
      </c>
    </row>
    <row r="117" spans="1:2" ht="19.05" x14ac:dyDescent="0.35">
      <c r="A117" s="6" t="s">
        <v>9</v>
      </c>
      <c r="B117" s="6" t="s">
        <v>12</v>
      </c>
    </row>
    <row r="118" spans="1:2" ht="19.05" x14ac:dyDescent="0.35">
      <c r="A118" s="6" t="s">
        <v>11</v>
      </c>
      <c r="B118" s="6" t="s">
        <v>12</v>
      </c>
    </row>
    <row r="119" spans="1:2" ht="19.05" x14ac:dyDescent="0.35">
      <c r="A119" s="6" t="s">
        <v>11</v>
      </c>
      <c r="B119" s="6" t="s">
        <v>10</v>
      </c>
    </row>
    <row r="120" spans="1:2" ht="19.05" x14ac:dyDescent="0.35">
      <c r="A120" s="6" t="s">
        <v>9</v>
      </c>
      <c r="B120" s="6" t="s">
        <v>10</v>
      </c>
    </row>
    <row r="121" spans="1:2" ht="19.05" x14ac:dyDescent="0.35">
      <c r="A121" s="6" t="s">
        <v>9</v>
      </c>
      <c r="B121" s="6" t="s">
        <v>12</v>
      </c>
    </row>
    <row r="122" spans="1:2" ht="19.05" x14ac:dyDescent="0.35">
      <c r="A122" s="6" t="s">
        <v>9</v>
      </c>
      <c r="B122" s="6" t="s">
        <v>12</v>
      </c>
    </row>
    <row r="123" spans="1:2" ht="19.05" x14ac:dyDescent="0.35">
      <c r="A123" s="6" t="s">
        <v>11</v>
      </c>
      <c r="B123" s="6" t="s">
        <v>12</v>
      </c>
    </row>
    <row r="124" spans="1:2" ht="19.05" x14ac:dyDescent="0.35">
      <c r="A124" s="6" t="s">
        <v>9</v>
      </c>
      <c r="B124" s="6" t="s">
        <v>12</v>
      </c>
    </row>
    <row r="125" spans="1:2" ht="19.05" x14ac:dyDescent="0.35">
      <c r="A125" s="6" t="s">
        <v>11</v>
      </c>
      <c r="B125" s="6" t="s">
        <v>12</v>
      </c>
    </row>
    <row r="126" spans="1:2" ht="19.05" x14ac:dyDescent="0.35">
      <c r="A126" s="6" t="s">
        <v>11</v>
      </c>
      <c r="B126" s="6" t="s">
        <v>10</v>
      </c>
    </row>
    <row r="127" spans="1:2" ht="19.05" x14ac:dyDescent="0.35">
      <c r="A127" s="6" t="s">
        <v>11</v>
      </c>
      <c r="B127" s="6" t="s">
        <v>12</v>
      </c>
    </row>
    <row r="128" spans="1:2" ht="19.05" x14ac:dyDescent="0.35">
      <c r="A128" s="6" t="s">
        <v>9</v>
      </c>
      <c r="B128" s="6" t="s">
        <v>12</v>
      </c>
    </row>
    <row r="129" spans="1:2" ht="19.05" x14ac:dyDescent="0.35">
      <c r="A129" s="6" t="s">
        <v>9</v>
      </c>
      <c r="B129" s="6" t="s">
        <v>10</v>
      </c>
    </row>
    <row r="130" spans="1:2" ht="19.05" x14ac:dyDescent="0.35">
      <c r="A130" s="6" t="s">
        <v>11</v>
      </c>
      <c r="B130" s="6" t="s">
        <v>12</v>
      </c>
    </row>
    <row r="131" spans="1:2" ht="19.05" x14ac:dyDescent="0.35">
      <c r="A131" s="6" t="s">
        <v>9</v>
      </c>
      <c r="B131" s="6" t="s">
        <v>12</v>
      </c>
    </row>
    <row r="132" spans="1:2" ht="19.05" x14ac:dyDescent="0.35">
      <c r="A132" s="6" t="s">
        <v>11</v>
      </c>
      <c r="B132" s="6" t="s">
        <v>10</v>
      </c>
    </row>
    <row r="133" spans="1:2" ht="19.05" x14ac:dyDescent="0.35">
      <c r="A133" s="6" t="s">
        <v>9</v>
      </c>
      <c r="B133" s="6" t="s">
        <v>12</v>
      </c>
    </row>
    <row r="134" spans="1:2" ht="19.05" x14ac:dyDescent="0.35">
      <c r="A134" s="6" t="s">
        <v>11</v>
      </c>
      <c r="B134" s="6" t="s">
        <v>12</v>
      </c>
    </row>
    <row r="135" spans="1:2" ht="19.05" x14ac:dyDescent="0.35">
      <c r="A135" s="6" t="s">
        <v>11</v>
      </c>
      <c r="B135" s="6" t="s">
        <v>12</v>
      </c>
    </row>
    <row r="136" spans="1:2" ht="19.05" x14ac:dyDescent="0.35">
      <c r="A136" s="6" t="s">
        <v>9</v>
      </c>
      <c r="B136" s="6" t="s">
        <v>12</v>
      </c>
    </row>
    <row r="137" spans="1:2" ht="19.05" x14ac:dyDescent="0.35">
      <c r="A137" s="6" t="s">
        <v>11</v>
      </c>
      <c r="B137" s="6" t="s">
        <v>12</v>
      </c>
    </row>
    <row r="138" spans="1:2" ht="19.05" x14ac:dyDescent="0.35">
      <c r="A138" s="6" t="s">
        <v>11</v>
      </c>
      <c r="B138" s="6" t="s">
        <v>10</v>
      </c>
    </row>
    <row r="139" spans="1:2" ht="19.05" x14ac:dyDescent="0.35">
      <c r="A139" s="6" t="s">
        <v>9</v>
      </c>
      <c r="B139" s="6" t="s">
        <v>12</v>
      </c>
    </row>
    <row r="140" spans="1:2" ht="19.05" x14ac:dyDescent="0.35">
      <c r="A140" s="6" t="s">
        <v>9</v>
      </c>
      <c r="B140" s="6" t="s">
        <v>12</v>
      </c>
    </row>
    <row r="141" spans="1:2" ht="19.05" x14ac:dyDescent="0.35">
      <c r="A141" s="6" t="s">
        <v>9</v>
      </c>
      <c r="B141" s="6" t="s">
        <v>12</v>
      </c>
    </row>
    <row r="142" spans="1:2" ht="19.05" x14ac:dyDescent="0.35">
      <c r="A142" s="6" t="s">
        <v>9</v>
      </c>
      <c r="B142" s="6" t="s">
        <v>10</v>
      </c>
    </row>
    <row r="143" spans="1:2" ht="19.05" x14ac:dyDescent="0.35">
      <c r="A143" s="6" t="s">
        <v>9</v>
      </c>
      <c r="B143" s="6" t="s">
        <v>10</v>
      </c>
    </row>
    <row r="144" spans="1:2" ht="19.05" x14ac:dyDescent="0.35">
      <c r="A144" s="6" t="s">
        <v>9</v>
      </c>
      <c r="B144" s="6" t="s">
        <v>10</v>
      </c>
    </row>
    <row r="145" spans="1:2" ht="19.05" x14ac:dyDescent="0.35">
      <c r="A145" s="6" t="s">
        <v>9</v>
      </c>
      <c r="B145" s="6" t="s">
        <v>10</v>
      </c>
    </row>
    <row r="146" spans="1:2" ht="19.05" x14ac:dyDescent="0.35">
      <c r="A146" s="6" t="s">
        <v>11</v>
      </c>
      <c r="B146" s="6" t="s">
        <v>10</v>
      </c>
    </row>
    <row r="147" spans="1:2" ht="19.05" x14ac:dyDescent="0.35">
      <c r="A147" s="6" t="s">
        <v>9</v>
      </c>
      <c r="B147" s="6" t="s">
        <v>10</v>
      </c>
    </row>
    <row r="148" spans="1:2" ht="19.05" x14ac:dyDescent="0.35">
      <c r="A148" s="6" t="s">
        <v>9</v>
      </c>
      <c r="B148" s="6" t="s">
        <v>10</v>
      </c>
    </row>
    <row r="149" spans="1:2" ht="19.05" x14ac:dyDescent="0.35">
      <c r="A149" s="6" t="s">
        <v>9</v>
      </c>
      <c r="B149" s="6" t="s">
        <v>12</v>
      </c>
    </row>
    <row r="150" spans="1:2" ht="19.05" x14ac:dyDescent="0.35">
      <c r="A150" s="6" t="s">
        <v>11</v>
      </c>
      <c r="B150" s="6" t="s">
        <v>10</v>
      </c>
    </row>
    <row r="151" spans="1:2" ht="19.05" x14ac:dyDescent="0.35">
      <c r="A151" s="6" t="s">
        <v>9</v>
      </c>
      <c r="B151" s="6" t="s">
        <v>10</v>
      </c>
    </row>
    <row r="152" spans="1:2" ht="19.05" x14ac:dyDescent="0.35">
      <c r="A152" s="6" t="s">
        <v>9</v>
      </c>
      <c r="B152" s="6" t="s">
        <v>12</v>
      </c>
    </row>
    <row r="153" spans="1:2" ht="19.05" x14ac:dyDescent="0.35">
      <c r="A153" s="6" t="s">
        <v>9</v>
      </c>
      <c r="B153" s="6" t="s">
        <v>12</v>
      </c>
    </row>
    <row r="154" spans="1:2" ht="19.05" x14ac:dyDescent="0.35">
      <c r="A154" s="6" t="s">
        <v>11</v>
      </c>
      <c r="B154" s="6" t="s">
        <v>12</v>
      </c>
    </row>
    <row r="155" spans="1:2" ht="19.05" x14ac:dyDescent="0.35">
      <c r="A155" s="6" t="s">
        <v>9</v>
      </c>
      <c r="B155" s="6" t="s">
        <v>12</v>
      </c>
    </row>
    <row r="156" spans="1:2" ht="19.05" x14ac:dyDescent="0.35">
      <c r="A156" s="6" t="s">
        <v>9</v>
      </c>
      <c r="B156" s="6" t="s">
        <v>12</v>
      </c>
    </row>
    <row r="157" spans="1:2" ht="19.05" x14ac:dyDescent="0.35">
      <c r="A157" s="6" t="s">
        <v>9</v>
      </c>
      <c r="B157" s="6" t="s">
        <v>12</v>
      </c>
    </row>
    <row r="158" spans="1:2" ht="19.05" x14ac:dyDescent="0.35">
      <c r="A158" s="6" t="s">
        <v>9</v>
      </c>
      <c r="B158" s="6" t="s">
        <v>12</v>
      </c>
    </row>
    <row r="159" spans="1:2" ht="19.05" x14ac:dyDescent="0.35">
      <c r="A159" s="6" t="s">
        <v>11</v>
      </c>
      <c r="B159" s="6" t="s">
        <v>10</v>
      </c>
    </row>
    <row r="160" spans="1:2" ht="19.05" x14ac:dyDescent="0.35">
      <c r="A160" s="6" t="s">
        <v>9</v>
      </c>
      <c r="B160" s="6" t="s">
        <v>12</v>
      </c>
    </row>
    <row r="161" spans="1:2" ht="19.05" x14ac:dyDescent="0.35">
      <c r="A161" s="6" t="s">
        <v>9</v>
      </c>
      <c r="B161" s="6" t="s">
        <v>12</v>
      </c>
    </row>
    <row r="162" spans="1:2" ht="19.05" x14ac:dyDescent="0.35">
      <c r="A162" s="6" t="s">
        <v>9</v>
      </c>
      <c r="B162" s="6" t="s">
        <v>10</v>
      </c>
    </row>
    <row r="163" spans="1:2" ht="19.05" x14ac:dyDescent="0.35">
      <c r="A163" s="6" t="s">
        <v>9</v>
      </c>
      <c r="B163" s="6" t="s">
        <v>12</v>
      </c>
    </row>
    <row r="164" spans="1:2" ht="19.05" x14ac:dyDescent="0.35">
      <c r="A164" s="6" t="s">
        <v>11</v>
      </c>
      <c r="B164" s="6" t="s">
        <v>12</v>
      </c>
    </row>
    <row r="165" spans="1:2" ht="19.05" x14ac:dyDescent="0.35">
      <c r="A165" s="6" t="s">
        <v>9</v>
      </c>
      <c r="B165" s="6" t="s">
        <v>12</v>
      </c>
    </row>
    <row r="166" spans="1:2" ht="19.05" x14ac:dyDescent="0.35">
      <c r="A166" s="6" t="s">
        <v>9</v>
      </c>
      <c r="B166" s="6" t="s">
        <v>10</v>
      </c>
    </row>
    <row r="167" spans="1:2" ht="19.05" x14ac:dyDescent="0.35">
      <c r="A167" s="6" t="s">
        <v>9</v>
      </c>
      <c r="B167" s="6" t="s">
        <v>10</v>
      </c>
    </row>
    <row r="168" spans="1:2" ht="19.05" x14ac:dyDescent="0.35">
      <c r="A168" s="6" t="s">
        <v>9</v>
      </c>
      <c r="B168" s="6" t="s">
        <v>12</v>
      </c>
    </row>
    <row r="169" spans="1:2" ht="19.05" x14ac:dyDescent="0.35">
      <c r="A169" s="6" t="s">
        <v>11</v>
      </c>
      <c r="B169" s="6" t="s">
        <v>12</v>
      </c>
    </row>
    <row r="170" spans="1:2" ht="19.05" x14ac:dyDescent="0.35">
      <c r="A170" s="6" t="s">
        <v>9</v>
      </c>
      <c r="B170" s="6" t="s">
        <v>12</v>
      </c>
    </row>
    <row r="171" spans="1:2" ht="19.05" x14ac:dyDescent="0.35">
      <c r="A171" s="6" t="s">
        <v>9</v>
      </c>
      <c r="B171" s="6" t="s">
        <v>12</v>
      </c>
    </row>
    <row r="172" spans="1:2" ht="19.05" x14ac:dyDescent="0.35">
      <c r="A172" s="6" t="s">
        <v>9</v>
      </c>
      <c r="B172" s="6" t="s">
        <v>12</v>
      </c>
    </row>
    <row r="173" spans="1:2" ht="19.05" x14ac:dyDescent="0.35">
      <c r="A173" s="6" t="s">
        <v>11</v>
      </c>
      <c r="B173" s="6" t="s">
        <v>12</v>
      </c>
    </row>
    <row r="174" spans="1:2" ht="19.05" x14ac:dyDescent="0.35">
      <c r="A174" s="6" t="s">
        <v>9</v>
      </c>
      <c r="B174" s="6" t="s">
        <v>10</v>
      </c>
    </row>
    <row r="175" spans="1:2" ht="19.05" x14ac:dyDescent="0.35">
      <c r="A175" s="6" t="s">
        <v>9</v>
      </c>
      <c r="B175" s="6" t="s">
        <v>12</v>
      </c>
    </row>
    <row r="176" spans="1:2" ht="19.05" x14ac:dyDescent="0.35">
      <c r="A176" s="6" t="s">
        <v>9</v>
      </c>
      <c r="B176" s="6" t="s">
        <v>12</v>
      </c>
    </row>
    <row r="177" spans="1:2" ht="19.05" x14ac:dyDescent="0.35">
      <c r="A177" s="6" t="s">
        <v>9</v>
      </c>
      <c r="B177" s="6" t="s">
        <v>10</v>
      </c>
    </row>
    <row r="178" spans="1:2" ht="19.05" x14ac:dyDescent="0.35">
      <c r="A178" s="6" t="s">
        <v>9</v>
      </c>
      <c r="B178" s="6" t="s">
        <v>10</v>
      </c>
    </row>
    <row r="179" spans="1:2" ht="19.05" x14ac:dyDescent="0.35">
      <c r="A179" s="6" t="s">
        <v>9</v>
      </c>
      <c r="B179" s="6" t="s">
        <v>10</v>
      </c>
    </row>
    <row r="180" spans="1:2" ht="19.05" x14ac:dyDescent="0.35">
      <c r="A180" s="6" t="s">
        <v>9</v>
      </c>
      <c r="B180" s="6" t="s">
        <v>12</v>
      </c>
    </row>
    <row r="181" spans="1:2" ht="19.05" x14ac:dyDescent="0.35">
      <c r="A181" s="6" t="s">
        <v>9</v>
      </c>
      <c r="B181" s="6" t="s">
        <v>12</v>
      </c>
    </row>
  </sheetData>
  <mergeCells count="2">
    <mergeCell ref="T1:U1"/>
    <mergeCell ref="T6:U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C622-23FC-4923-8D19-921532139F18}">
  <dimension ref="A1:V181"/>
  <sheetViews>
    <sheetView showGridLines="0" topLeftCell="B1" workbookViewId="0">
      <selection activeCell="F22" sqref="F22"/>
    </sheetView>
  </sheetViews>
  <sheetFormatPr defaultRowHeight="14.3" x14ac:dyDescent="0.25"/>
  <cols>
    <col min="1" max="1" width="16.375" bestFit="1" customWidth="1"/>
    <col min="3" max="3" width="19" style="9" bestFit="1" customWidth="1"/>
    <col min="5" max="5" width="17.125" bestFit="1" customWidth="1"/>
    <col min="15" max="15" width="14" bestFit="1" customWidth="1"/>
    <col min="16" max="16" width="17.875" customWidth="1"/>
    <col min="18" max="18" width="12.375" bestFit="1" customWidth="1"/>
    <col min="20" max="20" width="14" bestFit="1" customWidth="1"/>
    <col min="21" max="21" width="12.125" bestFit="1" customWidth="1"/>
  </cols>
  <sheetData>
    <row r="1" spans="1:22" ht="21.1" x14ac:dyDescent="0.35">
      <c r="A1" s="7" t="s">
        <v>7</v>
      </c>
      <c r="B1" s="5" t="s">
        <v>5</v>
      </c>
      <c r="C1" s="25" t="s">
        <v>35</v>
      </c>
      <c r="T1" t="s">
        <v>24</v>
      </c>
      <c r="U1" s="15">
        <f>MIN(A2:A181)</f>
        <v>29562</v>
      </c>
    </row>
    <row r="2" spans="1:22" ht="19.05" x14ac:dyDescent="0.35">
      <c r="A2" s="8">
        <v>29562</v>
      </c>
      <c r="B2" s="6">
        <v>3</v>
      </c>
      <c r="C2" s="9" t="str">
        <f>IF(A2&lt;=50000, "25K-50K",IF(A2&lt;=75000,"50K-75K",IF(A2&lt;=100000,"75K-100K","+100K")))</f>
        <v>25K-50K</v>
      </c>
      <c r="T2" t="s">
        <v>25</v>
      </c>
      <c r="U2" s="15">
        <f>MAX(A2:A181)</f>
        <v>104581</v>
      </c>
    </row>
    <row r="3" spans="1:22" ht="19.05" x14ac:dyDescent="0.35">
      <c r="A3" s="8">
        <v>31836</v>
      </c>
      <c r="B3" s="6">
        <v>2</v>
      </c>
      <c r="C3" s="9" t="str">
        <f t="shared" ref="C3:C66" si="0">IF(A3&lt;=50000, "25K-50K",IF(A3&lt;=75000,"50K-75K",IF(A3&lt;=100000,"75K-100K","+100K")))</f>
        <v>25K-50K</v>
      </c>
      <c r="O3" s="20" t="s">
        <v>35</v>
      </c>
      <c r="P3" s="20" t="s">
        <v>50</v>
      </c>
      <c r="T3" t="s">
        <v>26</v>
      </c>
      <c r="U3" s="15">
        <f>AVERAGE(A2:A181)</f>
        <v>53719.577777777777</v>
      </c>
    </row>
    <row r="4" spans="1:22" ht="19.05" x14ac:dyDescent="0.35">
      <c r="A4" s="8">
        <v>30699</v>
      </c>
      <c r="B4" s="6">
        <v>4</v>
      </c>
      <c r="C4" s="9" t="str">
        <f t="shared" si="0"/>
        <v>25K-50K</v>
      </c>
      <c r="O4" s="22" t="s">
        <v>34</v>
      </c>
      <c r="P4" s="22">
        <f>AVERAGEIF(C2:C181,"25K-50K",B2:B181)</f>
        <v>3.1807228915662651</v>
      </c>
    </row>
    <row r="5" spans="1:22" ht="19.05" x14ac:dyDescent="0.35">
      <c r="A5" s="8">
        <v>32973</v>
      </c>
      <c r="B5" s="6">
        <v>3</v>
      </c>
      <c r="C5" s="9" t="str">
        <f t="shared" si="0"/>
        <v>25K-50K</v>
      </c>
      <c r="O5" s="23" t="s">
        <v>36</v>
      </c>
      <c r="P5" s="23">
        <f>AVERAGEIF(C2:C181,"50K-75K",B2:B181)</f>
        <v>3.2894736842105261</v>
      </c>
    </row>
    <row r="6" spans="1:22" ht="19.05" x14ac:dyDescent="0.35">
      <c r="A6" s="8">
        <v>35247</v>
      </c>
      <c r="B6" s="6">
        <v>4</v>
      </c>
      <c r="C6" s="9" t="str">
        <f t="shared" si="0"/>
        <v>25K-50K</v>
      </c>
      <c r="O6" s="21" t="s">
        <v>37</v>
      </c>
      <c r="P6" s="21">
        <f>AVERAGEIF(C2:C181,"75K-100K",B2:B181)</f>
        <v>5.2222222222222223</v>
      </c>
    </row>
    <row r="7" spans="1:22" ht="19.05" x14ac:dyDescent="0.35">
      <c r="A7" s="8">
        <v>32973</v>
      </c>
      <c r="B7" s="6">
        <v>3</v>
      </c>
      <c r="C7" s="9" t="str">
        <f>IF(A7&lt;=50000, "25K-50K",IF(A7&lt;=75000,"50K-75K",IF(A7&lt;=100000,"75K-100K","+100K")))</f>
        <v>25K-50K</v>
      </c>
      <c r="O7" s="24" t="s">
        <v>38</v>
      </c>
      <c r="P7" s="24">
        <f>AVERAGEIF(C2:C181,"+100K",B2:B181)</f>
        <v>4.666666666666667</v>
      </c>
      <c r="T7" t="s">
        <v>35</v>
      </c>
      <c r="U7" t="s">
        <v>39</v>
      </c>
    </row>
    <row r="8" spans="1:22" ht="19.05" x14ac:dyDescent="0.35">
      <c r="A8" s="8">
        <v>35247</v>
      </c>
      <c r="B8" s="6">
        <v>3</v>
      </c>
      <c r="C8" s="9" t="str">
        <f t="shared" si="0"/>
        <v>25K-50K</v>
      </c>
      <c r="T8" t="s">
        <v>34</v>
      </c>
      <c r="U8" s="19">
        <f>COUNTIF(C2:C181,"25K-50K")/180</f>
        <v>0.46111111111111114</v>
      </c>
      <c r="V8" s="19"/>
    </row>
    <row r="9" spans="1:22" ht="19.05" x14ac:dyDescent="0.35">
      <c r="A9" s="8">
        <v>32973</v>
      </c>
      <c r="B9" s="6">
        <v>3</v>
      </c>
      <c r="C9" s="9" t="str">
        <f t="shared" si="0"/>
        <v>25K-50K</v>
      </c>
      <c r="T9" t="s">
        <v>36</v>
      </c>
      <c r="U9" s="19">
        <f>COUNTIF(C2:C181,"50K-75K")/180</f>
        <v>0.42222222222222222</v>
      </c>
      <c r="V9" s="19"/>
    </row>
    <row r="10" spans="1:22" ht="19.05" x14ac:dyDescent="0.35">
      <c r="A10" s="8">
        <v>35247</v>
      </c>
      <c r="B10" s="6">
        <v>5</v>
      </c>
      <c r="C10" s="9" t="str">
        <f t="shared" si="0"/>
        <v>25K-50K</v>
      </c>
      <c r="T10" t="s">
        <v>37</v>
      </c>
      <c r="U10" s="19">
        <f>COUNTIF(C2:C181,"75K-100K")/180</f>
        <v>0.1</v>
      </c>
      <c r="V10" s="19"/>
    </row>
    <row r="11" spans="1:22" ht="19.05" x14ac:dyDescent="0.35">
      <c r="A11" s="8">
        <v>37521</v>
      </c>
      <c r="B11" s="6">
        <v>2</v>
      </c>
      <c r="C11" s="9" t="str">
        <f t="shared" si="0"/>
        <v>25K-50K</v>
      </c>
      <c r="T11" t="s">
        <v>38</v>
      </c>
      <c r="U11" s="19">
        <f>COUNTIF(C2:C181,"+100K")/180</f>
        <v>1.6666666666666666E-2</v>
      </c>
      <c r="V11" s="19"/>
    </row>
    <row r="12" spans="1:22" ht="19.05" x14ac:dyDescent="0.35">
      <c r="A12" s="8">
        <v>36384</v>
      </c>
      <c r="B12" s="6">
        <v>3</v>
      </c>
      <c r="C12" s="9" t="str">
        <f t="shared" si="0"/>
        <v>25K-50K</v>
      </c>
    </row>
    <row r="13" spans="1:22" ht="19.05" x14ac:dyDescent="0.35">
      <c r="A13" s="8">
        <v>35247</v>
      </c>
      <c r="B13" s="6">
        <v>3</v>
      </c>
      <c r="C13" s="9" t="str">
        <f t="shared" si="0"/>
        <v>25K-50K</v>
      </c>
    </row>
    <row r="14" spans="1:22" ht="19.05" x14ac:dyDescent="0.35">
      <c r="A14" s="8">
        <v>36384</v>
      </c>
      <c r="B14" s="6">
        <v>4</v>
      </c>
      <c r="C14" s="9" t="str">
        <f t="shared" si="0"/>
        <v>25K-50K</v>
      </c>
    </row>
    <row r="15" spans="1:22" ht="19.05" x14ac:dyDescent="0.35">
      <c r="A15" s="8">
        <v>35247</v>
      </c>
      <c r="B15" s="6">
        <v>3</v>
      </c>
      <c r="C15" s="9" t="str">
        <f t="shared" si="0"/>
        <v>25K-50K</v>
      </c>
    </row>
    <row r="16" spans="1:22" ht="19.05" x14ac:dyDescent="0.35">
      <c r="A16" s="8">
        <v>38658</v>
      </c>
      <c r="B16" s="6">
        <v>3</v>
      </c>
      <c r="C16" s="9" t="str">
        <f t="shared" si="0"/>
        <v>25K-50K</v>
      </c>
    </row>
    <row r="17" spans="1:6" ht="19.05" x14ac:dyDescent="0.35">
      <c r="A17" s="8">
        <v>40932</v>
      </c>
      <c r="B17" s="6">
        <v>3</v>
      </c>
      <c r="C17" s="9" t="str">
        <f t="shared" si="0"/>
        <v>25K-50K</v>
      </c>
    </row>
    <row r="18" spans="1:6" ht="19.05" x14ac:dyDescent="0.35">
      <c r="A18" s="8">
        <v>34110</v>
      </c>
      <c r="B18" s="6">
        <v>2</v>
      </c>
      <c r="C18" s="9" t="str">
        <f t="shared" si="0"/>
        <v>25K-50K</v>
      </c>
    </row>
    <row r="19" spans="1:6" ht="21.1" x14ac:dyDescent="0.35">
      <c r="A19" s="8">
        <v>39795</v>
      </c>
      <c r="B19" s="6">
        <v>4</v>
      </c>
      <c r="C19" s="9" t="str">
        <f t="shared" si="0"/>
        <v>25K-50K</v>
      </c>
      <c r="E19" s="3" t="s">
        <v>18</v>
      </c>
      <c r="F19" s="3" t="s">
        <v>59</v>
      </c>
    </row>
    <row r="20" spans="1:6" ht="21.1" x14ac:dyDescent="0.35">
      <c r="A20" s="8">
        <v>38658</v>
      </c>
      <c r="B20" s="6">
        <v>4</v>
      </c>
      <c r="C20" s="9" t="str">
        <f t="shared" si="0"/>
        <v>25K-50K</v>
      </c>
      <c r="E20" s="3" t="s">
        <v>16</v>
      </c>
      <c r="F20" s="3" t="s">
        <v>49</v>
      </c>
    </row>
    <row r="21" spans="1:6" ht="21.1" x14ac:dyDescent="0.35">
      <c r="A21" s="8">
        <v>34110</v>
      </c>
      <c r="B21" s="6">
        <v>2</v>
      </c>
      <c r="C21" s="9" t="str">
        <f t="shared" si="0"/>
        <v>25K-50K</v>
      </c>
      <c r="F21" s="3" t="s">
        <v>51</v>
      </c>
    </row>
    <row r="22" spans="1:6" ht="19.05" x14ac:dyDescent="0.35">
      <c r="A22" s="8">
        <v>38658</v>
      </c>
      <c r="B22" s="6">
        <v>4</v>
      </c>
      <c r="C22" s="9" t="str">
        <f t="shared" si="0"/>
        <v>25K-50K</v>
      </c>
    </row>
    <row r="23" spans="1:6" ht="19.05" x14ac:dyDescent="0.35">
      <c r="A23" s="8">
        <v>40932</v>
      </c>
      <c r="B23" s="6">
        <v>4</v>
      </c>
      <c r="C23" s="9" t="str">
        <f t="shared" si="0"/>
        <v>25K-50K</v>
      </c>
    </row>
    <row r="24" spans="1:6" ht="19.05" x14ac:dyDescent="0.35">
      <c r="A24" s="8">
        <v>42069</v>
      </c>
      <c r="B24" s="6">
        <v>4</v>
      </c>
      <c r="C24" s="9" t="str">
        <f t="shared" si="0"/>
        <v>25K-50K</v>
      </c>
    </row>
    <row r="25" spans="1:6" ht="19.05" x14ac:dyDescent="0.35">
      <c r="A25" s="8">
        <v>44343</v>
      </c>
      <c r="B25" s="6">
        <v>5</v>
      </c>
      <c r="C25" s="9" t="str">
        <f t="shared" si="0"/>
        <v>25K-50K</v>
      </c>
    </row>
    <row r="26" spans="1:6" ht="19.05" x14ac:dyDescent="0.35">
      <c r="A26" s="8">
        <v>45480</v>
      </c>
      <c r="B26" s="6">
        <v>2</v>
      </c>
      <c r="C26" s="9" t="str">
        <f t="shared" si="0"/>
        <v>25K-50K</v>
      </c>
    </row>
    <row r="27" spans="1:6" ht="19.05" x14ac:dyDescent="0.35">
      <c r="A27" s="8">
        <v>42069</v>
      </c>
      <c r="B27" s="6">
        <v>3</v>
      </c>
      <c r="C27" s="9" t="str">
        <f t="shared" si="0"/>
        <v>25K-50K</v>
      </c>
    </row>
    <row r="28" spans="1:6" ht="19.05" x14ac:dyDescent="0.35">
      <c r="A28" s="8">
        <v>46617</v>
      </c>
      <c r="B28" s="6">
        <v>4</v>
      </c>
      <c r="C28" s="9" t="str">
        <f t="shared" si="0"/>
        <v>25K-50K</v>
      </c>
    </row>
    <row r="29" spans="1:6" ht="19.05" x14ac:dyDescent="0.35">
      <c r="A29" s="8">
        <v>48891</v>
      </c>
      <c r="B29" s="6">
        <v>3</v>
      </c>
      <c r="C29" s="9" t="str">
        <f t="shared" si="0"/>
        <v>25K-50K</v>
      </c>
    </row>
    <row r="30" spans="1:6" ht="19.05" x14ac:dyDescent="0.35">
      <c r="A30" s="8">
        <v>45480</v>
      </c>
      <c r="B30" s="6">
        <v>2</v>
      </c>
      <c r="C30" s="9" t="str">
        <f t="shared" si="0"/>
        <v>25K-50K</v>
      </c>
    </row>
    <row r="31" spans="1:6" ht="19.05" x14ac:dyDescent="0.35">
      <c r="A31" s="8">
        <v>53439</v>
      </c>
      <c r="B31" s="6">
        <v>2</v>
      </c>
      <c r="C31" s="9" t="str">
        <f t="shared" si="0"/>
        <v>50K-75K</v>
      </c>
    </row>
    <row r="32" spans="1:6" ht="19.05" x14ac:dyDescent="0.35">
      <c r="A32" s="8">
        <v>39795</v>
      </c>
      <c r="B32" s="6">
        <v>3</v>
      </c>
      <c r="C32" s="9" t="str">
        <f t="shared" si="0"/>
        <v>25K-50K</v>
      </c>
    </row>
    <row r="33" spans="1:3" ht="19.05" x14ac:dyDescent="0.35">
      <c r="A33" s="8">
        <v>40932</v>
      </c>
      <c r="B33" s="6">
        <v>3</v>
      </c>
      <c r="C33" s="9" t="str">
        <f t="shared" si="0"/>
        <v>25K-50K</v>
      </c>
    </row>
    <row r="34" spans="1:3" ht="19.05" x14ac:dyDescent="0.35">
      <c r="A34" s="8">
        <v>40932</v>
      </c>
      <c r="B34" s="6">
        <v>2</v>
      </c>
      <c r="C34" s="9" t="str">
        <f t="shared" si="0"/>
        <v>25K-50K</v>
      </c>
    </row>
    <row r="35" spans="1:3" ht="19.05" x14ac:dyDescent="0.35">
      <c r="A35" s="8">
        <v>43206</v>
      </c>
      <c r="B35" s="6">
        <v>3</v>
      </c>
      <c r="C35" s="9" t="str">
        <f t="shared" si="0"/>
        <v>25K-50K</v>
      </c>
    </row>
    <row r="36" spans="1:3" ht="19.05" x14ac:dyDescent="0.35">
      <c r="A36" s="8">
        <v>44343</v>
      </c>
      <c r="B36" s="6">
        <v>3</v>
      </c>
      <c r="C36" s="9" t="str">
        <f t="shared" si="0"/>
        <v>25K-50K</v>
      </c>
    </row>
    <row r="37" spans="1:3" ht="19.05" x14ac:dyDescent="0.35">
      <c r="A37" s="8">
        <v>52302</v>
      </c>
      <c r="B37" s="6">
        <v>4</v>
      </c>
      <c r="C37" s="9" t="str">
        <f t="shared" si="0"/>
        <v>50K-75K</v>
      </c>
    </row>
    <row r="38" spans="1:3" ht="19.05" x14ac:dyDescent="0.35">
      <c r="A38" s="8">
        <v>53439</v>
      </c>
      <c r="B38" s="6">
        <v>2</v>
      </c>
      <c r="C38" s="9" t="str">
        <f t="shared" si="0"/>
        <v>50K-75K</v>
      </c>
    </row>
    <row r="39" spans="1:3" ht="19.05" x14ac:dyDescent="0.35">
      <c r="A39" s="8">
        <v>51165</v>
      </c>
      <c r="B39" s="6">
        <v>3</v>
      </c>
      <c r="C39" s="9" t="str">
        <f t="shared" si="0"/>
        <v>50K-75K</v>
      </c>
    </row>
    <row r="40" spans="1:3" ht="19.05" x14ac:dyDescent="0.35">
      <c r="A40" s="8">
        <v>36384</v>
      </c>
      <c r="B40" s="6">
        <v>3</v>
      </c>
      <c r="C40" s="9" t="str">
        <f t="shared" si="0"/>
        <v>25K-50K</v>
      </c>
    </row>
    <row r="41" spans="1:3" ht="19.05" x14ac:dyDescent="0.35">
      <c r="A41" s="8">
        <v>44343</v>
      </c>
      <c r="B41" s="6">
        <v>4</v>
      </c>
      <c r="C41" s="9" t="str">
        <f t="shared" si="0"/>
        <v>25K-50K</v>
      </c>
    </row>
    <row r="42" spans="1:3" ht="19.05" x14ac:dyDescent="0.35">
      <c r="A42" s="8">
        <v>50028</v>
      </c>
      <c r="B42" s="6">
        <v>3</v>
      </c>
      <c r="C42" s="9" t="str">
        <f t="shared" si="0"/>
        <v>50K-75K</v>
      </c>
    </row>
    <row r="43" spans="1:3" ht="19.05" x14ac:dyDescent="0.35">
      <c r="A43" s="8">
        <v>45480</v>
      </c>
      <c r="B43" s="6">
        <v>3</v>
      </c>
      <c r="C43" s="9" t="str">
        <f t="shared" si="0"/>
        <v>25K-50K</v>
      </c>
    </row>
    <row r="44" spans="1:3" ht="19.05" x14ac:dyDescent="0.35">
      <c r="A44" s="8">
        <v>54576</v>
      </c>
      <c r="B44" s="6">
        <v>4</v>
      </c>
      <c r="C44" s="9" t="str">
        <f t="shared" si="0"/>
        <v>50K-75K</v>
      </c>
    </row>
    <row r="45" spans="1:3" ht="19.05" x14ac:dyDescent="0.35">
      <c r="A45" s="8">
        <v>45480</v>
      </c>
      <c r="B45" s="6">
        <v>2</v>
      </c>
      <c r="C45" s="9" t="str">
        <f t="shared" si="0"/>
        <v>25K-50K</v>
      </c>
    </row>
    <row r="46" spans="1:3" ht="19.05" x14ac:dyDescent="0.35">
      <c r="A46" s="8">
        <v>46617</v>
      </c>
      <c r="B46" s="6">
        <v>2</v>
      </c>
      <c r="C46" s="9" t="str">
        <f t="shared" si="0"/>
        <v>25K-50K</v>
      </c>
    </row>
    <row r="47" spans="1:3" ht="19.05" x14ac:dyDescent="0.35">
      <c r="A47" s="8">
        <v>52302</v>
      </c>
      <c r="B47" s="6">
        <v>2</v>
      </c>
      <c r="C47" s="9" t="str">
        <f t="shared" si="0"/>
        <v>50K-75K</v>
      </c>
    </row>
    <row r="48" spans="1:3" ht="19.05" x14ac:dyDescent="0.35">
      <c r="A48" s="8">
        <v>52302</v>
      </c>
      <c r="B48" s="6">
        <v>3</v>
      </c>
      <c r="C48" s="9" t="str">
        <f t="shared" si="0"/>
        <v>50K-75K</v>
      </c>
    </row>
    <row r="49" spans="1:3" ht="19.05" x14ac:dyDescent="0.35">
      <c r="A49" s="8">
        <v>54576</v>
      </c>
      <c r="B49" s="6">
        <v>3</v>
      </c>
      <c r="C49" s="9" t="str">
        <f t="shared" si="0"/>
        <v>50K-75K</v>
      </c>
    </row>
    <row r="50" spans="1:3" ht="19.05" x14ac:dyDescent="0.35">
      <c r="A50" s="8">
        <v>54576</v>
      </c>
      <c r="B50" s="6">
        <v>4</v>
      </c>
      <c r="C50" s="9" t="str">
        <f t="shared" si="0"/>
        <v>50K-75K</v>
      </c>
    </row>
    <row r="51" spans="1:3" ht="19.05" x14ac:dyDescent="0.35">
      <c r="A51" s="8">
        <v>51165</v>
      </c>
      <c r="B51" s="6">
        <v>3</v>
      </c>
      <c r="C51" s="9" t="str">
        <f t="shared" si="0"/>
        <v>50K-75K</v>
      </c>
    </row>
    <row r="52" spans="1:3" ht="19.05" x14ac:dyDescent="0.35">
      <c r="A52" s="8">
        <v>68220</v>
      </c>
      <c r="B52" s="6">
        <v>3</v>
      </c>
      <c r="C52" s="9" t="str">
        <f t="shared" si="0"/>
        <v>50K-75K</v>
      </c>
    </row>
    <row r="53" spans="1:3" ht="19.05" x14ac:dyDescent="0.35">
      <c r="A53" s="8">
        <v>46617</v>
      </c>
      <c r="B53" s="6">
        <v>2</v>
      </c>
      <c r="C53" s="9" t="str">
        <f t="shared" si="0"/>
        <v>25K-50K</v>
      </c>
    </row>
    <row r="54" spans="1:3" ht="19.05" x14ac:dyDescent="0.35">
      <c r="A54" s="8">
        <v>50028</v>
      </c>
      <c r="B54" s="6">
        <v>4</v>
      </c>
      <c r="C54" s="9" t="str">
        <f t="shared" si="0"/>
        <v>50K-75K</v>
      </c>
    </row>
    <row r="55" spans="1:3" ht="19.05" x14ac:dyDescent="0.35">
      <c r="A55" s="8">
        <v>46617</v>
      </c>
      <c r="B55" s="6">
        <v>4</v>
      </c>
      <c r="C55" s="9" t="str">
        <f t="shared" si="0"/>
        <v>25K-50K</v>
      </c>
    </row>
    <row r="56" spans="1:3" ht="19.05" x14ac:dyDescent="0.35">
      <c r="A56" s="8">
        <v>54576</v>
      </c>
      <c r="B56" s="6">
        <v>3</v>
      </c>
      <c r="C56" s="9" t="str">
        <f t="shared" si="0"/>
        <v>50K-75K</v>
      </c>
    </row>
    <row r="57" spans="1:3" ht="19.05" x14ac:dyDescent="0.35">
      <c r="A57" s="8">
        <v>54576</v>
      </c>
      <c r="B57" s="6">
        <v>2</v>
      </c>
      <c r="C57" s="9" t="str">
        <f t="shared" si="0"/>
        <v>50K-75K</v>
      </c>
    </row>
    <row r="58" spans="1:3" ht="19.05" x14ac:dyDescent="0.35">
      <c r="A58" s="8">
        <v>45480</v>
      </c>
      <c r="B58" s="6">
        <v>2</v>
      </c>
      <c r="C58" s="9" t="str">
        <f t="shared" si="0"/>
        <v>25K-50K</v>
      </c>
    </row>
    <row r="59" spans="1:3" ht="19.05" x14ac:dyDescent="0.35">
      <c r="A59" s="8">
        <v>46617</v>
      </c>
      <c r="B59" s="6">
        <v>3</v>
      </c>
      <c r="C59" s="9" t="str">
        <f t="shared" si="0"/>
        <v>25K-50K</v>
      </c>
    </row>
    <row r="60" spans="1:3" ht="19.05" x14ac:dyDescent="0.35">
      <c r="A60" s="8">
        <v>52302</v>
      </c>
      <c r="B60" s="6">
        <v>4</v>
      </c>
      <c r="C60" s="9" t="str">
        <f t="shared" si="0"/>
        <v>50K-75K</v>
      </c>
    </row>
    <row r="61" spans="1:3" ht="19.05" x14ac:dyDescent="0.35">
      <c r="A61" s="8">
        <v>55713</v>
      </c>
      <c r="B61" s="6">
        <v>2</v>
      </c>
      <c r="C61" s="9" t="str">
        <f t="shared" si="0"/>
        <v>50K-75K</v>
      </c>
    </row>
    <row r="62" spans="1:3" ht="19.05" x14ac:dyDescent="0.35">
      <c r="A62" s="8">
        <v>46617</v>
      </c>
      <c r="B62" s="6">
        <v>3</v>
      </c>
      <c r="C62" s="9" t="str">
        <f t="shared" si="0"/>
        <v>25K-50K</v>
      </c>
    </row>
    <row r="63" spans="1:3" ht="19.05" x14ac:dyDescent="0.35">
      <c r="A63" s="8">
        <v>51165</v>
      </c>
      <c r="B63" s="6">
        <v>4</v>
      </c>
      <c r="C63" s="9" t="str">
        <f t="shared" si="0"/>
        <v>50K-75K</v>
      </c>
    </row>
    <row r="64" spans="1:3" ht="19.05" x14ac:dyDescent="0.35">
      <c r="A64" s="8">
        <v>52302</v>
      </c>
      <c r="B64" s="6">
        <v>2</v>
      </c>
      <c r="C64" s="9" t="str">
        <f t="shared" si="0"/>
        <v>50K-75K</v>
      </c>
    </row>
    <row r="65" spans="1:3" ht="19.05" x14ac:dyDescent="0.35">
      <c r="A65" s="8">
        <v>48891</v>
      </c>
      <c r="B65" s="6">
        <v>4</v>
      </c>
      <c r="C65" s="9" t="str">
        <f t="shared" si="0"/>
        <v>25K-50K</v>
      </c>
    </row>
    <row r="66" spans="1:3" ht="19.05" x14ac:dyDescent="0.35">
      <c r="A66" s="8">
        <v>60261</v>
      </c>
      <c r="B66" s="6">
        <v>3</v>
      </c>
      <c r="C66" s="9" t="str">
        <f t="shared" si="0"/>
        <v>50K-75K</v>
      </c>
    </row>
    <row r="67" spans="1:3" ht="19.05" x14ac:dyDescent="0.35">
      <c r="A67" s="8">
        <v>67083</v>
      </c>
      <c r="B67" s="6">
        <v>3</v>
      </c>
      <c r="C67" s="9" t="str">
        <f t="shared" ref="C67:C130" si="1">IF(A67&lt;=50000, "25K-50K",IF(A67&lt;=75000,"50K-75K",IF(A67&lt;=100000,"75K-100K","+100K")))</f>
        <v>50K-75K</v>
      </c>
    </row>
    <row r="68" spans="1:3" ht="19.05" x14ac:dyDescent="0.35">
      <c r="A68" s="8">
        <v>44343</v>
      </c>
      <c r="B68" s="6">
        <v>4</v>
      </c>
      <c r="C68" s="9" t="str">
        <f t="shared" si="1"/>
        <v>25K-50K</v>
      </c>
    </row>
    <row r="69" spans="1:3" ht="19.05" x14ac:dyDescent="0.35">
      <c r="A69" s="8">
        <v>37521</v>
      </c>
      <c r="B69" s="6">
        <v>3</v>
      </c>
      <c r="C69" s="9" t="str">
        <f t="shared" si="1"/>
        <v>25K-50K</v>
      </c>
    </row>
    <row r="70" spans="1:3" ht="19.05" x14ac:dyDescent="0.35">
      <c r="A70" s="8">
        <v>46617</v>
      </c>
      <c r="B70" s="6">
        <v>3</v>
      </c>
      <c r="C70" s="9" t="str">
        <f t="shared" si="1"/>
        <v>25K-50K</v>
      </c>
    </row>
    <row r="71" spans="1:3" ht="19.05" x14ac:dyDescent="0.35">
      <c r="A71" s="8">
        <v>54576</v>
      </c>
      <c r="B71" s="6">
        <v>2</v>
      </c>
      <c r="C71" s="9" t="str">
        <f t="shared" si="1"/>
        <v>50K-75K</v>
      </c>
    </row>
    <row r="72" spans="1:3" ht="19.05" x14ac:dyDescent="0.35">
      <c r="A72" s="8">
        <v>52302</v>
      </c>
      <c r="B72" s="6">
        <v>2</v>
      </c>
      <c r="C72" s="9" t="str">
        <f t="shared" si="1"/>
        <v>50K-75K</v>
      </c>
    </row>
    <row r="73" spans="1:3" ht="19.05" x14ac:dyDescent="0.35">
      <c r="A73" s="8">
        <v>56850</v>
      </c>
      <c r="B73" s="6">
        <v>3</v>
      </c>
      <c r="C73" s="9" t="str">
        <f t="shared" si="1"/>
        <v>50K-75K</v>
      </c>
    </row>
    <row r="74" spans="1:3" ht="19.05" x14ac:dyDescent="0.35">
      <c r="A74" s="8">
        <v>59124</v>
      </c>
      <c r="B74" s="6">
        <v>4</v>
      </c>
      <c r="C74" s="9" t="str">
        <f t="shared" si="1"/>
        <v>50K-75K</v>
      </c>
    </row>
    <row r="75" spans="1:3" ht="19.05" x14ac:dyDescent="0.35">
      <c r="A75" s="8">
        <v>61398</v>
      </c>
      <c r="B75" s="6">
        <v>3</v>
      </c>
      <c r="C75" s="9" t="str">
        <f t="shared" si="1"/>
        <v>50K-75K</v>
      </c>
    </row>
    <row r="76" spans="1:3" ht="19.05" x14ac:dyDescent="0.35">
      <c r="A76" s="8">
        <v>54576</v>
      </c>
      <c r="B76" s="6">
        <v>4</v>
      </c>
      <c r="C76" s="9" t="str">
        <f t="shared" si="1"/>
        <v>50K-75K</v>
      </c>
    </row>
    <row r="77" spans="1:3" ht="19.05" x14ac:dyDescent="0.35">
      <c r="A77" s="8">
        <v>53439</v>
      </c>
      <c r="B77" s="6">
        <v>3</v>
      </c>
      <c r="C77" s="9" t="str">
        <f t="shared" si="1"/>
        <v>50K-75K</v>
      </c>
    </row>
    <row r="78" spans="1:3" ht="19.05" x14ac:dyDescent="0.35">
      <c r="A78" s="8">
        <v>57987</v>
      </c>
      <c r="B78" s="6">
        <v>3</v>
      </c>
      <c r="C78" s="9" t="str">
        <f t="shared" si="1"/>
        <v>50K-75K</v>
      </c>
    </row>
    <row r="79" spans="1:3" ht="19.05" x14ac:dyDescent="0.35">
      <c r="A79" s="8">
        <v>60261</v>
      </c>
      <c r="B79" s="6">
        <v>3</v>
      </c>
      <c r="C79" s="9" t="str">
        <f t="shared" si="1"/>
        <v>50K-75K</v>
      </c>
    </row>
    <row r="80" spans="1:3" ht="19.05" x14ac:dyDescent="0.35">
      <c r="A80" s="8">
        <v>56850</v>
      </c>
      <c r="B80" s="6">
        <v>4</v>
      </c>
      <c r="C80" s="9" t="str">
        <f t="shared" si="1"/>
        <v>50K-75K</v>
      </c>
    </row>
    <row r="81" spans="1:3" ht="19.05" x14ac:dyDescent="0.35">
      <c r="A81" s="8">
        <v>64809</v>
      </c>
      <c r="B81" s="6">
        <v>3</v>
      </c>
      <c r="C81" s="9" t="str">
        <f t="shared" si="1"/>
        <v>50K-75K</v>
      </c>
    </row>
    <row r="82" spans="1:3" ht="19.05" x14ac:dyDescent="0.35">
      <c r="A82" s="8">
        <v>31836</v>
      </c>
      <c r="B82" s="6">
        <v>3</v>
      </c>
      <c r="C82" s="9" t="str">
        <f t="shared" si="1"/>
        <v>25K-50K</v>
      </c>
    </row>
    <row r="83" spans="1:3" ht="19.05" x14ac:dyDescent="0.35">
      <c r="A83" s="8">
        <v>32973</v>
      </c>
      <c r="B83" s="6">
        <v>2</v>
      </c>
      <c r="C83" s="9" t="str">
        <f t="shared" si="1"/>
        <v>25K-50K</v>
      </c>
    </row>
    <row r="84" spans="1:3" ht="19.05" x14ac:dyDescent="0.35">
      <c r="A84" s="8">
        <v>34110</v>
      </c>
      <c r="B84" s="6">
        <v>3</v>
      </c>
      <c r="C84" s="9" t="str">
        <f t="shared" si="1"/>
        <v>25K-50K</v>
      </c>
    </row>
    <row r="85" spans="1:3" ht="19.05" x14ac:dyDescent="0.35">
      <c r="A85" s="8">
        <v>38658</v>
      </c>
      <c r="B85" s="6">
        <v>3</v>
      </c>
      <c r="C85" s="9" t="str">
        <f t="shared" si="1"/>
        <v>25K-50K</v>
      </c>
    </row>
    <row r="86" spans="1:3" ht="19.05" x14ac:dyDescent="0.35">
      <c r="A86" s="8">
        <v>34110</v>
      </c>
      <c r="B86" s="6">
        <v>5</v>
      </c>
      <c r="C86" s="9" t="str">
        <f t="shared" si="1"/>
        <v>25K-50K</v>
      </c>
    </row>
    <row r="87" spans="1:3" ht="19.05" x14ac:dyDescent="0.35">
      <c r="A87" s="8">
        <v>34110</v>
      </c>
      <c r="B87" s="6">
        <v>2</v>
      </c>
      <c r="C87" s="9" t="str">
        <f t="shared" si="1"/>
        <v>25K-50K</v>
      </c>
    </row>
    <row r="88" spans="1:3" ht="19.05" x14ac:dyDescent="0.35">
      <c r="A88" s="8">
        <v>32973</v>
      </c>
      <c r="B88" s="6">
        <v>2</v>
      </c>
      <c r="C88" s="9" t="str">
        <f t="shared" si="1"/>
        <v>25K-50K</v>
      </c>
    </row>
    <row r="89" spans="1:3" ht="19.05" x14ac:dyDescent="0.35">
      <c r="A89" s="8">
        <v>36384</v>
      </c>
      <c r="B89" s="6">
        <v>3</v>
      </c>
      <c r="C89" s="9" t="str">
        <f t="shared" si="1"/>
        <v>25K-50K</v>
      </c>
    </row>
    <row r="90" spans="1:3" ht="19.05" x14ac:dyDescent="0.35">
      <c r="A90" s="8">
        <v>38658</v>
      </c>
      <c r="B90" s="6">
        <v>3</v>
      </c>
      <c r="C90" s="9" t="str">
        <f t="shared" si="1"/>
        <v>25K-50K</v>
      </c>
    </row>
    <row r="91" spans="1:3" ht="19.05" x14ac:dyDescent="0.35">
      <c r="A91" s="8">
        <v>45480</v>
      </c>
      <c r="B91" s="6">
        <v>3</v>
      </c>
      <c r="C91" s="9" t="str">
        <f t="shared" si="1"/>
        <v>25K-50K</v>
      </c>
    </row>
    <row r="92" spans="1:3" ht="19.05" x14ac:dyDescent="0.35">
      <c r="A92" s="8">
        <v>45480</v>
      </c>
      <c r="B92" s="6">
        <v>4</v>
      </c>
      <c r="C92" s="9" t="str">
        <f t="shared" si="1"/>
        <v>25K-50K</v>
      </c>
    </row>
    <row r="93" spans="1:3" ht="19.05" x14ac:dyDescent="0.35">
      <c r="A93" s="8">
        <v>43206</v>
      </c>
      <c r="B93" s="6">
        <v>3</v>
      </c>
      <c r="C93" s="9" t="str">
        <f t="shared" si="1"/>
        <v>25K-50K</v>
      </c>
    </row>
    <row r="94" spans="1:3" ht="19.05" x14ac:dyDescent="0.35">
      <c r="A94" s="8">
        <v>40932</v>
      </c>
      <c r="B94" s="6">
        <v>3</v>
      </c>
      <c r="C94" s="9" t="str">
        <f t="shared" si="1"/>
        <v>25K-50K</v>
      </c>
    </row>
    <row r="95" spans="1:3" ht="19.05" x14ac:dyDescent="0.35">
      <c r="A95" s="8">
        <v>45480</v>
      </c>
      <c r="B95" s="6">
        <v>3</v>
      </c>
      <c r="C95" s="9" t="str">
        <f t="shared" si="1"/>
        <v>25K-50K</v>
      </c>
    </row>
    <row r="96" spans="1:3" ht="19.05" x14ac:dyDescent="0.35">
      <c r="A96" s="8">
        <v>40932</v>
      </c>
      <c r="B96" s="6">
        <v>3</v>
      </c>
      <c r="C96" s="9" t="str">
        <f t="shared" si="1"/>
        <v>25K-50K</v>
      </c>
    </row>
    <row r="97" spans="1:3" ht="19.05" x14ac:dyDescent="0.35">
      <c r="A97" s="8">
        <v>48891</v>
      </c>
      <c r="B97" s="6">
        <v>3</v>
      </c>
      <c r="C97" s="9" t="str">
        <f t="shared" si="1"/>
        <v>25K-50K</v>
      </c>
    </row>
    <row r="98" spans="1:3" ht="19.05" x14ac:dyDescent="0.35">
      <c r="A98" s="8">
        <v>50028</v>
      </c>
      <c r="B98" s="6">
        <v>3</v>
      </c>
      <c r="C98" s="9" t="str">
        <f t="shared" si="1"/>
        <v>50K-75K</v>
      </c>
    </row>
    <row r="99" spans="1:3" ht="19.05" x14ac:dyDescent="0.35">
      <c r="A99" s="8">
        <v>45480</v>
      </c>
      <c r="B99" s="6">
        <v>2</v>
      </c>
      <c r="C99" s="9" t="str">
        <f t="shared" si="1"/>
        <v>25K-50K</v>
      </c>
    </row>
    <row r="100" spans="1:3" ht="19.05" x14ac:dyDescent="0.35">
      <c r="A100" s="8">
        <v>43206</v>
      </c>
      <c r="B100" s="6">
        <v>3</v>
      </c>
      <c r="C100" s="9" t="str">
        <f t="shared" si="1"/>
        <v>25K-50K</v>
      </c>
    </row>
    <row r="101" spans="1:3" ht="19.05" x14ac:dyDescent="0.35">
      <c r="A101" s="8">
        <v>52302</v>
      </c>
      <c r="B101" s="6">
        <v>2</v>
      </c>
      <c r="C101" s="9" t="str">
        <f t="shared" si="1"/>
        <v>50K-75K</v>
      </c>
    </row>
    <row r="102" spans="1:3" ht="19.05" x14ac:dyDescent="0.35">
      <c r="A102" s="8">
        <v>47754</v>
      </c>
      <c r="B102" s="6">
        <v>5</v>
      </c>
      <c r="C102" s="9" t="str">
        <f t="shared" si="1"/>
        <v>25K-50K</v>
      </c>
    </row>
    <row r="103" spans="1:3" ht="19.05" x14ac:dyDescent="0.35">
      <c r="A103" s="8">
        <v>45480</v>
      </c>
      <c r="B103" s="6">
        <v>3</v>
      </c>
      <c r="C103" s="9" t="str">
        <f t="shared" si="1"/>
        <v>25K-50K</v>
      </c>
    </row>
    <row r="104" spans="1:3" ht="19.05" x14ac:dyDescent="0.35">
      <c r="A104" s="8">
        <v>43206</v>
      </c>
      <c r="B104" s="6">
        <v>2</v>
      </c>
      <c r="C104" s="9" t="str">
        <f t="shared" si="1"/>
        <v>25K-50K</v>
      </c>
    </row>
    <row r="105" spans="1:3" ht="19.05" x14ac:dyDescent="0.35">
      <c r="A105" s="8">
        <v>45480</v>
      </c>
      <c r="B105" s="6">
        <v>4</v>
      </c>
      <c r="C105" s="9" t="str">
        <f t="shared" si="1"/>
        <v>25K-50K</v>
      </c>
    </row>
    <row r="106" spans="1:3" ht="19.05" x14ac:dyDescent="0.35">
      <c r="A106" s="8">
        <v>43206</v>
      </c>
      <c r="B106" s="6">
        <v>3</v>
      </c>
      <c r="C106" s="9" t="str">
        <f t="shared" si="1"/>
        <v>25K-50K</v>
      </c>
    </row>
    <row r="107" spans="1:3" ht="19.05" x14ac:dyDescent="0.35">
      <c r="A107" s="8">
        <v>50028</v>
      </c>
      <c r="B107" s="6">
        <v>2</v>
      </c>
      <c r="C107" s="9" t="str">
        <f t="shared" si="1"/>
        <v>50K-75K</v>
      </c>
    </row>
    <row r="108" spans="1:3" ht="19.05" x14ac:dyDescent="0.35">
      <c r="A108" s="8">
        <v>45480</v>
      </c>
      <c r="B108" s="6">
        <v>2</v>
      </c>
      <c r="C108" s="9" t="str">
        <f t="shared" si="1"/>
        <v>25K-50K</v>
      </c>
    </row>
    <row r="109" spans="1:3" ht="19.05" x14ac:dyDescent="0.35">
      <c r="A109" s="8">
        <v>48891</v>
      </c>
      <c r="B109" s="6">
        <v>4</v>
      </c>
      <c r="C109" s="9" t="str">
        <f t="shared" si="1"/>
        <v>25K-50K</v>
      </c>
    </row>
    <row r="110" spans="1:3" ht="19.05" x14ac:dyDescent="0.35">
      <c r="A110" s="8">
        <v>45480</v>
      </c>
      <c r="B110" s="6">
        <v>4</v>
      </c>
      <c r="C110" s="9" t="str">
        <f t="shared" si="1"/>
        <v>25K-50K</v>
      </c>
    </row>
    <row r="111" spans="1:3" ht="19.05" x14ac:dyDescent="0.35">
      <c r="A111" s="8">
        <v>50028</v>
      </c>
      <c r="B111" s="6">
        <v>4</v>
      </c>
      <c r="C111" s="9" t="str">
        <f t="shared" si="1"/>
        <v>50K-75K</v>
      </c>
    </row>
    <row r="112" spans="1:3" ht="19.05" x14ac:dyDescent="0.35">
      <c r="A112" s="8">
        <v>51165</v>
      </c>
      <c r="B112" s="6">
        <v>4</v>
      </c>
      <c r="C112" s="9" t="str">
        <f t="shared" si="1"/>
        <v>50K-75K</v>
      </c>
    </row>
    <row r="113" spans="1:3" ht="19.05" x14ac:dyDescent="0.35">
      <c r="A113" s="8">
        <v>45480</v>
      </c>
      <c r="B113" s="6">
        <v>4</v>
      </c>
      <c r="C113" s="9" t="str">
        <f t="shared" si="1"/>
        <v>25K-50K</v>
      </c>
    </row>
    <row r="114" spans="1:3" ht="19.05" x14ac:dyDescent="0.35">
      <c r="A114" s="8">
        <v>51165</v>
      </c>
      <c r="B114" s="6">
        <v>3</v>
      </c>
      <c r="C114" s="9" t="str">
        <f t="shared" si="1"/>
        <v>50K-75K</v>
      </c>
    </row>
    <row r="115" spans="1:3" ht="19.05" x14ac:dyDescent="0.35">
      <c r="A115" s="8">
        <v>57987</v>
      </c>
      <c r="B115" s="6">
        <v>3</v>
      </c>
      <c r="C115" s="9" t="str">
        <f t="shared" si="1"/>
        <v>50K-75K</v>
      </c>
    </row>
    <row r="116" spans="1:3" ht="19.05" x14ac:dyDescent="0.35">
      <c r="A116" s="8">
        <v>46617</v>
      </c>
      <c r="B116" s="6">
        <v>4</v>
      </c>
      <c r="C116" s="9" t="str">
        <f t="shared" si="1"/>
        <v>25K-50K</v>
      </c>
    </row>
    <row r="117" spans="1:3" ht="19.05" x14ac:dyDescent="0.35">
      <c r="A117" s="8">
        <v>52302</v>
      </c>
      <c r="B117" s="6">
        <v>3</v>
      </c>
      <c r="C117" s="9" t="str">
        <f t="shared" si="1"/>
        <v>50K-75K</v>
      </c>
    </row>
    <row r="118" spans="1:3" ht="19.05" x14ac:dyDescent="0.35">
      <c r="A118" s="8">
        <v>51165</v>
      </c>
      <c r="B118" s="6">
        <v>2</v>
      </c>
      <c r="C118" s="9" t="str">
        <f t="shared" si="1"/>
        <v>50K-75K</v>
      </c>
    </row>
    <row r="119" spans="1:3" ht="19.05" x14ac:dyDescent="0.35">
      <c r="A119" s="8">
        <v>65220</v>
      </c>
      <c r="B119" s="6">
        <v>2</v>
      </c>
      <c r="C119" s="9" t="str">
        <f t="shared" si="1"/>
        <v>50K-75K</v>
      </c>
    </row>
    <row r="120" spans="1:3" ht="19.05" x14ac:dyDescent="0.35">
      <c r="A120" s="8">
        <v>60261</v>
      </c>
      <c r="B120" s="6">
        <v>4</v>
      </c>
      <c r="C120" s="9" t="str">
        <f t="shared" si="1"/>
        <v>50K-75K</v>
      </c>
    </row>
    <row r="121" spans="1:3" ht="19.05" x14ac:dyDescent="0.35">
      <c r="A121" s="8">
        <v>53439</v>
      </c>
      <c r="B121" s="6">
        <v>3</v>
      </c>
      <c r="C121" s="9" t="str">
        <f t="shared" si="1"/>
        <v>50K-75K</v>
      </c>
    </row>
    <row r="122" spans="1:3" ht="19.05" x14ac:dyDescent="0.35">
      <c r="A122" s="8">
        <v>53439</v>
      </c>
      <c r="B122" s="6">
        <v>4</v>
      </c>
      <c r="C122" s="9" t="str">
        <f t="shared" si="1"/>
        <v>50K-75K</v>
      </c>
    </row>
    <row r="123" spans="1:3" ht="19.05" x14ac:dyDescent="0.35">
      <c r="A123" s="8">
        <v>50028</v>
      </c>
      <c r="B123" s="6">
        <v>2</v>
      </c>
      <c r="C123" s="9" t="str">
        <f t="shared" si="1"/>
        <v>50K-75K</v>
      </c>
    </row>
    <row r="124" spans="1:3" ht="19.05" x14ac:dyDescent="0.35">
      <c r="A124" s="8">
        <v>51165</v>
      </c>
      <c r="B124" s="6">
        <v>3</v>
      </c>
      <c r="C124" s="9" t="str">
        <f t="shared" si="1"/>
        <v>50K-75K</v>
      </c>
    </row>
    <row r="125" spans="1:3" ht="19.05" x14ac:dyDescent="0.35">
      <c r="A125" s="8">
        <v>53439</v>
      </c>
      <c r="B125" s="6">
        <v>5</v>
      </c>
      <c r="C125" s="9" t="str">
        <f t="shared" si="1"/>
        <v>50K-75K</v>
      </c>
    </row>
    <row r="126" spans="1:3" ht="19.05" x14ac:dyDescent="0.35">
      <c r="A126" s="8">
        <v>47754</v>
      </c>
      <c r="B126" s="6">
        <v>3</v>
      </c>
      <c r="C126" s="9" t="str">
        <f t="shared" si="1"/>
        <v>25K-50K</v>
      </c>
    </row>
    <row r="127" spans="1:3" ht="19.05" x14ac:dyDescent="0.35">
      <c r="A127" s="8">
        <v>64809</v>
      </c>
      <c r="B127" s="6">
        <v>4</v>
      </c>
      <c r="C127" s="9" t="str">
        <f t="shared" si="1"/>
        <v>50K-75K</v>
      </c>
    </row>
    <row r="128" spans="1:3" ht="19.05" x14ac:dyDescent="0.35">
      <c r="A128" s="8">
        <v>59124</v>
      </c>
      <c r="B128" s="6">
        <v>3</v>
      </c>
      <c r="C128" s="9" t="str">
        <f t="shared" si="1"/>
        <v>50K-75K</v>
      </c>
    </row>
    <row r="129" spans="1:3" ht="19.05" x14ac:dyDescent="0.35">
      <c r="A129" s="8">
        <v>67083</v>
      </c>
      <c r="B129" s="6">
        <v>3</v>
      </c>
      <c r="C129" s="9" t="str">
        <f t="shared" si="1"/>
        <v>50K-75K</v>
      </c>
    </row>
    <row r="130" spans="1:3" ht="19.05" x14ac:dyDescent="0.35">
      <c r="A130" s="8">
        <v>52302</v>
      </c>
      <c r="B130" s="6">
        <v>3</v>
      </c>
      <c r="C130" s="9" t="str">
        <f t="shared" si="1"/>
        <v>50K-75K</v>
      </c>
    </row>
    <row r="131" spans="1:3" ht="19.05" x14ac:dyDescent="0.35">
      <c r="A131" s="8">
        <v>53439</v>
      </c>
      <c r="B131" s="6">
        <v>3</v>
      </c>
      <c r="C131" s="9" t="str">
        <f t="shared" ref="C131:C181" si="2">IF(A131&lt;=50000, "25K-50K",IF(A131&lt;=75000,"50K-75K",IF(A131&lt;=100000,"75K-100K","+100K")))</f>
        <v>50K-75K</v>
      </c>
    </row>
    <row r="132" spans="1:3" ht="19.05" x14ac:dyDescent="0.35">
      <c r="A132" s="8">
        <v>50028</v>
      </c>
      <c r="B132" s="6">
        <v>3</v>
      </c>
      <c r="C132" s="9" t="str">
        <f t="shared" si="2"/>
        <v>50K-75K</v>
      </c>
    </row>
    <row r="133" spans="1:3" ht="19.05" x14ac:dyDescent="0.35">
      <c r="A133" s="8">
        <v>53439</v>
      </c>
      <c r="B133" s="6">
        <v>3</v>
      </c>
      <c r="C133" s="9" t="str">
        <f t="shared" si="2"/>
        <v>50K-75K</v>
      </c>
    </row>
    <row r="134" spans="1:3" ht="19.05" x14ac:dyDescent="0.35">
      <c r="A134" s="8">
        <v>48891</v>
      </c>
      <c r="B134" s="6">
        <v>2</v>
      </c>
      <c r="C134" s="9" t="str">
        <f t="shared" si="2"/>
        <v>25K-50K</v>
      </c>
    </row>
    <row r="135" spans="1:3" ht="19.05" x14ac:dyDescent="0.35">
      <c r="A135" s="8">
        <v>62535</v>
      </c>
      <c r="B135" s="6">
        <v>4</v>
      </c>
      <c r="C135" s="9" t="str">
        <f t="shared" si="2"/>
        <v>50K-75K</v>
      </c>
    </row>
    <row r="136" spans="1:3" ht="19.05" x14ac:dyDescent="0.35">
      <c r="A136" s="8">
        <v>59124</v>
      </c>
      <c r="B136" s="6">
        <v>3</v>
      </c>
      <c r="C136" s="9" t="str">
        <f t="shared" si="2"/>
        <v>50K-75K</v>
      </c>
    </row>
    <row r="137" spans="1:3" ht="19.05" x14ac:dyDescent="0.35">
      <c r="A137" s="8">
        <v>61398</v>
      </c>
      <c r="B137" s="6">
        <v>3</v>
      </c>
      <c r="C137" s="9" t="str">
        <f t="shared" si="2"/>
        <v>50K-75K</v>
      </c>
    </row>
    <row r="138" spans="1:3" ht="19.05" x14ac:dyDescent="0.35">
      <c r="A138" s="8">
        <v>57987</v>
      </c>
      <c r="B138" s="6">
        <v>3</v>
      </c>
      <c r="C138" s="9" t="str">
        <f t="shared" si="2"/>
        <v>50K-75K</v>
      </c>
    </row>
    <row r="139" spans="1:3" ht="19.05" x14ac:dyDescent="0.35">
      <c r="A139" s="8">
        <v>64809</v>
      </c>
      <c r="B139" s="6">
        <v>3</v>
      </c>
      <c r="C139" s="9" t="str">
        <f t="shared" si="2"/>
        <v>50K-75K</v>
      </c>
    </row>
    <row r="140" spans="1:3" ht="19.05" x14ac:dyDescent="0.35">
      <c r="A140" s="8">
        <v>54576</v>
      </c>
      <c r="B140" s="6">
        <v>2</v>
      </c>
      <c r="C140" s="9" t="str">
        <f t="shared" si="2"/>
        <v>50K-75K</v>
      </c>
    </row>
    <row r="141" spans="1:3" ht="19.05" x14ac:dyDescent="0.35">
      <c r="A141" s="8">
        <v>57987</v>
      </c>
      <c r="B141" s="6">
        <v>2</v>
      </c>
      <c r="C141" s="9" t="str">
        <f t="shared" si="2"/>
        <v>50K-75K</v>
      </c>
    </row>
    <row r="142" spans="1:3" ht="19.05" x14ac:dyDescent="0.35">
      <c r="A142" s="8">
        <v>48658</v>
      </c>
      <c r="B142" s="6">
        <v>4</v>
      </c>
      <c r="C142" s="9" t="str">
        <f t="shared" si="2"/>
        <v>25K-50K</v>
      </c>
    </row>
    <row r="143" spans="1:3" ht="19.05" x14ac:dyDescent="0.35">
      <c r="A143" s="8">
        <v>54781</v>
      </c>
      <c r="B143" s="6">
        <v>3</v>
      </c>
      <c r="C143" s="9" t="str">
        <f t="shared" si="2"/>
        <v>50K-75K</v>
      </c>
    </row>
    <row r="144" spans="1:3" ht="19.05" x14ac:dyDescent="0.35">
      <c r="A144" s="8">
        <v>48556</v>
      </c>
      <c r="B144" s="6">
        <v>4</v>
      </c>
      <c r="C144" s="9" t="str">
        <f t="shared" si="2"/>
        <v>25K-50K</v>
      </c>
    </row>
    <row r="145" spans="1:3" ht="19.05" x14ac:dyDescent="0.35">
      <c r="A145" s="8">
        <v>58516</v>
      </c>
      <c r="B145" s="6">
        <v>4</v>
      </c>
      <c r="C145" s="9" t="str">
        <f t="shared" si="2"/>
        <v>50K-75K</v>
      </c>
    </row>
    <row r="146" spans="1:3" ht="19.05" x14ac:dyDescent="0.35">
      <c r="A146" s="8">
        <v>53536</v>
      </c>
      <c r="B146" s="6">
        <v>5</v>
      </c>
      <c r="C146" s="9" t="str">
        <f t="shared" si="2"/>
        <v>50K-75K</v>
      </c>
    </row>
    <row r="147" spans="1:3" ht="19.05" x14ac:dyDescent="0.35">
      <c r="A147" s="8">
        <v>48556</v>
      </c>
      <c r="B147" s="6">
        <v>4</v>
      </c>
      <c r="C147" s="9" t="str">
        <f t="shared" si="2"/>
        <v>25K-50K</v>
      </c>
    </row>
    <row r="148" spans="1:3" ht="19.05" x14ac:dyDescent="0.35">
      <c r="A148" s="8">
        <v>61006</v>
      </c>
      <c r="B148" s="6">
        <v>4</v>
      </c>
      <c r="C148" s="9" t="str">
        <f t="shared" si="2"/>
        <v>50K-75K</v>
      </c>
    </row>
    <row r="149" spans="1:3" ht="19.05" x14ac:dyDescent="0.35">
      <c r="A149" s="8">
        <v>57271</v>
      </c>
      <c r="B149" s="6">
        <v>4</v>
      </c>
      <c r="C149" s="9" t="str">
        <f t="shared" si="2"/>
        <v>50K-75K</v>
      </c>
    </row>
    <row r="150" spans="1:3" ht="19.05" x14ac:dyDescent="0.35">
      <c r="A150" s="8">
        <v>52291</v>
      </c>
      <c r="B150" s="6">
        <v>5</v>
      </c>
      <c r="C150" s="9" t="str">
        <f t="shared" si="2"/>
        <v>50K-75K</v>
      </c>
    </row>
    <row r="151" spans="1:3" ht="19.05" x14ac:dyDescent="0.35">
      <c r="A151" s="8">
        <v>49801</v>
      </c>
      <c r="B151" s="6">
        <v>5</v>
      </c>
      <c r="C151" s="9" t="str">
        <f t="shared" si="2"/>
        <v>25K-50K</v>
      </c>
    </row>
    <row r="152" spans="1:3" ht="19.05" x14ac:dyDescent="0.35">
      <c r="A152" s="8">
        <v>49801</v>
      </c>
      <c r="B152" s="6">
        <v>4</v>
      </c>
      <c r="C152" s="9" t="str">
        <f t="shared" si="2"/>
        <v>25K-50K</v>
      </c>
    </row>
    <row r="153" spans="1:3" ht="19.05" x14ac:dyDescent="0.35">
      <c r="A153" s="8">
        <v>62251</v>
      </c>
      <c r="B153" s="6">
        <v>4</v>
      </c>
      <c r="C153" s="9" t="str">
        <f t="shared" si="2"/>
        <v>50K-75K</v>
      </c>
    </row>
    <row r="154" spans="1:3" ht="19.05" x14ac:dyDescent="0.35">
      <c r="A154" s="8">
        <v>61006</v>
      </c>
      <c r="B154" s="6">
        <v>5</v>
      </c>
      <c r="C154" s="9" t="str">
        <f t="shared" si="2"/>
        <v>50K-75K</v>
      </c>
    </row>
    <row r="155" spans="1:3" ht="19.05" x14ac:dyDescent="0.35">
      <c r="A155" s="8">
        <v>64741</v>
      </c>
      <c r="B155" s="6">
        <v>4</v>
      </c>
      <c r="C155" s="9" t="str">
        <f t="shared" si="2"/>
        <v>50K-75K</v>
      </c>
    </row>
    <row r="156" spans="1:3" ht="19.05" x14ac:dyDescent="0.35">
      <c r="A156" s="8">
        <v>70966</v>
      </c>
      <c r="B156" s="6">
        <v>6</v>
      </c>
      <c r="C156" s="9" t="str">
        <f t="shared" si="2"/>
        <v>50K-75K</v>
      </c>
    </row>
    <row r="157" spans="1:3" ht="19.05" x14ac:dyDescent="0.35">
      <c r="A157" s="8">
        <v>75946</v>
      </c>
      <c r="B157" s="6">
        <v>6</v>
      </c>
      <c r="C157" s="9" t="str">
        <f t="shared" si="2"/>
        <v>75K-100K</v>
      </c>
    </row>
    <row r="158" spans="1:3" ht="19.05" x14ac:dyDescent="0.35">
      <c r="A158" s="8">
        <v>74701</v>
      </c>
      <c r="B158" s="6">
        <v>4</v>
      </c>
      <c r="C158" s="9" t="str">
        <f t="shared" si="2"/>
        <v>50K-75K</v>
      </c>
    </row>
    <row r="159" spans="1:3" ht="19.05" x14ac:dyDescent="0.35">
      <c r="A159" s="8">
        <v>69721</v>
      </c>
      <c r="B159" s="6">
        <v>4</v>
      </c>
      <c r="C159" s="9" t="str">
        <f t="shared" si="2"/>
        <v>50K-75K</v>
      </c>
    </row>
    <row r="160" spans="1:3" ht="19.05" x14ac:dyDescent="0.35">
      <c r="A160" s="8">
        <v>64741</v>
      </c>
      <c r="B160" s="6">
        <v>5</v>
      </c>
      <c r="C160" s="9" t="str">
        <f t="shared" si="2"/>
        <v>50K-75K</v>
      </c>
    </row>
    <row r="161" spans="1:3" ht="19.05" x14ac:dyDescent="0.35">
      <c r="A161" s="8">
        <v>83416</v>
      </c>
      <c r="B161" s="6">
        <v>4</v>
      </c>
      <c r="C161" s="9" t="str">
        <f t="shared" si="2"/>
        <v>75K-100K</v>
      </c>
    </row>
    <row r="162" spans="1:3" ht="19.05" x14ac:dyDescent="0.35">
      <c r="A162" s="8">
        <v>88396</v>
      </c>
      <c r="B162" s="6">
        <v>4</v>
      </c>
      <c r="C162" s="9" t="str">
        <f t="shared" si="2"/>
        <v>75K-100K</v>
      </c>
    </row>
    <row r="163" spans="1:3" ht="19.05" x14ac:dyDescent="0.35">
      <c r="A163" s="8">
        <v>90886</v>
      </c>
      <c r="B163" s="6">
        <v>4</v>
      </c>
      <c r="C163" s="9" t="str">
        <f t="shared" si="2"/>
        <v>75K-100K</v>
      </c>
    </row>
    <row r="164" spans="1:3" ht="19.05" x14ac:dyDescent="0.35">
      <c r="A164" s="8">
        <v>92131</v>
      </c>
      <c r="B164" s="6">
        <v>6</v>
      </c>
      <c r="C164" s="9" t="str">
        <f t="shared" si="2"/>
        <v>75K-100K</v>
      </c>
    </row>
    <row r="165" spans="1:3" ht="19.05" x14ac:dyDescent="0.35">
      <c r="A165" s="8">
        <v>77191</v>
      </c>
      <c r="B165" s="6">
        <v>7</v>
      </c>
      <c r="C165" s="9" t="str">
        <f t="shared" si="2"/>
        <v>75K-100K</v>
      </c>
    </row>
    <row r="166" spans="1:3" ht="19.05" x14ac:dyDescent="0.35">
      <c r="A166" s="8">
        <v>88396</v>
      </c>
      <c r="B166" s="6">
        <v>6</v>
      </c>
      <c r="C166" s="9" t="str">
        <f t="shared" si="2"/>
        <v>75K-100K</v>
      </c>
    </row>
    <row r="167" spans="1:3" ht="19.05" x14ac:dyDescent="0.35">
      <c r="A167" s="8">
        <v>52290</v>
      </c>
      <c r="B167" s="6">
        <v>5</v>
      </c>
      <c r="C167" s="9" t="str">
        <f t="shared" si="2"/>
        <v>50K-75K</v>
      </c>
    </row>
    <row r="168" spans="1:3" ht="19.05" x14ac:dyDescent="0.35">
      <c r="A168" s="8">
        <v>85906</v>
      </c>
      <c r="B168" s="6">
        <v>7</v>
      </c>
      <c r="C168" s="9" t="str">
        <f t="shared" si="2"/>
        <v>75K-100K</v>
      </c>
    </row>
    <row r="169" spans="1:3" ht="19.05" x14ac:dyDescent="0.35">
      <c r="A169" s="8">
        <v>90886</v>
      </c>
      <c r="B169" s="6">
        <v>6</v>
      </c>
      <c r="C169" s="9" t="str">
        <f t="shared" si="2"/>
        <v>75K-100K</v>
      </c>
    </row>
    <row r="170" spans="1:3" ht="19.05" x14ac:dyDescent="0.35">
      <c r="A170" s="8">
        <v>103336</v>
      </c>
      <c r="B170" s="6">
        <v>5</v>
      </c>
      <c r="C170" s="9" t="str">
        <f t="shared" si="2"/>
        <v>+100K</v>
      </c>
    </row>
    <row r="171" spans="1:3" ht="19.05" x14ac:dyDescent="0.35">
      <c r="A171" s="8">
        <v>99601</v>
      </c>
      <c r="B171" s="6">
        <v>5</v>
      </c>
      <c r="C171" s="9" t="str">
        <f t="shared" si="2"/>
        <v>75K-100K</v>
      </c>
    </row>
    <row r="172" spans="1:3" ht="19.05" x14ac:dyDescent="0.35">
      <c r="A172" s="8">
        <v>89641</v>
      </c>
      <c r="B172" s="6">
        <v>6</v>
      </c>
      <c r="C172" s="9" t="str">
        <f t="shared" si="2"/>
        <v>75K-100K</v>
      </c>
    </row>
    <row r="173" spans="1:3" ht="19.05" x14ac:dyDescent="0.35">
      <c r="A173" s="8">
        <v>95866</v>
      </c>
      <c r="B173" s="6">
        <v>4</v>
      </c>
      <c r="C173" s="9" t="str">
        <f t="shared" si="2"/>
        <v>75K-100K</v>
      </c>
    </row>
    <row r="174" spans="1:3" ht="19.05" x14ac:dyDescent="0.35">
      <c r="A174" s="8">
        <v>92131</v>
      </c>
      <c r="B174" s="6">
        <v>5</v>
      </c>
      <c r="C174" s="9" t="str">
        <f t="shared" si="2"/>
        <v>75K-100K</v>
      </c>
    </row>
    <row r="175" spans="1:3" ht="19.05" x14ac:dyDescent="0.35">
      <c r="A175" s="8">
        <v>92131</v>
      </c>
      <c r="B175" s="6">
        <v>4</v>
      </c>
      <c r="C175" s="9" t="str">
        <f t="shared" si="2"/>
        <v>75K-100K</v>
      </c>
    </row>
    <row r="176" spans="1:3" ht="19.05" x14ac:dyDescent="0.35">
      <c r="A176" s="8">
        <v>104581</v>
      </c>
      <c r="B176" s="6">
        <v>5</v>
      </c>
      <c r="C176" s="9" t="str">
        <f t="shared" si="2"/>
        <v>+100K</v>
      </c>
    </row>
    <row r="177" spans="1:3" ht="19.05" x14ac:dyDescent="0.35">
      <c r="A177" s="8">
        <v>83416</v>
      </c>
      <c r="B177" s="6">
        <v>6</v>
      </c>
      <c r="C177" s="9" t="str">
        <f t="shared" si="2"/>
        <v>75K-100K</v>
      </c>
    </row>
    <row r="178" spans="1:3" ht="19.05" x14ac:dyDescent="0.35">
      <c r="A178" s="8">
        <v>89641</v>
      </c>
      <c r="B178" s="6">
        <v>5</v>
      </c>
      <c r="C178" s="9" t="str">
        <f t="shared" si="2"/>
        <v>75K-100K</v>
      </c>
    </row>
    <row r="179" spans="1:3" ht="19.05" x14ac:dyDescent="0.35">
      <c r="A179" s="8">
        <v>90886</v>
      </c>
      <c r="B179" s="6">
        <v>5</v>
      </c>
      <c r="C179" s="9" t="str">
        <f t="shared" si="2"/>
        <v>75K-100K</v>
      </c>
    </row>
    <row r="180" spans="1:3" ht="19.05" x14ac:dyDescent="0.35">
      <c r="A180" s="8">
        <v>104581</v>
      </c>
      <c r="B180" s="6">
        <v>4</v>
      </c>
      <c r="C180" s="9" t="str">
        <f t="shared" si="2"/>
        <v>+100K</v>
      </c>
    </row>
    <row r="181" spans="1:3" ht="19.05" x14ac:dyDescent="0.35">
      <c r="A181" s="8">
        <v>95508</v>
      </c>
      <c r="B181" s="6">
        <v>4</v>
      </c>
      <c r="C181" s="9" t="str">
        <f t="shared" si="2"/>
        <v>75K-100K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AE9B-2DD3-48D4-A2A1-FC8E0933B500}">
  <dimension ref="A1:F181"/>
  <sheetViews>
    <sheetView showGridLines="0" workbookViewId="0">
      <selection activeCell="F5" sqref="F5"/>
    </sheetView>
  </sheetViews>
  <sheetFormatPr defaultRowHeight="19.05" x14ac:dyDescent="0.35"/>
  <cols>
    <col min="2" max="2" width="15.75" bestFit="1" customWidth="1"/>
    <col min="3" max="4" width="9" style="6"/>
    <col min="5" max="5" width="17.125" style="6" bestFit="1" customWidth="1"/>
    <col min="6" max="13" width="9" style="6"/>
    <col min="14" max="14" width="17.125" style="6" bestFit="1" customWidth="1"/>
    <col min="15" max="16384" width="9" style="6"/>
  </cols>
  <sheetData>
    <row r="1" spans="1:6" s="7" customFormat="1" ht="21.1" x14ac:dyDescent="0.35">
      <c r="A1" s="28" t="s">
        <v>6</v>
      </c>
      <c r="B1" s="28" t="s">
        <v>52</v>
      </c>
    </row>
    <row r="2" spans="1:6" x14ac:dyDescent="0.35">
      <c r="A2">
        <v>4</v>
      </c>
      <c r="B2" s="27">
        <v>112</v>
      </c>
    </row>
    <row r="3" spans="1:6" ht="21.1" x14ac:dyDescent="0.35">
      <c r="A3">
        <v>3</v>
      </c>
      <c r="B3" s="27">
        <v>75</v>
      </c>
      <c r="E3" s="3" t="s">
        <v>18</v>
      </c>
      <c r="F3" s="3" t="s">
        <v>60</v>
      </c>
    </row>
    <row r="4" spans="1:6" ht="21.1" x14ac:dyDescent="0.35">
      <c r="A4">
        <v>3</v>
      </c>
      <c r="B4" s="27">
        <v>66</v>
      </c>
      <c r="E4" s="3" t="s">
        <v>16</v>
      </c>
      <c r="F4" s="3" t="s">
        <v>61</v>
      </c>
    </row>
    <row r="5" spans="1:6" x14ac:dyDescent="0.35">
      <c r="A5">
        <v>3</v>
      </c>
      <c r="B5" s="27">
        <v>85</v>
      </c>
      <c r="E5" s="26"/>
    </row>
    <row r="6" spans="1:6" x14ac:dyDescent="0.35">
      <c r="A6">
        <v>2</v>
      </c>
      <c r="B6" s="27">
        <v>47</v>
      </c>
    </row>
    <row r="7" spans="1:6" x14ac:dyDescent="0.35">
      <c r="A7">
        <v>3</v>
      </c>
      <c r="B7" s="27">
        <v>66</v>
      </c>
    </row>
    <row r="8" spans="1:6" x14ac:dyDescent="0.35">
      <c r="A8">
        <v>3</v>
      </c>
      <c r="B8" s="27">
        <v>75</v>
      </c>
    </row>
    <row r="9" spans="1:6" x14ac:dyDescent="0.35">
      <c r="A9">
        <v>3</v>
      </c>
      <c r="B9" s="27">
        <v>85</v>
      </c>
    </row>
    <row r="10" spans="1:6" x14ac:dyDescent="0.35">
      <c r="A10">
        <v>4</v>
      </c>
      <c r="B10" s="27">
        <v>141</v>
      </c>
    </row>
    <row r="11" spans="1:6" x14ac:dyDescent="0.35">
      <c r="A11">
        <v>3</v>
      </c>
      <c r="B11" s="27">
        <v>85</v>
      </c>
    </row>
    <row r="12" spans="1:6" x14ac:dyDescent="0.35">
      <c r="A12">
        <v>3</v>
      </c>
      <c r="B12" s="27">
        <v>85</v>
      </c>
    </row>
    <row r="13" spans="1:6" x14ac:dyDescent="0.35">
      <c r="A13">
        <v>2</v>
      </c>
      <c r="B13" s="27">
        <v>66</v>
      </c>
    </row>
    <row r="14" spans="1:6" x14ac:dyDescent="0.35">
      <c r="A14">
        <v>3</v>
      </c>
      <c r="B14" s="27">
        <v>75</v>
      </c>
    </row>
    <row r="15" spans="1:6" x14ac:dyDescent="0.35">
      <c r="A15">
        <v>3</v>
      </c>
      <c r="B15" s="27">
        <v>75</v>
      </c>
    </row>
    <row r="16" spans="1:6" x14ac:dyDescent="0.35">
      <c r="A16">
        <v>1</v>
      </c>
      <c r="B16" s="27">
        <v>47</v>
      </c>
    </row>
    <row r="17" spans="1:2" x14ac:dyDescent="0.35">
      <c r="A17">
        <v>3</v>
      </c>
      <c r="B17" s="27">
        <v>75</v>
      </c>
    </row>
    <row r="18" spans="1:2" x14ac:dyDescent="0.35">
      <c r="A18">
        <v>3</v>
      </c>
      <c r="B18" s="27">
        <v>103</v>
      </c>
    </row>
    <row r="19" spans="1:2" x14ac:dyDescent="0.35">
      <c r="A19">
        <v>3</v>
      </c>
      <c r="B19" s="27">
        <v>94</v>
      </c>
    </row>
    <row r="20" spans="1:2" x14ac:dyDescent="0.35">
      <c r="A20">
        <v>3</v>
      </c>
      <c r="B20" s="27">
        <v>113</v>
      </c>
    </row>
    <row r="21" spans="1:2" x14ac:dyDescent="0.35">
      <c r="A21">
        <v>2</v>
      </c>
      <c r="B21" s="27">
        <v>38</v>
      </c>
    </row>
    <row r="22" spans="1:2" x14ac:dyDescent="0.35">
      <c r="A22">
        <v>3</v>
      </c>
      <c r="B22" s="27">
        <v>113</v>
      </c>
    </row>
    <row r="23" spans="1:2" x14ac:dyDescent="0.35">
      <c r="A23">
        <v>3</v>
      </c>
      <c r="B23" s="27">
        <v>94</v>
      </c>
    </row>
    <row r="24" spans="1:2" x14ac:dyDescent="0.35">
      <c r="A24">
        <v>3</v>
      </c>
      <c r="B24" s="27">
        <v>94</v>
      </c>
    </row>
    <row r="25" spans="1:2" x14ac:dyDescent="0.35">
      <c r="A25">
        <v>5</v>
      </c>
      <c r="B25" s="27">
        <v>188</v>
      </c>
    </row>
    <row r="26" spans="1:2" x14ac:dyDescent="0.35">
      <c r="A26">
        <v>3</v>
      </c>
      <c r="B26" s="27">
        <v>113</v>
      </c>
    </row>
    <row r="27" spans="1:2" x14ac:dyDescent="0.35">
      <c r="A27">
        <v>2</v>
      </c>
      <c r="B27" s="27">
        <v>47</v>
      </c>
    </row>
    <row r="28" spans="1:2" x14ac:dyDescent="0.35">
      <c r="A28">
        <v>3</v>
      </c>
      <c r="B28" s="27">
        <v>75</v>
      </c>
    </row>
    <row r="29" spans="1:2" x14ac:dyDescent="0.35">
      <c r="A29">
        <v>3</v>
      </c>
      <c r="B29" s="27">
        <v>75</v>
      </c>
    </row>
    <row r="30" spans="1:2" x14ac:dyDescent="0.35">
      <c r="A30">
        <v>3</v>
      </c>
      <c r="B30" s="27">
        <v>56</v>
      </c>
    </row>
    <row r="31" spans="1:2" x14ac:dyDescent="0.35">
      <c r="A31">
        <v>2</v>
      </c>
      <c r="B31" s="27">
        <v>47</v>
      </c>
    </row>
    <row r="32" spans="1:2" x14ac:dyDescent="0.35">
      <c r="A32">
        <v>3</v>
      </c>
      <c r="B32" s="27">
        <v>85</v>
      </c>
    </row>
    <row r="33" spans="1:2" x14ac:dyDescent="0.35">
      <c r="A33">
        <v>4</v>
      </c>
      <c r="B33" s="27">
        <v>113</v>
      </c>
    </row>
    <row r="34" spans="1:2" x14ac:dyDescent="0.35">
      <c r="A34">
        <v>2</v>
      </c>
      <c r="B34" s="27">
        <v>47</v>
      </c>
    </row>
    <row r="35" spans="1:2" x14ac:dyDescent="0.35">
      <c r="A35">
        <v>3</v>
      </c>
      <c r="B35" s="27">
        <v>85</v>
      </c>
    </row>
    <row r="36" spans="1:2" x14ac:dyDescent="0.35">
      <c r="A36">
        <v>4</v>
      </c>
      <c r="B36" s="27">
        <v>113</v>
      </c>
    </row>
    <row r="37" spans="1:2" x14ac:dyDescent="0.35">
      <c r="A37">
        <v>3</v>
      </c>
      <c r="B37" s="27">
        <v>113</v>
      </c>
    </row>
    <row r="38" spans="1:2" x14ac:dyDescent="0.35">
      <c r="A38">
        <v>2</v>
      </c>
      <c r="B38" s="27">
        <v>47</v>
      </c>
    </row>
    <row r="39" spans="1:2" x14ac:dyDescent="0.35">
      <c r="A39">
        <v>3</v>
      </c>
      <c r="B39" s="27">
        <v>85</v>
      </c>
    </row>
    <row r="40" spans="1:2" x14ac:dyDescent="0.35">
      <c r="A40">
        <v>3</v>
      </c>
      <c r="B40" s="27">
        <v>66</v>
      </c>
    </row>
    <row r="41" spans="1:2" x14ac:dyDescent="0.35">
      <c r="A41">
        <v>4</v>
      </c>
      <c r="B41" s="27">
        <v>132</v>
      </c>
    </row>
    <row r="42" spans="1:2" x14ac:dyDescent="0.35">
      <c r="A42">
        <v>3</v>
      </c>
      <c r="B42" s="27">
        <v>85</v>
      </c>
    </row>
    <row r="43" spans="1:2" x14ac:dyDescent="0.35">
      <c r="A43">
        <v>2</v>
      </c>
      <c r="B43" s="27">
        <v>66</v>
      </c>
    </row>
    <row r="44" spans="1:2" x14ac:dyDescent="0.35">
      <c r="A44">
        <v>3</v>
      </c>
      <c r="B44" s="27">
        <v>85</v>
      </c>
    </row>
    <row r="45" spans="1:2" x14ac:dyDescent="0.35">
      <c r="A45">
        <v>3</v>
      </c>
      <c r="B45" s="27">
        <v>56</v>
      </c>
    </row>
    <row r="46" spans="1:2" x14ac:dyDescent="0.35">
      <c r="A46">
        <v>3</v>
      </c>
      <c r="B46" s="27">
        <v>56</v>
      </c>
    </row>
    <row r="47" spans="1:2" x14ac:dyDescent="0.35">
      <c r="A47">
        <v>3</v>
      </c>
      <c r="B47" s="27">
        <v>66</v>
      </c>
    </row>
    <row r="48" spans="1:2" x14ac:dyDescent="0.35">
      <c r="A48">
        <v>3</v>
      </c>
      <c r="B48" s="27">
        <v>103</v>
      </c>
    </row>
    <row r="49" spans="1:2" x14ac:dyDescent="0.35">
      <c r="A49">
        <v>3</v>
      </c>
      <c r="B49" s="27">
        <v>94</v>
      </c>
    </row>
    <row r="50" spans="1:2" x14ac:dyDescent="0.35">
      <c r="A50">
        <v>3</v>
      </c>
      <c r="B50" s="27">
        <v>113</v>
      </c>
    </row>
    <row r="51" spans="1:2" x14ac:dyDescent="0.35">
      <c r="A51">
        <v>3</v>
      </c>
      <c r="B51" s="27">
        <v>56</v>
      </c>
    </row>
    <row r="52" spans="1:2" x14ac:dyDescent="0.35">
      <c r="A52">
        <v>3</v>
      </c>
      <c r="B52" s="27">
        <v>85</v>
      </c>
    </row>
    <row r="53" spans="1:2" x14ac:dyDescent="0.35">
      <c r="A53">
        <v>2</v>
      </c>
      <c r="B53" s="27">
        <v>38</v>
      </c>
    </row>
    <row r="54" spans="1:2" x14ac:dyDescent="0.35">
      <c r="A54">
        <v>3</v>
      </c>
      <c r="B54" s="27">
        <v>94</v>
      </c>
    </row>
    <row r="55" spans="1:2" x14ac:dyDescent="0.35">
      <c r="A55">
        <v>4</v>
      </c>
      <c r="B55" s="27">
        <v>141</v>
      </c>
    </row>
    <row r="56" spans="1:2" x14ac:dyDescent="0.35">
      <c r="A56">
        <v>3</v>
      </c>
      <c r="B56" s="27">
        <v>85</v>
      </c>
    </row>
    <row r="57" spans="1:2" x14ac:dyDescent="0.35">
      <c r="A57">
        <v>2</v>
      </c>
      <c r="B57" s="27">
        <v>47</v>
      </c>
    </row>
    <row r="58" spans="1:2" x14ac:dyDescent="0.35">
      <c r="A58">
        <v>2</v>
      </c>
      <c r="B58" s="27">
        <v>47</v>
      </c>
    </row>
    <row r="59" spans="1:2" x14ac:dyDescent="0.35">
      <c r="A59">
        <v>4</v>
      </c>
      <c r="B59" s="27">
        <v>113</v>
      </c>
    </row>
    <row r="60" spans="1:2" x14ac:dyDescent="0.35">
      <c r="A60">
        <v>3</v>
      </c>
      <c r="B60" s="27">
        <v>85</v>
      </c>
    </row>
    <row r="61" spans="1:2" x14ac:dyDescent="0.35">
      <c r="A61">
        <v>2</v>
      </c>
      <c r="B61" s="27">
        <v>38</v>
      </c>
    </row>
    <row r="62" spans="1:2" x14ac:dyDescent="0.35">
      <c r="A62">
        <v>3</v>
      </c>
      <c r="B62" s="27">
        <v>85</v>
      </c>
    </row>
    <row r="63" spans="1:2" x14ac:dyDescent="0.35">
      <c r="A63">
        <v>5</v>
      </c>
      <c r="B63" s="27">
        <v>169</v>
      </c>
    </row>
    <row r="64" spans="1:2" x14ac:dyDescent="0.35">
      <c r="A64">
        <v>2</v>
      </c>
      <c r="B64" s="27">
        <v>66</v>
      </c>
    </row>
    <row r="65" spans="1:2" x14ac:dyDescent="0.35">
      <c r="A65">
        <v>3</v>
      </c>
      <c r="B65" s="27">
        <v>85</v>
      </c>
    </row>
    <row r="66" spans="1:2" x14ac:dyDescent="0.35">
      <c r="A66">
        <v>3</v>
      </c>
      <c r="B66" s="27">
        <v>94</v>
      </c>
    </row>
    <row r="67" spans="1:2" x14ac:dyDescent="0.35">
      <c r="A67">
        <v>3</v>
      </c>
      <c r="B67" s="27">
        <v>85</v>
      </c>
    </row>
    <row r="68" spans="1:2" x14ac:dyDescent="0.35">
      <c r="A68">
        <v>3</v>
      </c>
      <c r="B68" s="27">
        <v>94</v>
      </c>
    </row>
    <row r="69" spans="1:2" x14ac:dyDescent="0.35">
      <c r="A69">
        <v>3</v>
      </c>
      <c r="B69" s="27">
        <v>85</v>
      </c>
    </row>
    <row r="70" spans="1:2" x14ac:dyDescent="0.35">
      <c r="A70">
        <v>3</v>
      </c>
      <c r="B70" s="27">
        <v>75</v>
      </c>
    </row>
    <row r="71" spans="1:2" x14ac:dyDescent="0.35">
      <c r="A71">
        <v>3</v>
      </c>
      <c r="B71" s="27">
        <v>56</v>
      </c>
    </row>
    <row r="72" spans="1:2" x14ac:dyDescent="0.35">
      <c r="A72">
        <v>3</v>
      </c>
      <c r="B72" s="27">
        <v>56</v>
      </c>
    </row>
    <row r="73" spans="1:2" x14ac:dyDescent="0.35">
      <c r="A73">
        <v>3</v>
      </c>
      <c r="B73" s="27">
        <v>75</v>
      </c>
    </row>
    <row r="74" spans="1:2" x14ac:dyDescent="0.35">
      <c r="A74">
        <v>4</v>
      </c>
      <c r="B74" s="27">
        <v>132</v>
      </c>
    </row>
    <row r="75" spans="1:2" x14ac:dyDescent="0.35">
      <c r="A75">
        <v>3</v>
      </c>
      <c r="B75" s="27">
        <v>66</v>
      </c>
    </row>
    <row r="76" spans="1:2" x14ac:dyDescent="0.35">
      <c r="A76">
        <v>3</v>
      </c>
      <c r="B76" s="27">
        <v>103</v>
      </c>
    </row>
    <row r="77" spans="1:2" x14ac:dyDescent="0.35">
      <c r="A77">
        <v>3</v>
      </c>
      <c r="B77" s="27">
        <v>66</v>
      </c>
    </row>
    <row r="78" spans="1:2" x14ac:dyDescent="0.35">
      <c r="A78">
        <v>4</v>
      </c>
      <c r="B78" s="27">
        <v>75</v>
      </c>
    </row>
    <row r="79" spans="1:2" x14ac:dyDescent="0.35">
      <c r="A79">
        <v>2</v>
      </c>
      <c r="B79" s="27">
        <v>47</v>
      </c>
    </row>
    <row r="80" spans="1:2" x14ac:dyDescent="0.35">
      <c r="A80">
        <v>3</v>
      </c>
      <c r="B80" s="27">
        <v>94</v>
      </c>
    </row>
    <row r="81" spans="1:2" x14ac:dyDescent="0.35">
      <c r="A81">
        <v>3</v>
      </c>
      <c r="B81" s="27">
        <v>66</v>
      </c>
    </row>
    <row r="82" spans="1:2" x14ac:dyDescent="0.35">
      <c r="A82">
        <v>3</v>
      </c>
      <c r="B82" s="27">
        <v>64</v>
      </c>
    </row>
    <row r="83" spans="1:2" x14ac:dyDescent="0.35">
      <c r="A83">
        <v>3</v>
      </c>
      <c r="B83" s="27">
        <v>53</v>
      </c>
    </row>
    <row r="84" spans="1:2" x14ac:dyDescent="0.35">
      <c r="A84">
        <v>3</v>
      </c>
      <c r="B84" s="27">
        <v>106</v>
      </c>
    </row>
    <row r="85" spans="1:2" x14ac:dyDescent="0.35">
      <c r="A85">
        <v>3</v>
      </c>
      <c r="B85" s="27">
        <v>95</v>
      </c>
    </row>
    <row r="86" spans="1:2" x14ac:dyDescent="0.35">
      <c r="A86">
        <v>4</v>
      </c>
      <c r="B86" s="27">
        <v>212</v>
      </c>
    </row>
    <row r="87" spans="1:2" x14ac:dyDescent="0.35">
      <c r="A87">
        <v>2</v>
      </c>
      <c r="B87" s="27">
        <v>42</v>
      </c>
    </row>
    <row r="88" spans="1:2" x14ac:dyDescent="0.35">
      <c r="A88">
        <v>2</v>
      </c>
      <c r="B88" s="27">
        <v>53</v>
      </c>
    </row>
    <row r="89" spans="1:2" x14ac:dyDescent="0.35">
      <c r="A89">
        <v>3</v>
      </c>
      <c r="B89" s="27">
        <v>95</v>
      </c>
    </row>
    <row r="90" spans="1:2" x14ac:dyDescent="0.35">
      <c r="A90">
        <v>3</v>
      </c>
      <c r="B90" s="27">
        <v>85</v>
      </c>
    </row>
    <row r="91" spans="1:2" x14ac:dyDescent="0.35">
      <c r="A91">
        <v>3</v>
      </c>
      <c r="B91" s="27">
        <v>95</v>
      </c>
    </row>
    <row r="92" spans="1:2" x14ac:dyDescent="0.35">
      <c r="A92">
        <v>3</v>
      </c>
      <c r="B92" s="27">
        <v>127</v>
      </c>
    </row>
    <row r="93" spans="1:2" x14ac:dyDescent="0.35">
      <c r="A93">
        <v>2</v>
      </c>
      <c r="B93" s="27">
        <v>74</v>
      </c>
    </row>
    <row r="94" spans="1:2" x14ac:dyDescent="0.35">
      <c r="A94">
        <v>2</v>
      </c>
      <c r="B94" s="27">
        <v>53</v>
      </c>
    </row>
    <row r="95" spans="1:2" x14ac:dyDescent="0.35">
      <c r="A95">
        <v>3</v>
      </c>
      <c r="B95" s="27">
        <v>64</v>
      </c>
    </row>
    <row r="96" spans="1:2" x14ac:dyDescent="0.35">
      <c r="A96">
        <v>2</v>
      </c>
      <c r="B96" s="27">
        <v>85</v>
      </c>
    </row>
    <row r="97" spans="1:2" x14ac:dyDescent="0.35">
      <c r="A97">
        <v>4</v>
      </c>
      <c r="B97" s="27">
        <v>106</v>
      </c>
    </row>
    <row r="98" spans="1:2" x14ac:dyDescent="0.35">
      <c r="A98">
        <v>3</v>
      </c>
      <c r="B98" s="27">
        <v>106</v>
      </c>
    </row>
    <row r="99" spans="1:2" x14ac:dyDescent="0.35">
      <c r="A99">
        <v>3</v>
      </c>
      <c r="B99" s="27">
        <v>85</v>
      </c>
    </row>
    <row r="100" spans="1:2" x14ac:dyDescent="0.35">
      <c r="A100">
        <v>4</v>
      </c>
      <c r="B100" s="27">
        <v>127</v>
      </c>
    </row>
    <row r="101" spans="1:2" x14ac:dyDescent="0.35">
      <c r="A101">
        <v>2</v>
      </c>
      <c r="B101" s="27">
        <v>42</v>
      </c>
    </row>
    <row r="102" spans="1:2" x14ac:dyDescent="0.35">
      <c r="A102">
        <v>3</v>
      </c>
      <c r="B102" s="27">
        <v>106</v>
      </c>
    </row>
    <row r="103" spans="1:2" x14ac:dyDescent="0.35">
      <c r="A103">
        <v>3</v>
      </c>
      <c r="B103" s="27">
        <v>95</v>
      </c>
    </row>
    <row r="104" spans="1:2" x14ac:dyDescent="0.35">
      <c r="A104">
        <v>3</v>
      </c>
      <c r="B104" s="27">
        <v>64</v>
      </c>
    </row>
    <row r="105" spans="1:2" x14ac:dyDescent="0.35">
      <c r="A105">
        <v>3</v>
      </c>
      <c r="B105" s="27">
        <v>170</v>
      </c>
    </row>
    <row r="106" spans="1:2" x14ac:dyDescent="0.35">
      <c r="A106">
        <v>4</v>
      </c>
      <c r="B106" s="27">
        <v>106</v>
      </c>
    </row>
    <row r="107" spans="1:2" x14ac:dyDescent="0.35">
      <c r="A107">
        <v>3</v>
      </c>
      <c r="B107" s="27">
        <v>53</v>
      </c>
    </row>
    <row r="108" spans="1:2" x14ac:dyDescent="0.35">
      <c r="A108">
        <v>2</v>
      </c>
      <c r="B108" s="27">
        <v>42</v>
      </c>
    </row>
    <row r="109" spans="1:2" x14ac:dyDescent="0.35">
      <c r="A109">
        <v>3</v>
      </c>
      <c r="B109" s="27">
        <v>127</v>
      </c>
    </row>
    <row r="110" spans="1:2" x14ac:dyDescent="0.35">
      <c r="A110">
        <v>3</v>
      </c>
      <c r="B110" s="27">
        <v>85</v>
      </c>
    </row>
    <row r="111" spans="1:2" x14ac:dyDescent="0.35">
      <c r="A111">
        <v>4</v>
      </c>
      <c r="B111" s="27">
        <v>127</v>
      </c>
    </row>
    <row r="112" spans="1:2" x14ac:dyDescent="0.35">
      <c r="A112">
        <v>3</v>
      </c>
      <c r="B112" s="27">
        <v>106</v>
      </c>
    </row>
    <row r="113" spans="1:2" x14ac:dyDescent="0.35">
      <c r="A113">
        <v>2</v>
      </c>
      <c r="B113" s="27">
        <v>53</v>
      </c>
    </row>
    <row r="114" spans="1:2" x14ac:dyDescent="0.35">
      <c r="A114">
        <v>3</v>
      </c>
      <c r="B114" s="27">
        <v>95</v>
      </c>
    </row>
    <row r="115" spans="1:2" x14ac:dyDescent="0.35">
      <c r="A115">
        <v>3</v>
      </c>
      <c r="B115" s="27">
        <v>74</v>
      </c>
    </row>
    <row r="116" spans="1:2" x14ac:dyDescent="0.35">
      <c r="A116">
        <v>3</v>
      </c>
      <c r="B116" s="27">
        <v>106</v>
      </c>
    </row>
    <row r="117" spans="1:2" x14ac:dyDescent="0.35">
      <c r="A117">
        <v>3</v>
      </c>
      <c r="B117" s="27">
        <v>95</v>
      </c>
    </row>
    <row r="118" spans="1:2" x14ac:dyDescent="0.35">
      <c r="A118">
        <v>3</v>
      </c>
      <c r="B118" s="27">
        <v>64</v>
      </c>
    </row>
    <row r="119" spans="1:2" x14ac:dyDescent="0.35">
      <c r="A119">
        <v>1</v>
      </c>
      <c r="B119" s="27">
        <v>21</v>
      </c>
    </row>
    <row r="120" spans="1:2" x14ac:dyDescent="0.35">
      <c r="A120">
        <v>3</v>
      </c>
      <c r="B120" s="27">
        <v>127</v>
      </c>
    </row>
    <row r="121" spans="1:2" x14ac:dyDescent="0.35">
      <c r="A121">
        <v>3</v>
      </c>
      <c r="B121" s="27">
        <v>95</v>
      </c>
    </row>
    <row r="122" spans="1:2" x14ac:dyDescent="0.35">
      <c r="A122">
        <v>4</v>
      </c>
      <c r="B122" s="27">
        <v>170</v>
      </c>
    </row>
    <row r="123" spans="1:2" x14ac:dyDescent="0.35">
      <c r="A123">
        <v>3</v>
      </c>
      <c r="B123" s="27">
        <v>85</v>
      </c>
    </row>
    <row r="124" spans="1:2" x14ac:dyDescent="0.35">
      <c r="A124">
        <v>3</v>
      </c>
      <c r="B124" s="27">
        <v>95</v>
      </c>
    </row>
    <row r="125" spans="1:2" x14ac:dyDescent="0.35">
      <c r="A125">
        <v>3</v>
      </c>
      <c r="B125" s="27">
        <v>95</v>
      </c>
    </row>
    <row r="126" spans="1:2" x14ac:dyDescent="0.35">
      <c r="A126">
        <v>4</v>
      </c>
      <c r="B126" s="27">
        <v>74</v>
      </c>
    </row>
    <row r="127" spans="1:2" x14ac:dyDescent="0.35">
      <c r="A127">
        <v>3</v>
      </c>
      <c r="B127" s="27">
        <v>95</v>
      </c>
    </row>
    <row r="128" spans="1:2" x14ac:dyDescent="0.35">
      <c r="A128">
        <v>4</v>
      </c>
      <c r="B128" s="27">
        <v>85</v>
      </c>
    </row>
    <row r="129" spans="1:2" x14ac:dyDescent="0.35">
      <c r="A129">
        <v>3</v>
      </c>
      <c r="B129" s="27">
        <v>85</v>
      </c>
    </row>
    <row r="130" spans="1:2" x14ac:dyDescent="0.35">
      <c r="A130">
        <v>2</v>
      </c>
      <c r="B130" s="27">
        <v>53</v>
      </c>
    </row>
    <row r="131" spans="1:2" x14ac:dyDescent="0.35">
      <c r="A131">
        <v>2</v>
      </c>
      <c r="B131" s="27">
        <v>53</v>
      </c>
    </row>
    <row r="132" spans="1:2" x14ac:dyDescent="0.35">
      <c r="A132">
        <v>2</v>
      </c>
      <c r="B132" s="27">
        <v>64</v>
      </c>
    </row>
    <row r="133" spans="1:2" x14ac:dyDescent="0.35">
      <c r="A133">
        <v>3</v>
      </c>
      <c r="B133" s="27">
        <v>95</v>
      </c>
    </row>
    <row r="134" spans="1:2" x14ac:dyDescent="0.35">
      <c r="A134">
        <v>3</v>
      </c>
      <c r="B134" s="27">
        <v>85</v>
      </c>
    </row>
    <row r="135" spans="1:2" x14ac:dyDescent="0.35">
      <c r="A135">
        <v>3</v>
      </c>
      <c r="B135" s="27">
        <v>85</v>
      </c>
    </row>
    <row r="136" spans="1:2" x14ac:dyDescent="0.35">
      <c r="A136">
        <v>3</v>
      </c>
      <c r="B136" s="27">
        <v>106</v>
      </c>
    </row>
    <row r="137" spans="1:2" x14ac:dyDescent="0.35">
      <c r="A137">
        <v>3</v>
      </c>
      <c r="B137" s="27">
        <v>85</v>
      </c>
    </row>
    <row r="138" spans="1:2" x14ac:dyDescent="0.35">
      <c r="A138">
        <v>3</v>
      </c>
      <c r="B138" s="27">
        <v>85</v>
      </c>
    </row>
    <row r="139" spans="1:2" x14ac:dyDescent="0.35">
      <c r="A139">
        <v>3</v>
      </c>
      <c r="B139" s="27">
        <v>95</v>
      </c>
    </row>
    <row r="140" spans="1:2" x14ac:dyDescent="0.35">
      <c r="A140">
        <v>2</v>
      </c>
      <c r="B140" s="27">
        <v>42</v>
      </c>
    </row>
    <row r="141" spans="1:2" x14ac:dyDescent="0.35">
      <c r="A141">
        <v>3</v>
      </c>
      <c r="B141" s="27">
        <v>64</v>
      </c>
    </row>
    <row r="142" spans="1:2" x14ac:dyDescent="0.35">
      <c r="A142">
        <v>3</v>
      </c>
      <c r="B142" s="27">
        <v>106</v>
      </c>
    </row>
    <row r="143" spans="1:2" x14ac:dyDescent="0.35">
      <c r="A143">
        <v>5</v>
      </c>
      <c r="B143" s="27">
        <v>120</v>
      </c>
    </row>
    <row r="144" spans="1:2" x14ac:dyDescent="0.35">
      <c r="A144">
        <v>5</v>
      </c>
      <c r="B144" s="27">
        <v>200</v>
      </c>
    </row>
    <row r="145" spans="1:2" x14ac:dyDescent="0.35">
      <c r="A145">
        <v>5</v>
      </c>
      <c r="B145" s="27">
        <v>140</v>
      </c>
    </row>
    <row r="146" spans="1:2" x14ac:dyDescent="0.35">
      <c r="A146">
        <v>4</v>
      </c>
      <c r="B146" s="27">
        <v>100</v>
      </c>
    </row>
    <row r="147" spans="1:2" x14ac:dyDescent="0.35">
      <c r="A147">
        <v>5</v>
      </c>
      <c r="B147" s="27">
        <v>100</v>
      </c>
    </row>
    <row r="148" spans="1:2" x14ac:dyDescent="0.35">
      <c r="A148">
        <v>5</v>
      </c>
      <c r="B148" s="27">
        <v>100</v>
      </c>
    </row>
    <row r="149" spans="1:2" x14ac:dyDescent="0.35">
      <c r="A149">
        <v>5</v>
      </c>
      <c r="B149" s="27">
        <v>80</v>
      </c>
    </row>
    <row r="150" spans="1:2" x14ac:dyDescent="0.35">
      <c r="A150">
        <v>5</v>
      </c>
      <c r="B150" s="27">
        <v>200</v>
      </c>
    </row>
    <row r="151" spans="1:2" x14ac:dyDescent="0.35">
      <c r="A151">
        <v>5</v>
      </c>
      <c r="B151" s="27">
        <v>160</v>
      </c>
    </row>
    <row r="152" spans="1:2" x14ac:dyDescent="0.35">
      <c r="A152">
        <v>5</v>
      </c>
      <c r="B152" s="27">
        <v>120</v>
      </c>
    </row>
    <row r="153" spans="1:2" x14ac:dyDescent="0.35">
      <c r="A153">
        <v>4</v>
      </c>
      <c r="B153" s="27">
        <v>160</v>
      </c>
    </row>
    <row r="154" spans="1:2" x14ac:dyDescent="0.35">
      <c r="A154">
        <v>5</v>
      </c>
      <c r="B154" s="27">
        <v>200</v>
      </c>
    </row>
    <row r="155" spans="1:2" x14ac:dyDescent="0.35">
      <c r="A155">
        <v>3</v>
      </c>
      <c r="B155" s="27">
        <v>100</v>
      </c>
    </row>
    <row r="156" spans="1:2" x14ac:dyDescent="0.35">
      <c r="A156">
        <v>4</v>
      </c>
      <c r="B156" s="27">
        <v>180</v>
      </c>
    </row>
    <row r="157" spans="1:2" x14ac:dyDescent="0.35">
      <c r="A157">
        <v>5</v>
      </c>
      <c r="B157" s="27">
        <v>240</v>
      </c>
    </row>
    <row r="158" spans="1:2" x14ac:dyDescent="0.35">
      <c r="A158">
        <v>5</v>
      </c>
      <c r="B158" s="27">
        <v>170</v>
      </c>
    </row>
    <row r="159" spans="1:2" x14ac:dyDescent="0.35">
      <c r="A159">
        <v>3</v>
      </c>
      <c r="B159" s="27">
        <v>100</v>
      </c>
    </row>
    <row r="160" spans="1:2" x14ac:dyDescent="0.35">
      <c r="A160">
        <v>4</v>
      </c>
      <c r="B160" s="27">
        <v>180</v>
      </c>
    </row>
    <row r="161" spans="1:2" x14ac:dyDescent="0.35">
      <c r="A161">
        <v>5</v>
      </c>
      <c r="B161" s="27">
        <v>160</v>
      </c>
    </row>
    <row r="162" spans="1:2" x14ac:dyDescent="0.35">
      <c r="A162">
        <v>3</v>
      </c>
      <c r="B162" s="27">
        <v>100</v>
      </c>
    </row>
    <row r="163" spans="1:2" x14ac:dyDescent="0.35">
      <c r="A163">
        <v>4</v>
      </c>
      <c r="B163" s="27">
        <v>100</v>
      </c>
    </row>
    <row r="164" spans="1:2" x14ac:dyDescent="0.35">
      <c r="A164">
        <v>5</v>
      </c>
      <c r="B164" s="27">
        <v>180</v>
      </c>
    </row>
    <row r="165" spans="1:2" x14ac:dyDescent="0.35">
      <c r="A165">
        <v>5</v>
      </c>
      <c r="B165" s="27">
        <v>180</v>
      </c>
    </row>
    <row r="166" spans="1:2" x14ac:dyDescent="0.35">
      <c r="A166">
        <v>5</v>
      </c>
      <c r="B166" s="27">
        <v>150</v>
      </c>
    </row>
    <row r="167" spans="1:2" x14ac:dyDescent="0.35">
      <c r="A167">
        <v>5</v>
      </c>
      <c r="B167" s="27">
        <v>180</v>
      </c>
    </row>
    <row r="168" spans="1:2" x14ac:dyDescent="0.35">
      <c r="A168">
        <v>5</v>
      </c>
      <c r="B168" s="27">
        <v>300</v>
      </c>
    </row>
    <row r="169" spans="1:2" x14ac:dyDescent="0.35">
      <c r="A169">
        <v>5</v>
      </c>
      <c r="B169" s="27">
        <v>280</v>
      </c>
    </row>
    <row r="170" spans="1:2" x14ac:dyDescent="0.35">
      <c r="A170">
        <v>4</v>
      </c>
      <c r="B170" s="27">
        <v>160</v>
      </c>
    </row>
    <row r="171" spans="1:2" x14ac:dyDescent="0.35">
      <c r="A171">
        <v>5</v>
      </c>
      <c r="B171" s="27">
        <v>150</v>
      </c>
    </row>
    <row r="172" spans="1:2" x14ac:dyDescent="0.35">
      <c r="A172">
        <v>5</v>
      </c>
      <c r="B172" s="27">
        <v>260</v>
      </c>
    </row>
    <row r="173" spans="1:2" x14ac:dyDescent="0.35">
      <c r="A173">
        <v>5</v>
      </c>
      <c r="B173" s="27">
        <v>200</v>
      </c>
    </row>
    <row r="174" spans="1:2" x14ac:dyDescent="0.35">
      <c r="A174">
        <v>5</v>
      </c>
      <c r="B174" s="27">
        <v>150</v>
      </c>
    </row>
    <row r="175" spans="1:2" x14ac:dyDescent="0.35">
      <c r="A175">
        <v>5</v>
      </c>
      <c r="B175" s="27">
        <v>360</v>
      </c>
    </row>
    <row r="176" spans="1:2" x14ac:dyDescent="0.35">
      <c r="A176">
        <v>5</v>
      </c>
      <c r="B176" s="27">
        <v>150</v>
      </c>
    </row>
    <row r="177" spans="1:2" x14ac:dyDescent="0.35">
      <c r="A177">
        <v>5</v>
      </c>
      <c r="B177" s="27">
        <v>200</v>
      </c>
    </row>
    <row r="178" spans="1:2" x14ac:dyDescent="0.35">
      <c r="A178">
        <v>4</v>
      </c>
      <c r="B178" s="27">
        <v>200</v>
      </c>
    </row>
    <row r="179" spans="1:2" x14ac:dyDescent="0.35">
      <c r="A179">
        <v>5</v>
      </c>
      <c r="B179" s="27">
        <v>160</v>
      </c>
    </row>
    <row r="180" spans="1:2" x14ac:dyDescent="0.35">
      <c r="A180">
        <v>5</v>
      </c>
      <c r="B180" s="27">
        <v>120</v>
      </c>
    </row>
    <row r="181" spans="1:2" x14ac:dyDescent="0.35">
      <c r="A181">
        <v>5</v>
      </c>
      <c r="B181" s="27">
        <v>180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C89F-067F-47B4-930A-58C3F6A98019}">
  <dimension ref="A1:Z181"/>
  <sheetViews>
    <sheetView showGridLines="0" zoomScale="85" zoomScaleNormal="85" workbookViewId="0">
      <selection activeCell="G6" sqref="G6"/>
    </sheetView>
  </sheetViews>
  <sheetFormatPr defaultRowHeight="14.3" x14ac:dyDescent="0.25"/>
  <cols>
    <col min="2" max="2" width="12.125" bestFit="1" customWidth="1"/>
    <col min="3" max="3" width="11" bestFit="1" customWidth="1"/>
    <col min="4" max="4" width="17.75" bestFit="1" customWidth="1"/>
    <col min="6" max="6" width="17.125" bestFit="1" customWidth="1"/>
    <col min="19" max="19" width="10.5" customWidth="1"/>
    <col min="22" max="22" width="10" bestFit="1" customWidth="1"/>
    <col min="25" max="25" width="10" bestFit="1" customWidth="1"/>
  </cols>
  <sheetData>
    <row r="1" spans="1:26" ht="21.1" x14ac:dyDescent="0.35">
      <c r="A1" s="5" t="s">
        <v>1</v>
      </c>
      <c r="C1" s="30" t="s">
        <v>0</v>
      </c>
      <c r="D1" s="18" t="s">
        <v>29</v>
      </c>
    </row>
    <row r="2" spans="1:26" ht="21.1" x14ac:dyDescent="0.35">
      <c r="A2" s="6">
        <v>18</v>
      </c>
      <c r="C2" s="29" t="s">
        <v>8</v>
      </c>
      <c r="D2" s="16" t="str">
        <f t="shared" ref="D2:D33" si="0">IF(A2&lt;=25, "18-25", IF(A2&lt;=35, "26-35", IF(A2&lt;=45, "36-45", "46+")))</f>
        <v>18-25</v>
      </c>
      <c r="F2" s="3" t="s">
        <v>18</v>
      </c>
      <c r="G2" s="3" t="s">
        <v>62</v>
      </c>
      <c r="L2" s="6"/>
      <c r="S2" t="s">
        <v>32</v>
      </c>
      <c r="T2" t="s">
        <v>8</v>
      </c>
      <c r="U2" t="s">
        <v>13</v>
      </c>
      <c r="V2" t="s">
        <v>14</v>
      </c>
    </row>
    <row r="3" spans="1:26" ht="21.1" x14ac:dyDescent="0.35">
      <c r="A3" s="6">
        <v>19</v>
      </c>
      <c r="C3" s="29" t="s">
        <v>8</v>
      </c>
      <c r="D3" s="16" t="str">
        <f t="shared" si="0"/>
        <v>18-25</v>
      </c>
      <c r="F3" s="3" t="s">
        <v>16</v>
      </c>
      <c r="G3" s="31" t="s">
        <v>63</v>
      </c>
      <c r="H3" s="31"/>
      <c r="I3" s="31"/>
      <c r="J3" s="31"/>
      <c r="K3" s="31"/>
      <c r="L3" s="31"/>
      <c r="M3" s="31"/>
      <c r="N3" s="31"/>
      <c r="O3" s="31"/>
      <c r="P3" s="31"/>
      <c r="S3" t="s">
        <v>27</v>
      </c>
      <c r="T3">
        <f>COUNTIFS(C2:C181,"TM195",D2:D181,"18-25")</f>
        <v>34</v>
      </c>
      <c r="U3">
        <f>COUNTIFS(C2:C181,"TM498",D2:D181,"18-25")</f>
        <v>28</v>
      </c>
      <c r="V3">
        <f>COUNTIFS(C2:C181,"TM798",D2:D181,"18-25")</f>
        <v>17</v>
      </c>
    </row>
    <row r="4" spans="1:26" ht="19.05" x14ac:dyDescent="0.35">
      <c r="A4" s="6">
        <v>19</v>
      </c>
      <c r="C4" s="29" t="s">
        <v>8</v>
      </c>
      <c r="D4" s="16" t="str">
        <f t="shared" si="0"/>
        <v>18-25</v>
      </c>
      <c r="G4" s="31"/>
      <c r="H4" s="31"/>
      <c r="I4" s="31"/>
      <c r="J4" s="31"/>
      <c r="K4" s="31"/>
      <c r="L4" s="31"/>
      <c r="M4" s="31"/>
      <c r="N4" s="31"/>
      <c r="O4" s="31"/>
      <c r="P4" s="31"/>
      <c r="S4" t="s">
        <v>28</v>
      </c>
      <c r="T4">
        <f>COUNTIFS(C2:C181,"TM195",D2:D181,"26-35")</f>
        <v>32</v>
      </c>
      <c r="U4">
        <f>COUNTIFS(C2:C181,"TM498",D2:D181,"26-35")</f>
        <v>24</v>
      </c>
      <c r="V4">
        <f>COUNTIFS(C2:C181,"TM798",D2:D181,"26-35")</f>
        <v>17</v>
      </c>
    </row>
    <row r="5" spans="1:26" ht="19.05" x14ac:dyDescent="0.35">
      <c r="A5" s="6">
        <v>19</v>
      </c>
      <c r="C5" s="29" t="s">
        <v>8</v>
      </c>
      <c r="D5" s="16" t="str">
        <f t="shared" si="0"/>
        <v>18-25</v>
      </c>
      <c r="G5" s="31"/>
      <c r="H5" s="31"/>
      <c r="I5" s="31"/>
      <c r="J5" s="31"/>
      <c r="K5" s="31"/>
      <c r="L5" s="31"/>
      <c r="M5" s="31"/>
      <c r="N5" s="31"/>
      <c r="O5" s="31"/>
      <c r="P5" s="31"/>
      <c r="S5" t="s">
        <v>31</v>
      </c>
      <c r="T5">
        <f>COUNTIFS(C2:C181,"TM195",D2:D181,"36-45")</f>
        <v>11</v>
      </c>
      <c r="U5">
        <f>COUNTIFS(C2:C181,"TM498",D2:D181,"36-45")</f>
        <v>7</v>
      </c>
      <c r="V5">
        <f>COUNTIFS(C2:C181,"TM798",D2:D181,"36-45")</f>
        <v>4</v>
      </c>
    </row>
    <row r="6" spans="1:26" ht="19.05" x14ac:dyDescent="0.35">
      <c r="A6" s="6">
        <v>20</v>
      </c>
      <c r="C6" s="29" t="s">
        <v>8</v>
      </c>
      <c r="D6" s="16" t="str">
        <f t="shared" si="0"/>
        <v>18-25</v>
      </c>
      <c r="S6" t="s">
        <v>30</v>
      </c>
      <c r="T6">
        <f>COUNTIFS(C2:C181,"TM195",D2:D181,"46+")</f>
        <v>3</v>
      </c>
      <c r="U6">
        <f>COUNTIFS(C2:C181,"TM498",D2:D181,"46+")</f>
        <v>1</v>
      </c>
      <c r="V6">
        <f>COUNTIFS(C2:C181,"TM798",D2:D181,"46+")</f>
        <v>2</v>
      </c>
    </row>
    <row r="7" spans="1:26" ht="19.05" x14ac:dyDescent="0.35">
      <c r="A7" s="6">
        <v>20</v>
      </c>
      <c r="C7" s="29" t="s">
        <v>8</v>
      </c>
      <c r="D7" s="16" t="str">
        <f t="shared" si="0"/>
        <v>18-25</v>
      </c>
    </row>
    <row r="8" spans="1:26" ht="19.05" x14ac:dyDescent="0.35">
      <c r="A8" s="6">
        <v>21</v>
      </c>
      <c r="C8" s="29" t="s">
        <v>8</v>
      </c>
      <c r="D8" s="16" t="str">
        <f t="shared" si="0"/>
        <v>18-25</v>
      </c>
      <c r="S8" t="s">
        <v>53</v>
      </c>
      <c r="T8">
        <f>T3+T4+T5+T6</f>
        <v>80</v>
      </c>
      <c r="U8">
        <f t="shared" ref="U8:V8" si="1">U3+U4+U5+U6</f>
        <v>60</v>
      </c>
      <c r="V8">
        <f t="shared" si="1"/>
        <v>40</v>
      </c>
    </row>
    <row r="9" spans="1:26" ht="19.05" x14ac:dyDescent="0.35">
      <c r="A9" s="6">
        <v>21</v>
      </c>
      <c r="C9" s="29" t="s">
        <v>8</v>
      </c>
      <c r="D9" s="16" t="str">
        <f t="shared" si="0"/>
        <v>18-25</v>
      </c>
    </row>
    <row r="10" spans="1:26" ht="19.05" x14ac:dyDescent="0.35">
      <c r="A10" s="6">
        <v>21</v>
      </c>
      <c r="C10" s="29" t="s">
        <v>8</v>
      </c>
      <c r="D10" s="16" t="str">
        <f t="shared" si="0"/>
        <v>18-25</v>
      </c>
      <c r="S10" t="s">
        <v>32</v>
      </c>
      <c r="T10" t="s">
        <v>8</v>
      </c>
      <c r="V10" t="s">
        <v>32</v>
      </c>
      <c r="W10" t="s">
        <v>13</v>
      </c>
      <c r="Y10" t="s">
        <v>32</v>
      </c>
      <c r="Z10" t="s">
        <v>14</v>
      </c>
    </row>
    <row r="11" spans="1:26" ht="19.05" x14ac:dyDescent="0.35">
      <c r="A11" s="6">
        <v>21</v>
      </c>
      <c r="C11" s="29" t="s">
        <v>8</v>
      </c>
      <c r="D11" s="16" t="str">
        <f t="shared" si="0"/>
        <v>18-25</v>
      </c>
      <c r="S11" t="s">
        <v>27</v>
      </c>
      <c r="T11" s="19">
        <f>34/T8</f>
        <v>0.42499999999999999</v>
      </c>
      <c r="V11" t="s">
        <v>27</v>
      </c>
      <c r="W11" s="19">
        <f>28/U8</f>
        <v>0.46666666666666667</v>
      </c>
      <c r="Y11" t="s">
        <v>27</v>
      </c>
      <c r="Z11" s="19">
        <f>17/V8</f>
        <v>0.42499999999999999</v>
      </c>
    </row>
    <row r="12" spans="1:26" ht="19.05" x14ac:dyDescent="0.35">
      <c r="A12" s="6">
        <v>22</v>
      </c>
      <c r="C12" s="29" t="s">
        <v>8</v>
      </c>
      <c r="D12" s="16" t="str">
        <f t="shared" si="0"/>
        <v>18-25</v>
      </c>
      <c r="S12" t="s">
        <v>28</v>
      </c>
      <c r="T12" s="19">
        <f>32/T8</f>
        <v>0.4</v>
      </c>
      <c r="V12" t="s">
        <v>28</v>
      </c>
      <c r="W12" s="19">
        <f>24/U8</f>
        <v>0.4</v>
      </c>
      <c r="Y12" t="s">
        <v>28</v>
      </c>
      <c r="Z12" s="19">
        <f>17/V8</f>
        <v>0.42499999999999999</v>
      </c>
    </row>
    <row r="13" spans="1:26" ht="19.05" x14ac:dyDescent="0.35">
      <c r="A13" s="6">
        <v>22</v>
      </c>
      <c r="C13" s="29" t="s">
        <v>8</v>
      </c>
      <c r="D13" s="16" t="str">
        <f t="shared" si="0"/>
        <v>18-25</v>
      </c>
      <c r="S13" t="s">
        <v>31</v>
      </c>
      <c r="T13" s="19">
        <f>11/T8</f>
        <v>0.13750000000000001</v>
      </c>
      <c r="V13" t="s">
        <v>31</v>
      </c>
      <c r="W13" s="19">
        <f>7/U8</f>
        <v>0.11666666666666667</v>
      </c>
      <c r="Y13" t="s">
        <v>31</v>
      </c>
      <c r="Z13" s="19">
        <f>4/V8</f>
        <v>0.1</v>
      </c>
    </row>
    <row r="14" spans="1:26" ht="19.05" x14ac:dyDescent="0.35">
      <c r="A14" s="6">
        <v>22</v>
      </c>
      <c r="C14" s="29" t="s">
        <v>8</v>
      </c>
      <c r="D14" s="16" t="str">
        <f t="shared" si="0"/>
        <v>18-25</v>
      </c>
      <c r="S14" t="s">
        <v>30</v>
      </c>
      <c r="T14" s="19">
        <f>3/T8</f>
        <v>3.7499999999999999E-2</v>
      </c>
      <c r="V14" t="s">
        <v>30</v>
      </c>
      <c r="W14" s="19">
        <f>1/U8</f>
        <v>1.6666666666666666E-2</v>
      </c>
      <c r="Y14" t="s">
        <v>30</v>
      </c>
      <c r="Z14" s="19">
        <f>2/V8</f>
        <v>0.05</v>
      </c>
    </row>
    <row r="15" spans="1:26" ht="19.05" x14ac:dyDescent="0.35">
      <c r="A15" s="6">
        <v>22</v>
      </c>
      <c r="C15" s="29" t="s">
        <v>8</v>
      </c>
      <c r="D15" s="16" t="str">
        <f t="shared" si="0"/>
        <v>18-25</v>
      </c>
    </row>
    <row r="16" spans="1:26" ht="19.05" x14ac:dyDescent="0.35">
      <c r="A16" s="6">
        <v>23</v>
      </c>
      <c r="C16" s="29" t="s">
        <v>8</v>
      </c>
      <c r="D16" s="16" t="str">
        <f t="shared" si="0"/>
        <v>18-25</v>
      </c>
    </row>
    <row r="17" spans="1:4" ht="19.05" x14ac:dyDescent="0.35">
      <c r="A17" s="6">
        <v>23</v>
      </c>
      <c r="C17" s="29" t="s">
        <v>8</v>
      </c>
      <c r="D17" s="16" t="str">
        <f t="shared" si="0"/>
        <v>18-25</v>
      </c>
    </row>
    <row r="18" spans="1:4" ht="19.05" x14ac:dyDescent="0.35">
      <c r="A18" s="6">
        <v>23</v>
      </c>
      <c r="C18" s="29" t="s">
        <v>8</v>
      </c>
      <c r="D18" s="16" t="str">
        <f t="shared" si="0"/>
        <v>18-25</v>
      </c>
    </row>
    <row r="19" spans="1:4" ht="19.05" x14ac:dyDescent="0.35">
      <c r="A19" s="6">
        <v>23</v>
      </c>
      <c r="C19" s="29" t="s">
        <v>8</v>
      </c>
      <c r="D19" s="16" t="str">
        <f t="shared" si="0"/>
        <v>18-25</v>
      </c>
    </row>
    <row r="20" spans="1:4" ht="19.05" x14ac:dyDescent="0.35">
      <c r="A20" s="6">
        <v>23</v>
      </c>
      <c r="C20" s="29" t="s">
        <v>8</v>
      </c>
      <c r="D20" s="16" t="str">
        <f t="shared" si="0"/>
        <v>18-25</v>
      </c>
    </row>
    <row r="21" spans="1:4" ht="19.05" x14ac:dyDescent="0.35">
      <c r="A21" s="6">
        <v>23</v>
      </c>
      <c r="C21" s="29" t="s">
        <v>8</v>
      </c>
      <c r="D21" s="16" t="str">
        <f t="shared" si="0"/>
        <v>18-25</v>
      </c>
    </row>
    <row r="22" spans="1:4" ht="19.05" x14ac:dyDescent="0.35">
      <c r="A22" s="6">
        <v>23</v>
      </c>
      <c r="C22" s="29" t="s">
        <v>8</v>
      </c>
      <c r="D22" s="16" t="str">
        <f t="shared" si="0"/>
        <v>18-25</v>
      </c>
    </row>
    <row r="23" spans="1:4" ht="19.05" x14ac:dyDescent="0.35">
      <c r="A23" s="6">
        <v>23</v>
      </c>
      <c r="C23" s="29" t="s">
        <v>8</v>
      </c>
      <c r="D23" s="16" t="str">
        <f t="shared" si="0"/>
        <v>18-25</v>
      </c>
    </row>
    <row r="24" spans="1:4" ht="19.05" x14ac:dyDescent="0.35">
      <c r="A24" s="6">
        <v>24</v>
      </c>
      <c r="C24" s="29" t="s">
        <v>8</v>
      </c>
      <c r="D24" s="16" t="str">
        <f t="shared" si="0"/>
        <v>18-25</v>
      </c>
    </row>
    <row r="25" spans="1:4" ht="19.05" x14ac:dyDescent="0.35">
      <c r="A25" s="6">
        <v>24</v>
      </c>
      <c r="C25" s="29" t="s">
        <v>8</v>
      </c>
      <c r="D25" s="16" t="str">
        <f t="shared" si="0"/>
        <v>18-25</v>
      </c>
    </row>
    <row r="26" spans="1:4" ht="19.05" x14ac:dyDescent="0.35">
      <c r="A26" s="6">
        <v>24</v>
      </c>
      <c r="C26" s="29" t="s">
        <v>8</v>
      </c>
      <c r="D26" s="16" t="str">
        <f t="shared" si="0"/>
        <v>18-25</v>
      </c>
    </row>
    <row r="27" spans="1:4" ht="19.05" x14ac:dyDescent="0.35">
      <c r="A27" s="6">
        <v>24</v>
      </c>
      <c r="C27" s="29" t="s">
        <v>8</v>
      </c>
      <c r="D27" s="16" t="str">
        <f t="shared" si="0"/>
        <v>18-25</v>
      </c>
    </row>
    <row r="28" spans="1:4" ht="19.05" x14ac:dyDescent="0.35">
      <c r="A28" s="6">
        <v>24</v>
      </c>
      <c r="C28" s="29" t="s">
        <v>8</v>
      </c>
      <c r="D28" s="16" t="str">
        <f t="shared" si="0"/>
        <v>18-25</v>
      </c>
    </row>
    <row r="29" spans="1:4" ht="19.05" x14ac:dyDescent="0.35">
      <c r="A29" s="6">
        <v>25</v>
      </c>
      <c r="C29" s="29" t="s">
        <v>8</v>
      </c>
      <c r="D29" s="16" t="str">
        <f t="shared" si="0"/>
        <v>18-25</v>
      </c>
    </row>
    <row r="30" spans="1:4" ht="19.05" x14ac:dyDescent="0.35">
      <c r="A30" s="6">
        <v>25</v>
      </c>
      <c r="C30" s="29" t="s">
        <v>8</v>
      </c>
      <c r="D30" s="16" t="str">
        <f t="shared" si="0"/>
        <v>18-25</v>
      </c>
    </row>
    <row r="31" spans="1:4" ht="19.05" x14ac:dyDescent="0.35">
      <c r="A31" s="6">
        <v>25</v>
      </c>
      <c r="C31" s="29" t="s">
        <v>8</v>
      </c>
      <c r="D31" s="16" t="str">
        <f t="shared" si="0"/>
        <v>18-25</v>
      </c>
    </row>
    <row r="32" spans="1:4" ht="19.05" x14ac:dyDescent="0.35">
      <c r="A32" s="6">
        <v>25</v>
      </c>
      <c r="C32" s="29" t="s">
        <v>8</v>
      </c>
      <c r="D32" s="16" t="str">
        <f t="shared" si="0"/>
        <v>18-25</v>
      </c>
    </row>
    <row r="33" spans="1:4" ht="19.05" x14ac:dyDescent="0.35">
      <c r="A33" s="6">
        <v>25</v>
      </c>
      <c r="C33" s="29" t="s">
        <v>8</v>
      </c>
      <c r="D33" s="16" t="str">
        <f t="shared" si="0"/>
        <v>18-25</v>
      </c>
    </row>
    <row r="34" spans="1:4" ht="19.05" x14ac:dyDescent="0.35">
      <c r="A34" s="6">
        <v>25</v>
      </c>
      <c r="C34" s="29" t="s">
        <v>8</v>
      </c>
      <c r="D34" s="16" t="str">
        <f t="shared" ref="D34:D65" si="2">IF(A34&lt;=25, "18-25", IF(A34&lt;=35, "26-35", IF(A34&lt;=45, "36-45", "46+")))</f>
        <v>18-25</v>
      </c>
    </row>
    <row r="35" spans="1:4" ht="19.05" x14ac:dyDescent="0.35">
      <c r="A35" s="6">
        <v>25</v>
      </c>
      <c r="C35" s="29" t="s">
        <v>8</v>
      </c>
      <c r="D35" s="16" t="str">
        <f t="shared" si="2"/>
        <v>18-25</v>
      </c>
    </row>
    <row r="36" spans="1:4" ht="19.05" x14ac:dyDescent="0.35">
      <c r="A36" s="6">
        <v>26</v>
      </c>
      <c r="C36" s="29" t="s">
        <v>8</v>
      </c>
      <c r="D36" s="16" t="str">
        <f t="shared" si="2"/>
        <v>26-35</v>
      </c>
    </row>
    <row r="37" spans="1:4" ht="19.05" x14ac:dyDescent="0.35">
      <c r="A37" s="6">
        <v>26</v>
      </c>
      <c r="C37" s="29" t="s">
        <v>8</v>
      </c>
      <c r="D37" s="16" t="str">
        <f t="shared" si="2"/>
        <v>26-35</v>
      </c>
    </row>
    <row r="38" spans="1:4" ht="19.05" x14ac:dyDescent="0.35">
      <c r="A38" s="6">
        <v>26</v>
      </c>
      <c r="C38" s="29" t="s">
        <v>8</v>
      </c>
      <c r="D38" s="16" t="str">
        <f t="shared" si="2"/>
        <v>26-35</v>
      </c>
    </row>
    <row r="39" spans="1:4" ht="19.05" x14ac:dyDescent="0.35">
      <c r="A39" s="6">
        <v>26</v>
      </c>
      <c r="C39" s="29" t="s">
        <v>8</v>
      </c>
      <c r="D39" s="16" t="str">
        <f t="shared" si="2"/>
        <v>26-35</v>
      </c>
    </row>
    <row r="40" spans="1:4" ht="19.05" x14ac:dyDescent="0.35">
      <c r="A40" s="6">
        <v>26</v>
      </c>
      <c r="C40" s="29" t="s">
        <v>8</v>
      </c>
      <c r="D40" s="16" t="str">
        <f t="shared" si="2"/>
        <v>26-35</v>
      </c>
    </row>
    <row r="41" spans="1:4" ht="19.05" x14ac:dyDescent="0.35">
      <c r="A41" s="6">
        <v>26</v>
      </c>
      <c r="C41" s="29" t="s">
        <v>8</v>
      </c>
      <c r="D41" s="16" t="str">
        <f t="shared" si="2"/>
        <v>26-35</v>
      </c>
    </row>
    <row r="42" spans="1:4" ht="19.05" x14ac:dyDescent="0.35">
      <c r="A42" s="6">
        <v>26</v>
      </c>
      <c r="C42" s="29" t="s">
        <v>8</v>
      </c>
      <c r="D42" s="16" t="str">
        <f t="shared" si="2"/>
        <v>26-35</v>
      </c>
    </row>
    <row r="43" spans="1:4" ht="19.05" x14ac:dyDescent="0.35">
      <c r="A43" s="6">
        <v>27</v>
      </c>
      <c r="C43" s="29" t="s">
        <v>8</v>
      </c>
      <c r="D43" s="16" t="str">
        <f t="shared" si="2"/>
        <v>26-35</v>
      </c>
    </row>
    <row r="44" spans="1:4" ht="19.05" x14ac:dyDescent="0.35">
      <c r="A44" s="6">
        <v>27</v>
      </c>
      <c r="C44" s="29" t="s">
        <v>8</v>
      </c>
      <c r="D44" s="16" t="str">
        <f t="shared" si="2"/>
        <v>26-35</v>
      </c>
    </row>
    <row r="45" spans="1:4" ht="19.05" x14ac:dyDescent="0.35">
      <c r="A45" s="6">
        <v>27</v>
      </c>
      <c r="C45" s="29" t="s">
        <v>8</v>
      </c>
      <c r="D45" s="16" t="str">
        <f t="shared" si="2"/>
        <v>26-35</v>
      </c>
    </row>
    <row r="46" spans="1:4" ht="19.05" x14ac:dyDescent="0.35">
      <c r="A46" s="6">
        <v>28</v>
      </c>
      <c r="C46" s="29" t="s">
        <v>8</v>
      </c>
      <c r="D46" s="16" t="str">
        <f t="shared" si="2"/>
        <v>26-35</v>
      </c>
    </row>
    <row r="47" spans="1:4" ht="19.05" x14ac:dyDescent="0.35">
      <c r="A47" s="6">
        <v>28</v>
      </c>
      <c r="C47" s="29" t="s">
        <v>8</v>
      </c>
      <c r="D47" s="16" t="str">
        <f t="shared" si="2"/>
        <v>26-35</v>
      </c>
    </row>
    <row r="48" spans="1:4" ht="19.05" x14ac:dyDescent="0.35">
      <c r="A48" s="6">
        <v>28</v>
      </c>
      <c r="C48" s="29" t="s">
        <v>8</v>
      </c>
      <c r="D48" s="16" t="str">
        <f t="shared" si="2"/>
        <v>26-35</v>
      </c>
    </row>
    <row r="49" spans="1:4" ht="19.05" x14ac:dyDescent="0.35">
      <c r="A49" s="6">
        <v>28</v>
      </c>
      <c r="C49" s="29" t="s">
        <v>8</v>
      </c>
      <c r="D49" s="16" t="str">
        <f t="shared" si="2"/>
        <v>26-35</v>
      </c>
    </row>
    <row r="50" spans="1:4" ht="19.05" x14ac:dyDescent="0.35">
      <c r="A50" s="6">
        <v>28</v>
      </c>
      <c r="C50" s="29" t="s">
        <v>8</v>
      </c>
      <c r="D50" s="16" t="str">
        <f t="shared" si="2"/>
        <v>26-35</v>
      </c>
    </row>
    <row r="51" spans="1:4" ht="19.05" x14ac:dyDescent="0.35">
      <c r="A51" s="6">
        <v>28</v>
      </c>
      <c r="C51" s="29" t="s">
        <v>8</v>
      </c>
      <c r="D51" s="16" t="str">
        <f t="shared" si="2"/>
        <v>26-35</v>
      </c>
    </row>
    <row r="52" spans="1:4" ht="19.05" x14ac:dyDescent="0.35">
      <c r="A52" s="6">
        <v>29</v>
      </c>
      <c r="C52" s="29" t="s">
        <v>8</v>
      </c>
      <c r="D52" s="16" t="str">
        <f t="shared" si="2"/>
        <v>26-35</v>
      </c>
    </row>
    <row r="53" spans="1:4" ht="19.05" x14ac:dyDescent="0.35">
      <c r="A53" s="6">
        <v>29</v>
      </c>
      <c r="C53" s="29" t="s">
        <v>8</v>
      </c>
      <c r="D53" s="16" t="str">
        <f t="shared" si="2"/>
        <v>26-35</v>
      </c>
    </row>
    <row r="54" spans="1:4" ht="19.05" x14ac:dyDescent="0.35">
      <c r="A54" s="6">
        <v>29</v>
      </c>
      <c r="C54" s="29" t="s">
        <v>8</v>
      </c>
      <c r="D54" s="16" t="str">
        <f t="shared" si="2"/>
        <v>26-35</v>
      </c>
    </row>
    <row r="55" spans="1:4" ht="19.05" x14ac:dyDescent="0.35">
      <c r="A55" s="6">
        <v>30</v>
      </c>
      <c r="C55" s="29" t="s">
        <v>8</v>
      </c>
      <c r="D55" s="16" t="str">
        <f t="shared" si="2"/>
        <v>26-35</v>
      </c>
    </row>
    <row r="56" spans="1:4" ht="19.05" x14ac:dyDescent="0.35">
      <c r="A56" s="6">
        <v>30</v>
      </c>
      <c r="C56" s="29" t="s">
        <v>8</v>
      </c>
      <c r="D56" s="16" t="str">
        <f t="shared" si="2"/>
        <v>26-35</v>
      </c>
    </row>
    <row r="57" spans="1:4" ht="19.05" x14ac:dyDescent="0.35">
      <c r="A57" s="6">
        <v>31</v>
      </c>
      <c r="C57" s="29" t="s">
        <v>8</v>
      </c>
      <c r="D57" s="16" t="str">
        <f t="shared" si="2"/>
        <v>26-35</v>
      </c>
    </row>
    <row r="58" spans="1:4" ht="19.05" x14ac:dyDescent="0.35">
      <c r="A58" s="6">
        <v>31</v>
      </c>
      <c r="C58" s="29" t="s">
        <v>8</v>
      </c>
      <c r="D58" s="16" t="str">
        <f t="shared" si="2"/>
        <v>26-35</v>
      </c>
    </row>
    <row r="59" spans="1:4" ht="19.05" x14ac:dyDescent="0.35">
      <c r="A59" s="6">
        <v>32</v>
      </c>
      <c r="C59" s="29" t="s">
        <v>8</v>
      </c>
      <c r="D59" s="16" t="str">
        <f t="shared" si="2"/>
        <v>26-35</v>
      </c>
    </row>
    <row r="60" spans="1:4" ht="19.05" x14ac:dyDescent="0.35">
      <c r="A60" s="6">
        <v>32</v>
      </c>
      <c r="C60" s="29" t="s">
        <v>8</v>
      </c>
      <c r="D60" s="16" t="str">
        <f t="shared" si="2"/>
        <v>26-35</v>
      </c>
    </row>
    <row r="61" spans="1:4" ht="19.05" x14ac:dyDescent="0.35">
      <c r="A61" s="6">
        <v>33</v>
      </c>
      <c r="C61" s="29" t="s">
        <v>8</v>
      </c>
      <c r="D61" s="16" t="str">
        <f t="shared" si="2"/>
        <v>26-35</v>
      </c>
    </row>
    <row r="62" spans="1:4" ht="19.05" x14ac:dyDescent="0.35">
      <c r="A62" s="6">
        <v>33</v>
      </c>
      <c r="C62" s="29" t="s">
        <v>8</v>
      </c>
      <c r="D62" s="16" t="str">
        <f t="shared" si="2"/>
        <v>26-35</v>
      </c>
    </row>
    <row r="63" spans="1:4" ht="19.05" x14ac:dyDescent="0.35">
      <c r="A63" s="6">
        <v>34</v>
      </c>
      <c r="C63" s="29" t="s">
        <v>8</v>
      </c>
      <c r="D63" s="16" t="str">
        <f t="shared" si="2"/>
        <v>26-35</v>
      </c>
    </row>
    <row r="64" spans="1:4" ht="19.05" x14ac:dyDescent="0.35">
      <c r="A64" s="6">
        <v>34</v>
      </c>
      <c r="C64" s="29" t="s">
        <v>8</v>
      </c>
      <c r="D64" s="16" t="str">
        <f t="shared" si="2"/>
        <v>26-35</v>
      </c>
    </row>
    <row r="65" spans="1:4" ht="19.05" x14ac:dyDescent="0.35">
      <c r="A65" s="6">
        <v>35</v>
      </c>
      <c r="C65" s="29" t="s">
        <v>8</v>
      </c>
      <c r="D65" s="16" t="str">
        <f t="shared" si="2"/>
        <v>26-35</v>
      </c>
    </row>
    <row r="66" spans="1:4" ht="19.05" x14ac:dyDescent="0.35">
      <c r="A66" s="6">
        <v>35</v>
      </c>
      <c r="C66" s="29" t="s">
        <v>8</v>
      </c>
      <c r="D66" s="16" t="str">
        <f t="shared" ref="D66:D97" si="3">IF(A66&lt;=25, "18-25", IF(A66&lt;=35, "26-35", IF(A66&lt;=45, "36-45", "46+")))</f>
        <v>26-35</v>
      </c>
    </row>
    <row r="67" spans="1:4" ht="19.05" x14ac:dyDescent="0.35">
      <c r="A67" s="6">
        <v>35</v>
      </c>
      <c r="C67" s="29" t="s">
        <v>8</v>
      </c>
      <c r="D67" s="16" t="str">
        <f t="shared" si="3"/>
        <v>26-35</v>
      </c>
    </row>
    <row r="68" spans="1:4" ht="19.05" x14ac:dyDescent="0.35">
      <c r="A68" s="6">
        <v>36</v>
      </c>
      <c r="C68" s="29" t="s">
        <v>8</v>
      </c>
      <c r="D68" s="16" t="str">
        <f t="shared" si="3"/>
        <v>36-45</v>
      </c>
    </row>
    <row r="69" spans="1:4" ht="19.05" x14ac:dyDescent="0.35">
      <c r="A69" s="6">
        <v>37</v>
      </c>
      <c r="C69" s="29" t="s">
        <v>8</v>
      </c>
      <c r="D69" s="16" t="str">
        <f t="shared" si="3"/>
        <v>36-45</v>
      </c>
    </row>
    <row r="70" spans="1:4" ht="19.05" x14ac:dyDescent="0.35">
      <c r="A70" s="6">
        <v>38</v>
      </c>
      <c r="C70" s="29" t="s">
        <v>8</v>
      </c>
      <c r="D70" s="16" t="str">
        <f t="shared" si="3"/>
        <v>36-45</v>
      </c>
    </row>
    <row r="71" spans="1:4" ht="19.05" x14ac:dyDescent="0.35">
      <c r="A71" s="6">
        <v>38</v>
      </c>
      <c r="C71" s="29" t="s">
        <v>8</v>
      </c>
      <c r="D71" s="16" t="str">
        <f t="shared" si="3"/>
        <v>36-45</v>
      </c>
    </row>
    <row r="72" spans="1:4" ht="19.05" x14ac:dyDescent="0.35">
      <c r="A72" s="6">
        <v>38</v>
      </c>
      <c r="C72" s="29" t="s">
        <v>8</v>
      </c>
      <c r="D72" s="16" t="str">
        <f t="shared" si="3"/>
        <v>36-45</v>
      </c>
    </row>
    <row r="73" spans="1:4" ht="19.05" x14ac:dyDescent="0.35">
      <c r="A73" s="6">
        <v>38</v>
      </c>
      <c r="C73" s="29" t="s">
        <v>8</v>
      </c>
      <c r="D73" s="16" t="str">
        <f t="shared" si="3"/>
        <v>36-45</v>
      </c>
    </row>
    <row r="74" spans="1:4" ht="19.05" x14ac:dyDescent="0.35">
      <c r="A74" s="6">
        <v>39</v>
      </c>
      <c r="C74" s="29" t="s">
        <v>8</v>
      </c>
      <c r="D74" s="16" t="str">
        <f t="shared" si="3"/>
        <v>36-45</v>
      </c>
    </row>
    <row r="75" spans="1:4" ht="19.05" x14ac:dyDescent="0.35">
      <c r="A75" s="6">
        <v>40</v>
      </c>
      <c r="C75" s="29" t="s">
        <v>8</v>
      </c>
      <c r="D75" s="16" t="str">
        <f t="shared" si="3"/>
        <v>36-45</v>
      </c>
    </row>
    <row r="76" spans="1:4" ht="19.05" x14ac:dyDescent="0.35">
      <c r="A76" s="6">
        <v>41</v>
      </c>
      <c r="C76" s="29" t="s">
        <v>8</v>
      </c>
      <c r="D76" s="16" t="str">
        <f t="shared" si="3"/>
        <v>36-45</v>
      </c>
    </row>
    <row r="77" spans="1:4" ht="19.05" x14ac:dyDescent="0.35">
      <c r="A77" s="6">
        <v>43</v>
      </c>
      <c r="C77" s="29" t="s">
        <v>8</v>
      </c>
      <c r="D77" s="16" t="str">
        <f t="shared" si="3"/>
        <v>36-45</v>
      </c>
    </row>
    <row r="78" spans="1:4" ht="19.05" x14ac:dyDescent="0.35">
      <c r="A78" s="6">
        <v>44</v>
      </c>
      <c r="C78" s="29" t="s">
        <v>8</v>
      </c>
      <c r="D78" s="16" t="str">
        <f t="shared" si="3"/>
        <v>36-45</v>
      </c>
    </row>
    <row r="79" spans="1:4" ht="19.05" x14ac:dyDescent="0.35">
      <c r="A79" s="6">
        <v>46</v>
      </c>
      <c r="C79" s="29" t="s">
        <v>8</v>
      </c>
      <c r="D79" s="16" t="str">
        <f t="shared" si="3"/>
        <v>46+</v>
      </c>
    </row>
    <row r="80" spans="1:4" ht="19.05" x14ac:dyDescent="0.35">
      <c r="A80" s="6">
        <v>47</v>
      </c>
      <c r="C80" s="29" t="s">
        <v>8</v>
      </c>
      <c r="D80" s="16" t="str">
        <f t="shared" si="3"/>
        <v>46+</v>
      </c>
    </row>
    <row r="81" spans="1:4" ht="19.05" x14ac:dyDescent="0.35">
      <c r="A81" s="17">
        <v>50</v>
      </c>
      <c r="C81" s="29" t="s">
        <v>8</v>
      </c>
      <c r="D81" s="16" t="str">
        <f t="shared" si="3"/>
        <v>46+</v>
      </c>
    </row>
    <row r="82" spans="1:4" ht="19.05" x14ac:dyDescent="0.35">
      <c r="A82" s="6">
        <v>19</v>
      </c>
      <c r="C82" s="29" t="s">
        <v>13</v>
      </c>
      <c r="D82" s="16" t="str">
        <f t="shared" si="3"/>
        <v>18-25</v>
      </c>
    </row>
    <row r="83" spans="1:4" ht="19.05" x14ac:dyDescent="0.35">
      <c r="A83" s="6">
        <v>20</v>
      </c>
      <c r="C83" s="29" t="s">
        <v>13</v>
      </c>
      <c r="D83" s="16" t="str">
        <f t="shared" si="3"/>
        <v>18-25</v>
      </c>
    </row>
    <row r="84" spans="1:4" ht="19.05" x14ac:dyDescent="0.35">
      <c r="A84" s="6">
        <v>20</v>
      </c>
      <c r="C84" s="29" t="s">
        <v>13</v>
      </c>
      <c r="D84" s="16" t="str">
        <f t="shared" si="3"/>
        <v>18-25</v>
      </c>
    </row>
    <row r="85" spans="1:4" ht="19.05" x14ac:dyDescent="0.35">
      <c r="A85" s="6">
        <v>20</v>
      </c>
      <c r="C85" s="29" t="s">
        <v>13</v>
      </c>
      <c r="D85" s="16" t="str">
        <f t="shared" si="3"/>
        <v>18-25</v>
      </c>
    </row>
    <row r="86" spans="1:4" ht="19.05" x14ac:dyDescent="0.35">
      <c r="A86" s="6">
        <v>21</v>
      </c>
      <c r="C86" s="29" t="s">
        <v>13</v>
      </c>
      <c r="D86" s="16" t="str">
        <f t="shared" si="3"/>
        <v>18-25</v>
      </c>
    </row>
    <row r="87" spans="1:4" ht="19.05" x14ac:dyDescent="0.35">
      <c r="A87" s="6">
        <v>21</v>
      </c>
      <c r="C87" s="29" t="s">
        <v>13</v>
      </c>
      <c r="D87" s="16" t="str">
        <f t="shared" si="3"/>
        <v>18-25</v>
      </c>
    </row>
    <row r="88" spans="1:4" ht="19.05" x14ac:dyDescent="0.35">
      <c r="A88" s="6">
        <v>21</v>
      </c>
      <c r="C88" s="29" t="s">
        <v>13</v>
      </c>
      <c r="D88" s="16" t="str">
        <f t="shared" si="3"/>
        <v>18-25</v>
      </c>
    </row>
    <row r="89" spans="1:4" ht="19.05" x14ac:dyDescent="0.35">
      <c r="A89" s="6">
        <v>23</v>
      </c>
      <c r="C89" s="29" t="s">
        <v>13</v>
      </c>
      <c r="D89" s="16" t="str">
        <f t="shared" si="3"/>
        <v>18-25</v>
      </c>
    </row>
    <row r="90" spans="1:4" ht="19.05" x14ac:dyDescent="0.35">
      <c r="A90" s="6">
        <v>23</v>
      </c>
      <c r="C90" s="29" t="s">
        <v>13</v>
      </c>
      <c r="D90" s="16" t="str">
        <f t="shared" si="3"/>
        <v>18-25</v>
      </c>
    </row>
    <row r="91" spans="1:4" ht="19.05" x14ac:dyDescent="0.35">
      <c r="A91" s="6">
        <v>23</v>
      </c>
      <c r="C91" s="29" t="s">
        <v>13</v>
      </c>
      <c r="D91" s="16" t="str">
        <f t="shared" si="3"/>
        <v>18-25</v>
      </c>
    </row>
    <row r="92" spans="1:4" ht="19.05" x14ac:dyDescent="0.35">
      <c r="A92" s="6">
        <v>23</v>
      </c>
      <c r="C92" s="29" t="s">
        <v>13</v>
      </c>
      <c r="D92" s="16" t="str">
        <f t="shared" si="3"/>
        <v>18-25</v>
      </c>
    </row>
    <row r="93" spans="1:4" ht="19.05" x14ac:dyDescent="0.35">
      <c r="A93" s="6">
        <v>23</v>
      </c>
      <c r="C93" s="29" t="s">
        <v>13</v>
      </c>
      <c r="D93" s="16" t="str">
        <f t="shared" si="3"/>
        <v>18-25</v>
      </c>
    </row>
    <row r="94" spans="1:4" ht="19.05" x14ac:dyDescent="0.35">
      <c r="A94" s="6">
        <v>23</v>
      </c>
      <c r="C94" s="29" t="s">
        <v>13</v>
      </c>
      <c r="D94" s="16" t="str">
        <f t="shared" si="3"/>
        <v>18-25</v>
      </c>
    </row>
    <row r="95" spans="1:4" ht="19.05" x14ac:dyDescent="0.35">
      <c r="A95" s="6">
        <v>23</v>
      </c>
      <c r="C95" s="29" t="s">
        <v>13</v>
      </c>
      <c r="D95" s="16" t="str">
        <f t="shared" si="3"/>
        <v>18-25</v>
      </c>
    </row>
    <row r="96" spans="1:4" ht="19.05" x14ac:dyDescent="0.35">
      <c r="A96" s="6">
        <v>24</v>
      </c>
      <c r="C96" s="29" t="s">
        <v>13</v>
      </c>
      <c r="D96" s="16" t="str">
        <f t="shared" si="3"/>
        <v>18-25</v>
      </c>
    </row>
    <row r="97" spans="1:4" ht="19.05" x14ac:dyDescent="0.35">
      <c r="A97" s="6">
        <v>24</v>
      </c>
      <c r="C97" s="29" t="s">
        <v>13</v>
      </c>
      <c r="D97" s="16" t="str">
        <f t="shared" si="3"/>
        <v>18-25</v>
      </c>
    </row>
    <row r="98" spans="1:4" ht="19.05" x14ac:dyDescent="0.35">
      <c r="A98" s="6">
        <v>24</v>
      </c>
      <c r="C98" s="29" t="s">
        <v>13</v>
      </c>
      <c r="D98" s="16" t="str">
        <f t="shared" ref="D98:D129" si="4">IF(A98&lt;=25, "18-25", IF(A98&lt;=35, "26-35", IF(A98&lt;=45, "36-45", "46+")))</f>
        <v>18-25</v>
      </c>
    </row>
    <row r="99" spans="1:4" ht="19.05" x14ac:dyDescent="0.35">
      <c r="A99" s="6">
        <v>25</v>
      </c>
      <c r="C99" s="29" t="s">
        <v>13</v>
      </c>
      <c r="D99" s="16" t="str">
        <f t="shared" si="4"/>
        <v>18-25</v>
      </c>
    </row>
    <row r="100" spans="1:4" ht="19.05" x14ac:dyDescent="0.35">
      <c r="A100" s="6">
        <v>25</v>
      </c>
      <c r="C100" s="29" t="s">
        <v>13</v>
      </c>
      <c r="D100" s="16" t="str">
        <f t="shared" si="4"/>
        <v>18-25</v>
      </c>
    </row>
    <row r="101" spans="1:4" ht="19.05" x14ac:dyDescent="0.35">
      <c r="A101" s="6">
        <v>25</v>
      </c>
      <c r="C101" s="29" t="s">
        <v>13</v>
      </c>
      <c r="D101" s="16" t="str">
        <f t="shared" si="4"/>
        <v>18-25</v>
      </c>
    </row>
    <row r="102" spans="1:4" ht="19.05" x14ac:dyDescent="0.35">
      <c r="A102" s="6">
        <v>25</v>
      </c>
      <c r="C102" s="29" t="s">
        <v>13</v>
      </c>
      <c r="D102" s="16" t="str">
        <f t="shared" si="4"/>
        <v>18-25</v>
      </c>
    </row>
    <row r="103" spans="1:4" ht="19.05" x14ac:dyDescent="0.35">
      <c r="A103" s="6">
        <v>25</v>
      </c>
      <c r="C103" s="29" t="s">
        <v>13</v>
      </c>
      <c r="D103" s="16" t="str">
        <f t="shared" si="4"/>
        <v>18-25</v>
      </c>
    </row>
    <row r="104" spans="1:4" ht="19.05" x14ac:dyDescent="0.35">
      <c r="A104" s="6">
        <v>25</v>
      </c>
      <c r="C104" s="29" t="s">
        <v>13</v>
      </c>
      <c r="D104" s="16" t="str">
        <f t="shared" si="4"/>
        <v>18-25</v>
      </c>
    </row>
    <row r="105" spans="1:4" ht="19.05" x14ac:dyDescent="0.35">
      <c r="A105" s="6">
        <v>25</v>
      </c>
      <c r="C105" s="29" t="s">
        <v>13</v>
      </c>
      <c r="D105" s="16" t="str">
        <f t="shared" si="4"/>
        <v>18-25</v>
      </c>
    </row>
    <row r="106" spans="1:4" ht="19.05" x14ac:dyDescent="0.35">
      <c r="A106" s="6">
        <v>25</v>
      </c>
      <c r="C106" s="29" t="s">
        <v>13</v>
      </c>
      <c r="D106" s="16" t="str">
        <f t="shared" si="4"/>
        <v>18-25</v>
      </c>
    </row>
    <row r="107" spans="1:4" ht="19.05" x14ac:dyDescent="0.35">
      <c r="A107" s="6">
        <v>25</v>
      </c>
      <c r="C107" s="29" t="s">
        <v>13</v>
      </c>
      <c r="D107" s="16" t="str">
        <f t="shared" si="4"/>
        <v>18-25</v>
      </c>
    </row>
    <row r="108" spans="1:4" ht="19.05" x14ac:dyDescent="0.35">
      <c r="A108" s="6">
        <v>25</v>
      </c>
      <c r="C108" s="29" t="s">
        <v>13</v>
      </c>
      <c r="D108" s="16" t="str">
        <f t="shared" si="4"/>
        <v>18-25</v>
      </c>
    </row>
    <row r="109" spans="1:4" ht="19.05" x14ac:dyDescent="0.35">
      <c r="A109" s="6">
        <v>25</v>
      </c>
      <c r="C109" s="29" t="s">
        <v>13</v>
      </c>
      <c r="D109" s="16" t="str">
        <f t="shared" si="4"/>
        <v>18-25</v>
      </c>
    </row>
    <row r="110" spans="1:4" ht="19.05" x14ac:dyDescent="0.35">
      <c r="A110" s="6">
        <v>26</v>
      </c>
      <c r="C110" s="29" t="s">
        <v>13</v>
      </c>
      <c r="D110" s="16" t="str">
        <f t="shared" si="4"/>
        <v>26-35</v>
      </c>
    </row>
    <row r="111" spans="1:4" ht="19.05" x14ac:dyDescent="0.35">
      <c r="A111" s="6">
        <v>26</v>
      </c>
      <c r="C111" s="29" t="s">
        <v>13</v>
      </c>
      <c r="D111" s="16" t="str">
        <f t="shared" si="4"/>
        <v>26-35</v>
      </c>
    </row>
    <row r="112" spans="1:4" ht="19.05" x14ac:dyDescent="0.35">
      <c r="A112" s="6">
        <v>26</v>
      </c>
      <c r="C112" s="29" t="s">
        <v>13</v>
      </c>
      <c r="D112" s="16" t="str">
        <f t="shared" si="4"/>
        <v>26-35</v>
      </c>
    </row>
    <row r="113" spans="1:4" ht="19.05" x14ac:dyDescent="0.35">
      <c r="A113" s="6">
        <v>27</v>
      </c>
      <c r="C113" s="29" t="s">
        <v>13</v>
      </c>
      <c r="D113" s="16" t="str">
        <f t="shared" si="4"/>
        <v>26-35</v>
      </c>
    </row>
    <row r="114" spans="1:4" ht="19.05" x14ac:dyDescent="0.35">
      <c r="A114" s="6">
        <v>29</v>
      </c>
      <c r="C114" s="29" t="s">
        <v>13</v>
      </c>
      <c r="D114" s="16" t="str">
        <f t="shared" si="4"/>
        <v>26-35</v>
      </c>
    </row>
    <row r="115" spans="1:4" ht="19.05" x14ac:dyDescent="0.35">
      <c r="A115" s="6">
        <v>30</v>
      </c>
      <c r="C115" s="29" t="s">
        <v>13</v>
      </c>
      <c r="D115" s="16" t="str">
        <f t="shared" si="4"/>
        <v>26-35</v>
      </c>
    </row>
    <row r="116" spans="1:4" ht="19.05" x14ac:dyDescent="0.35">
      <c r="A116" s="6">
        <v>30</v>
      </c>
      <c r="C116" s="29" t="s">
        <v>13</v>
      </c>
      <c r="D116" s="16" t="str">
        <f t="shared" si="4"/>
        <v>26-35</v>
      </c>
    </row>
    <row r="117" spans="1:4" ht="19.05" x14ac:dyDescent="0.35">
      <c r="A117" s="6">
        <v>31</v>
      </c>
      <c r="C117" s="29" t="s">
        <v>13</v>
      </c>
      <c r="D117" s="16" t="str">
        <f t="shared" si="4"/>
        <v>26-35</v>
      </c>
    </row>
    <row r="118" spans="1:4" ht="19.05" x14ac:dyDescent="0.35">
      <c r="A118" s="6">
        <v>31</v>
      </c>
      <c r="C118" s="29" t="s">
        <v>13</v>
      </c>
      <c r="D118" s="16" t="str">
        <f t="shared" si="4"/>
        <v>26-35</v>
      </c>
    </row>
    <row r="119" spans="1:4" ht="19.05" x14ac:dyDescent="0.35">
      <c r="A119" s="6">
        <v>31</v>
      </c>
      <c r="C119" s="29" t="s">
        <v>13</v>
      </c>
      <c r="D119" s="16" t="str">
        <f t="shared" si="4"/>
        <v>26-35</v>
      </c>
    </row>
    <row r="120" spans="1:4" ht="19.05" x14ac:dyDescent="0.35">
      <c r="A120" s="6">
        <v>32</v>
      </c>
      <c r="C120" s="29" t="s">
        <v>13</v>
      </c>
      <c r="D120" s="16" t="str">
        <f t="shared" si="4"/>
        <v>26-35</v>
      </c>
    </row>
    <row r="121" spans="1:4" ht="19.05" x14ac:dyDescent="0.35">
      <c r="A121" s="6">
        <v>32</v>
      </c>
      <c r="C121" s="29" t="s">
        <v>13</v>
      </c>
      <c r="D121" s="16" t="str">
        <f t="shared" si="4"/>
        <v>26-35</v>
      </c>
    </row>
    <row r="122" spans="1:4" ht="19.05" x14ac:dyDescent="0.35">
      <c r="A122" s="6">
        <v>33</v>
      </c>
      <c r="C122" s="29" t="s">
        <v>13</v>
      </c>
      <c r="D122" s="16" t="str">
        <f t="shared" si="4"/>
        <v>26-35</v>
      </c>
    </row>
    <row r="123" spans="1:4" ht="19.05" x14ac:dyDescent="0.35">
      <c r="A123" s="6">
        <v>33</v>
      </c>
      <c r="C123" s="29" t="s">
        <v>13</v>
      </c>
      <c r="D123" s="16" t="str">
        <f t="shared" si="4"/>
        <v>26-35</v>
      </c>
    </row>
    <row r="124" spans="1:4" ht="19.05" x14ac:dyDescent="0.35">
      <c r="A124" s="6">
        <v>33</v>
      </c>
      <c r="C124" s="29" t="s">
        <v>13</v>
      </c>
      <c r="D124" s="16" t="str">
        <f t="shared" si="4"/>
        <v>26-35</v>
      </c>
    </row>
    <row r="125" spans="1:4" ht="19.05" x14ac:dyDescent="0.35">
      <c r="A125" s="6">
        <v>33</v>
      </c>
      <c r="C125" s="29" t="s">
        <v>13</v>
      </c>
      <c r="D125" s="16" t="str">
        <f t="shared" si="4"/>
        <v>26-35</v>
      </c>
    </row>
    <row r="126" spans="1:4" ht="19.05" x14ac:dyDescent="0.35">
      <c r="A126" s="6">
        <v>33</v>
      </c>
      <c r="C126" s="29" t="s">
        <v>13</v>
      </c>
      <c r="D126" s="16" t="str">
        <f t="shared" si="4"/>
        <v>26-35</v>
      </c>
    </row>
    <row r="127" spans="1:4" ht="19.05" x14ac:dyDescent="0.35">
      <c r="A127" s="6">
        <v>34</v>
      </c>
      <c r="C127" s="29" t="s">
        <v>13</v>
      </c>
      <c r="D127" s="16" t="str">
        <f t="shared" si="4"/>
        <v>26-35</v>
      </c>
    </row>
    <row r="128" spans="1:4" ht="19.05" x14ac:dyDescent="0.35">
      <c r="A128" s="6">
        <v>34</v>
      </c>
      <c r="C128" s="29" t="s">
        <v>13</v>
      </c>
      <c r="D128" s="16" t="str">
        <f t="shared" si="4"/>
        <v>26-35</v>
      </c>
    </row>
    <row r="129" spans="1:4" ht="19.05" x14ac:dyDescent="0.35">
      <c r="A129" s="6">
        <v>34</v>
      </c>
      <c r="C129" s="29" t="s">
        <v>13</v>
      </c>
      <c r="D129" s="16" t="str">
        <f t="shared" si="4"/>
        <v>26-35</v>
      </c>
    </row>
    <row r="130" spans="1:4" ht="19.05" x14ac:dyDescent="0.35">
      <c r="A130" s="6">
        <v>35</v>
      </c>
      <c r="C130" s="29" t="s">
        <v>13</v>
      </c>
      <c r="D130" s="16" t="str">
        <f t="shared" ref="D130:D161" si="5">IF(A130&lt;=25, "18-25", IF(A130&lt;=35, "26-35", IF(A130&lt;=45, "36-45", "46+")))</f>
        <v>26-35</v>
      </c>
    </row>
    <row r="131" spans="1:4" ht="19.05" x14ac:dyDescent="0.35">
      <c r="A131" s="6">
        <v>35</v>
      </c>
      <c r="C131" s="29" t="s">
        <v>13</v>
      </c>
      <c r="D131" s="16" t="str">
        <f t="shared" si="5"/>
        <v>26-35</v>
      </c>
    </row>
    <row r="132" spans="1:4" ht="19.05" x14ac:dyDescent="0.35">
      <c r="A132" s="6">
        <v>35</v>
      </c>
      <c r="C132" s="29" t="s">
        <v>13</v>
      </c>
      <c r="D132" s="16" t="str">
        <f t="shared" si="5"/>
        <v>26-35</v>
      </c>
    </row>
    <row r="133" spans="1:4" ht="19.05" x14ac:dyDescent="0.35">
      <c r="A133" s="6">
        <v>35</v>
      </c>
      <c r="C133" s="29" t="s">
        <v>13</v>
      </c>
      <c r="D133" s="16" t="str">
        <f t="shared" si="5"/>
        <v>26-35</v>
      </c>
    </row>
    <row r="134" spans="1:4" ht="19.05" x14ac:dyDescent="0.35">
      <c r="A134" s="6">
        <v>37</v>
      </c>
      <c r="C134" s="29" t="s">
        <v>13</v>
      </c>
      <c r="D134" s="16" t="str">
        <f t="shared" si="5"/>
        <v>36-45</v>
      </c>
    </row>
    <row r="135" spans="1:4" ht="19.05" x14ac:dyDescent="0.35">
      <c r="A135" s="6">
        <v>38</v>
      </c>
      <c r="C135" s="29" t="s">
        <v>13</v>
      </c>
      <c r="D135" s="16" t="str">
        <f t="shared" si="5"/>
        <v>36-45</v>
      </c>
    </row>
    <row r="136" spans="1:4" ht="19.05" x14ac:dyDescent="0.35">
      <c r="A136" s="6">
        <v>38</v>
      </c>
      <c r="C136" s="29" t="s">
        <v>13</v>
      </c>
      <c r="D136" s="16" t="str">
        <f t="shared" si="5"/>
        <v>36-45</v>
      </c>
    </row>
    <row r="137" spans="1:4" ht="19.05" x14ac:dyDescent="0.35">
      <c r="A137" s="6">
        <v>40</v>
      </c>
      <c r="C137" s="29" t="s">
        <v>13</v>
      </c>
      <c r="D137" s="16" t="str">
        <f t="shared" si="5"/>
        <v>36-45</v>
      </c>
    </row>
    <row r="138" spans="1:4" ht="19.05" x14ac:dyDescent="0.35">
      <c r="A138" s="6">
        <v>40</v>
      </c>
      <c r="C138" s="29" t="s">
        <v>13</v>
      </c>
      <c r="D138" s="16" t="str">
        <f t="shared" si="5"/>
        <v>36-45</v>
      </c>
    </row>
    <row r="139" spans="1:4" ht="19.05" x14ac:dyDescent="0.35">
      <c r="A139" s="6">
        <v>40</v>
      </c>
      <c r="C139" s="29" t="s">
        <v>13</v>
      </c>
      <c r="D139" s="16" t="str">
        <f t="shared" si="5"/>
        <v>36-45</v>
      </c>
    </row>
    <row r="140" spans="1:4" ht="19.05" x14ac:dyDescent="0.35">
      <c r="A140" s="6">
        <v>45</v>
      </c>
      <c r="C140" s="29" t="s">
        <v>13</v>
      </c>
      <c r="D140" s="16" t="str">
        <f t="shared" si="5"/>
        <v>36-45</v>
      </c>
    </row>
    <row r="141" spans="1:4" ht="19.05" x14ac:dyDescent="0.35">
      <c r="A141" s="17">
        <v>48</v>
      </c>
      <c r="C141" s="29" t="s">
        <v>13</v>
      </c>
      <c r="D141" s="16" t="str">
        <f t="shared" si="5"/>
        <v>46+</v>
      </c>
    </row>
    <row r="142" spans="1:4" ht="19.05" x14ac:dyDescent="0.35">
      <c r="A142" s="6">
        <v>22</v>
      </c>
      <c r="C142" s="29" t="s">
        <v>14</v>
      </c>
      <c r="D142" s="16" t="str">
        <f t="shared" si="5"/>
        <v>18-25</v>
      </c>
    </row>
    <row r="143" spans="1:4" ht="19.05" x14ac:dyDescent="0.35">
      <c r="A143" s="6">
        <v>22</v>
      </c>
      <c r="C143" s="29" t="s">
        <v>14</v>
      </c>
      <c r="D143" s="16" t="str">
        <f t="shared" si="5"/>
        <v>18-25</v>
      </c>
    </row>
    <row r="144" spans="1:4" ht="19.05" x14ac:dyDescent="0.35">
      <c r="A144" s="6">
        <v>22</v>
      </c>
      <c r="C144" s="29" t="s">
        <v>14</v>
      </c>
      <c r="D144" s="16" t="str">
        <f t="shared" si="5"/>
        <v>18-25</v>
      </c>
    </row>
    <row r="145" spans="1:4" ht="19.05" x14ac:dyDescent="0.35">
      <c r="A145" s="6">
        <v>23</v>
      </c>
      <c r="C145" s="29" t="s">
        <v>14</v>
      </c>
      <c r="D145" s="16" t="str">
        <f t="shared" si="5"/>
        <v>18-25</v>
      </c>
    </row>
    <row r="146" spans="1:4" ht="19.05" x14ac:dyDescent="0.35">
      <c r="A146" s="6">
        <v>23</v>
      </c>
      <c r="C146" s="29" t="s">
        <v>14</v>
      </c>
      <c r="D146" s="16" t="str">
        <f t="shared" si="5"/>
        <v>18-25</v>
      </c>
    </row>
    <row r="147" spans="1:4" ht="19.05" x14ac:dyDescent="0.35">
      <c r="A147" s="6">
        <v>23</v>
      </c>
      <c r="C147" s="29" t="s">
        <v>14</v>
      </c>
      <c r="D147" s="16" t="str">
        <f t="shared" si="5"/>
        <v>18-25</v>
      </c>
    </row>
    <row r="148" spans="1:4" ht="19.05" x14ac:dyDescent="0.35">
      <c r="A148" s="6">
        <v>24</v>
      </c>
      <c r="C148" s="29" t="s">
        <v>14</v>
      </c>
      <c r="D148" s="16" t="str">
        <f t="shared" si="5"/>
        <v>18-25</v>
      </c>
    </row>
    <row r="149" spans="1:4" ht="19.05" x14ac:dyDescent="0.35">
      <c r="A149" s="6">
        <v>24</v>
      </c>
      <c r="C149" s="29" t="s">
        <v>14</v>
      </c>
      <c r="D149" s="16" t="str">
        <f t="shared" si="5"/>
        <v>18-25</v>
      </c>
    </row>
    <row r="150" spans="1:4" ht="19.05" x14ac:dyDescent="0.35">
      <c r="A150" s="6">
        <v>24</v>
      </c>
      <c r="C150" s="29" t="s">
        <v>14</v>
      </c>
      <c r="D150" s="16" t="str">
        <f t="shared" si="5"/>
        <v>18-25</v>
      </c>
    </row>
    <row r="151" spans="1:4" ht="19.05" x14ac:dyDescent="0.35">
      <c r="A151" s="6">
        <v>24</v>
      </c>
      <c r="C151" s="29" t="s">
        <v>14</v>
      </c>
      <c r="D151" s="16" t="str">
        <f t="shared" si="5"/>
        <v>18-25</v>
      </c>
    </row>
    <row r="152" spans="1:4" ht="19.05" x14ac:dyDescent="0.35">
      <c r="A152" s="6">
        <v>25</v>
      </c>
      <c r="C152" s="29" t="s">
        <v>14</v>
      </c>
      <c r="D152" s="16" t="str">
        <f t="shared" si="5"/>
        <v>18-25</v>
      </c>
    </row>
    <row r="153" spans="1:4" ht="19.05" x14ac:dyDescent="0.35">
      <c r="A153" s="6">
        <v>25</v>
      </c>
      <c r="C153" s="29" t="s">
        <v>14</v>
      </c>
      <c r="D153" s="16" t="str">
        <f t="shared" si="5"/>
        <v>18-25</v>
      </c>
    </row>
    <row r="154" spans="1:4" ht="19.05" x14ac:dyDescent="0.35">
      <c r="A154" s="6">
        <v>25</v>
      </c>
      <c r="C154" s="29" t="s">
        <v>14</v>
      </c>
      <c r="D154" s="16" t="str">
        <f t="shared" si="5"/>
        <v>18-25</v>
      </c>
    </row>
    <row r="155" spans="1:4" ht="19.05" x14ac:dyDescent="0.35">
      <c r="A155" s="6">
        <v>25</v>
      </c>
      <c r="C155" s="29" t="s">
        <v>14</v>
      </c>
      <c r="D155" s="16" t="str">
        <f t="shared" si="5"/>
        <v>18-25</v>
      </c>
    </row>
    <row r="156" spans="1:4" ht="19.05" x14ac:dyDescent="0.35">
      <c r="A156" s="6">
        <v>25</v>
      </c>
      <c r="C156" s="29" t="s">
        <v>14</v>
      </c>
      <c r="D156" s="16" t="str">
        <f t="shared" si="5"/>
        <v>18-25</v>
      </c>
    </row>
    <row r="157" spans="1:4" ht="19.05" x14ac:dyDescent="0.35">
      <c r="A157" s="6">
        <v>25</v>
      </c>
      <c r="C157" s="29" t="s">
        <v>14</v>
      </c>
      <c r="D157" s="16" t="str">
        <f t="shared" si="5"/>
        <v>18-25</v>
      </c>
    </row>
    <row r="158" spans="1:4" ht="19.05" x14ac:dyDescent="0.35">
      <c r="A158" s="6">
        <v>25</v>
      </c>
      <c r="C158" s="29" t="s">
        <v>14</v>
      </c>
      <c r="D158" s="16" t="str">
        <f t="shared" si="5"/>
        <v>18-25</v>
      </c>
    </row>
    <row r="159" spans="1:4" ht="19.05" x14ac:dyDescent="0.35">
      <c r="A159" s="6">
        <v>26</v>
      </c>
      <c r="C159" s="29" t="s">
        <v>14</v>
      </c>
      <c r="D159" s="16" t="str">
        <f t="shared" si="5"/>
        <v>26-35</v>
      </c>
    </row>
    <row r="160" spans="1:4" ht="19.05" x14ac:dyDescent="0.35">
      <c r="A160" s="6">
        <v>26</v>
      </c>
      <c r="C160" s="29" t="s">
        <v>14</v>
      </c>
      <c r="D160" s="16" t="str">
        <f t="shared" si="5"/>
        <v>26-35</v>
      </c>
    </row>
    <row r="161" spans="1:4" ht="19.05" x14ac:dyDescent="0.35">
      <c r="A161" s="6">
        <v>27</v>
      </c>
      <c r="C161" s="29" t="s">
        <v>14</v>
      </c>
      <c r="D161" s="16" t="str">
        <f t="shared" si="5"/>
        <v>26-35</v>
      </c>
    </row>
    <row r="162" spans="1:4" ht="19.05" x14ac:dyDescent="0.35">
      <c r="A162" s="6">
        <v>27</v>
      </c>
      <c r="C162" s="29" t="s">
        <v>14</v>
      </c>
      <c r="D162" s="16" t="str">
        <f t="shared" ref="D162:D181" si="6">IF(A162&lt;=25, "18-25", IF(A162&lt;=35, "26-35", IF(A162&lt;=45, "36-45", "46+")))</f>
        <v>26-35</v>
      </c>
    </row>
    <row r="163" spans="1:4" ht="19.05" x14ac:dyDescent="0.35">
      <c r="A163" s="6">
        <v>27</v>
      </c>
      <c r="C163" s="29" t="s">
        <v>14</v>
      </c>
      <c r="D163" s="16" t="str">
        <f t="shared" si="6"/>
        <v>26-35</v>
      </c>
    </row>
    <row r="164" spans="1:4" ht="19.05" x14ac:dyDescent="0.35">
      <c r="A164" s="6">
        <v>28</v>
      </c>
      <c r="C164" s="29" t="s">
        <v>14</v>
      </c>
      <c r="D164" s="16" t="str">
        <f t="shared" si="6"/>
        <v>26-35</v>
      </c>
    </row>
    <row r="165" spans="1:4" ht="19.05" x14ac:dyDescent="0.35">
      <c r="A165" s="6">
        <v>28</v>
      </c>
      <c r="C165" s="29" t="s">
        <v>14</v>
      </c>
      <c r="D165" s="16" t="str">
        <f t="shared" si="6"/>
        <v>26-35</v>
      </c>
    </row>
    <row r="166" spans="1:4" ht="19.05" x14ac:dyDescent="0.35">
      <c r="A166" s="6">
        <v>28</v>
      </c>
      <c r="C166" s="29" t="s">
        <v>14</v>
      </c>
      <c r="D166" s="16" t="str">
        <f t="shared" si="6"/>
        <v>26-35</v>
      </c>
    </row>
    <row r="167" spans="1:4" ht="19.05" x14ac:dyDescent="0.35">
      <c r="A167" s="6">
        <v>29</v>
      </c>
      <c r="C167" s="29" t="s">
        <v>14</v>
      </c>
      <c r="D167" s="16" t="str">
        <f t="shared" si="6"/>
        <v>26-35</v>
      </c>
    </row>
    <row r="168" spans="1:4" ht="19.05" x14ac:dyDescent="0.35">
      <c r="A168" s="6">
        <v>29</v>
      </c>
      <c r="C168" s="29" t="s">
        <v>14</v>
      </c>
      <c r="D168" s="16" t="str">
        <f t="shared" si="6"/>
        <v>26-35</v>
      </c>
    </row>
    <row r="169" spans="1:4" ht="19.05" x14ac:dyDescent="0.35">
      <c r="A169" s="6">
        <v>30</v>
      </c>
      <c r="C169" s="29" t="s">
        <v>14</v>
      </c>
      <c r="D169" s="16" t="str">
        <f t="shared" si="6"/>
        <v>26-35</v>
      </c>
    </row>
    <row r="170" spans="1:4" ht="19.05" x14ac:dyDescent="0.35">
      <c r="A170" s="6">
        <v>30</v>
      </c>
      <c r="C170" s="29" t="s">
        <v>14</v>
      </c>
      <c r="D170" s="16" t="str">
        <f t="shared" si="6"/>
        <v>26-35</v>
      </c>
    </row>
    <row r="171" spans="1:4" ht="19.05" x14ac:dyDescent="0.35">
      <c r="A171" s="6">
        <v>30</v>
      </c>
      <c r="C171" s="29" t="s">
        <v>14</v>
      </c>
      <c r="D171" s="16" t="str">
        <f t="shared" si="6"/>
        <v>26-35</v>
      </c>
    </row>
    <row r="172" spans="1:4" ht="19.05" x14ac:dyDescent="0.35">
      <c r="A172" s="6">
        <v>31</v>
      </c>
      <c r="C172" s="29" t="s">
        <v>14</v>
      </c>
      <c r="D172" s="16" t="str">
        <f t="shared" si="6"/>
        <v>26-35</v>
      </c>
    </row>
    <row r="173" spans="1:4" ht="19.05" x14ac:dyDescent="0.35">
      <c r="A173" s="6">
        <v>33</v>
      </c>
      <c r="C173" s="29" t="s">
        <v>14</v>
      </c>
      <c r="D173" s="16" t="str">
        <f t="shared" si="6"/>
        <v>26-35</v>
      </c>
    </row>
    <row r="174" spans="1:4" ht="19.05" x14ac:dyDescent="0.35">
      <c r="A174" s="6">
        <v>34</v>
      </c>
      <c r="C174" s="29" t="s">
        <v>14</v>
      </c>
      <c r="D174" s="16" t="str">
        <f t="shared" si="6"/>
        <v>26-35</v>
      </c>
    </row>
    <row r="175" spans="1:4" ht="19.05" x14ac:dyDescent="0.35">
      <c r="A175" s="6">
        <v>35</v>
      </c>
      <c r="C175" s="29" t="s">
        <v>14</v>
      </c>
      <c r="D175" s="16" t="str">
        <f t="shared" si="6"/>
        <v>26-35</v>
      </c>
    </row>
    <row r="176" spans="1:4" ht="19.05" x14ac:dyDescent="0.35">
      <c r="A176" s="6">
        <v>38</v>
      </c>
      <c r="C176" s="29" t="s">
        <v>14</v>
      </c>
      <c r="D176" s="16" t="str">
        <f t="shared" si="6"/>
        <v>36-45</v>
      </c>
    </row>
    <row r="177" spans="1:4" ht="19.05" x14ac:dyDescent="0.35">
      <c r="A177" s="6">
        <v>40</v>
      </c>
      <c r="C177" s="29" t="s">
        <v>14</v>
      </c>
      <c r="D177" s="16" t="str">
        <f t="shared" si="6"/>
        <v>36-45</v>
      </c>
    </row>
    <row r="178" spans="1:4" ht="19.05" x14ac:dyDescent="0.35">
      <c r="A178" s="6">
        <v>42</v>
      </c>
      <c r="C178" s="29" t="s">
        <v>14</v>
      </c>
      <c r="D178" s="16" t="str">
        <f t="shared" si="6"/>
        <v>36-45</v>
      </c>
    </row>
    <row r="179" spans="1:4" ht="19.05" x14ac:dyDescent="0.35">
      <c r="A179" s="6">
        <v>45</v>
      </c>
      <c r="C179" s="29" t="s">
        <v>14</v>
      </c>
      <c r="D179" s="16" t="str">
        <f t="shared" si="6"/>
        <v>36-45</v>
      </c>
    </row>
    <row r="180" spans="1:4" ht="19.05" x14ac:dyDescent="0.35">
      <c r="A180" s="6">
        <v>47</v>
      </c>
      <c r="C180" s="29" t="s">
        <v>14</v>
      </c>
      <c r="D180" s="16" t="str">
        <f t="shared" si="6"/>
        <v>46+</v>
      </c>
    </row>
    <row r="181" spans="1:4" ht="19.05" x14ac:dyDescent="0.35">
      <c r="A181" s="6">
        <v>48</v>
      </c>
      <c r="C181" s="29" t="s">
        <v>14</v>
      </c>
      <c r="D181" s="16" t="str">
        <f t="shared" si="6"/>
        <v>46+</v>
      </c>
    </row>
  </sheetData>
  <autoFilter ref="C1:D181" xr:uid="{F0AFC89F-067F-47B4-930A-58C3F6A98019}"/>
  <mergeCells count="1">
    <mergeCell ref="G3:P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Context</vt:lpstr>
      <vt:lpstr>Data</vt:lpstr>
      <vt:lpstr>Age vs. Usage</vt:lpstr>
      <vt:lpstr>Gender Distribution</vt:lpstr>
      <vt:lpstr>Income vs. Treadmill Usage</vt:lpstr>
      <vt:lpstr>Fitness Level vs. km</vt:lpstr>
      <vt:lpstr>Product vs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yajna.ramdonee@umail.uom.ac.mu</dc:creator>
  <cp:lastModifiedBy>yajna.ramdonee@umail.uom.ac.mu</cp:lastModifiedBy>
  <dcterms:created xsi:type="dcterms:W3CDTF">2024-09-16T11:27:39Z</dcterms:created>
  <dcterms:modified xsi:type="dcterms:W3CDTF">2024-09-24T17:39:43Z</dcterms:modified>
</cp:coreProperties>
</file>