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Studying2.2\Методы оптимизации\"/>
    </mc:Choice>
  </mc:AlternateContent>
  <xr:revisionPtr revIDLastSave="0" documentId="13_ncr:1_{EC84CFC0-40A0-465C-9002-27AFB417B00C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5" i="1" l="1"/>
  <c r="G54" i="1"/>
  <c r="E54" i="1"/>
  <c r="E74" i="1" s="1"/>
  <c r="G53" i="1"/>
  <c r="E53" i="1"/>
  <c r="B77" i="1"/>
  <c r="B73" i="1"/>
  <c r="B56" i="1"/>
  <c r="B54" i="1"/>
  <c r="B74" i="1" s="1"/>
  <c r="B53" i="1"/>
  <c r="H79" i="1"/>
  <c r="E79" i="1"/>
  <c r="H85" i="1"/>
  <c r="I83" i="1"/>
  <c r="E78" i="1"/>
  <c r="H77" i="1"/>
  <c r="E77" i="1"/>
  <c r="I86" i="1" s="1"/>
  <c r="B85" i="1"/>
  <c r="H75" i="1"/>
  <c r="C75" i="1"/>
  <c r="B75" i="1"/>
  <c r="H74" i="1"/>
  <c r="G74" i="1"/>
  <c r="I73" i="1"/>
  <c r="H73" i="1"/>
  <c r="G73" i="1"/>
  <c r="E73" i="1"/>
  <c r="B81" i="1" s="1"/>
  <c r="H57" i="1"/>
  <c r="H78" i="1" s="1"/>
  <c r="H86" i="1" s="1"/>
  <c r="G57" i="1"/>
  <c r="G78" i="1" s="1"/>
  <c r="E57" i="1"/>
  <c r="B57" i="1"/>
  <c r="B78" i="1" s="1"/>
  <c r="C55" i="1"/>
  <c r="H48" i="1"/>
  <c r="F48" i="1"/>
  <c r="B48" i="1"/>
  <c r="H47" i="1"/>
  <c r="H46" i="1"/>
  <c r="H45" i="1"/>
  <c r="E41" i="1"/>
  <c r="E49" i="1" s="1"/>
  <c r="F40" i="1"/>
  <c r="B40" i="1"/>
  <c r="H41" i="1" s="1"/>
  <c r="H49" i="1" s="1"/>
  <c r="G21" i="1"/>
  <c r="G41" i="1" s="1"/>
  <c r="G49" i="1" s="1"/>
  <c r="F21" i="1"/>
  <c r="F41" i="1" s="1"/>
  <c r="F49" i="1" s="1"/>
  <c r="E21" i="1"/>
  <c r="F20" i="1"/>
  <c r="F39" i="1" s="1"/>
  <c r="F47" i="1" s="1"/>
  <c r="G18" i="1"/>
  <c r="G37" i="1" s="1"/>
  <c r="G45" i="1" s="1"/>
  <c r="F18" i="1"/>
  <c r="F37" i="1" s="1"/>
  <c r="F45" i="1" s="1"/>
  <c r="F53" i="1" s="1"/>
  <c r="F73" i="1" s="1"/>
  <c r="C18" i="1"/>
  <c r="C37" i="1" s="1"/>
  <c r="C45" i="1" s="1"/>
  <c r="C53" i="1" s="1"/>
  <c r="C73" i="1" s="1"/>
  <c r="B18" i="1"/>
  <c r="B37" i="1" s="1"/>
  <c r="E15" i="1"/>
  <c r="H14" i="1"/>
  <c r="G14" i="1"/>
  <c r="F14" i="1"/>
  <c r="E14" i="1"/>
  <c r="D14" i="1"/>
  <c r="C14" i="1"/>
  <c r="B14" i="1"/>
  <c r="G13" i="1"/>
  <c r="F13" i="1"/>
  <c r="F19" i="1" s="1"/>
  <c r="F38" i="1" s="1"/>
  <c r="F46" i="1" s="1"/>
  <c r="F54" i="1" s="1"/>
  <c r="F74" i="1" s="1"/>
  <c r="E13" i="1"/>
  <c r="E19" i="1" s="1"/>
  <c r="E38" i="1" s="1"/>
  <c r="E46" i="1" s="1"/>
  <c r="D13" i="1"/>
  <c r="D19" i="1" s="1"/>
  <c r="D38" i="1" s="1"/>
  <c r="D46" i="1" s="1"/>
  <c r="D54" i="1" s="1"/>
  <c r="D74" i="1" s="1"/>
  <c r="C13" i="1"/>
  <c r="B13" i="1"/>
  <c r="B19" i="1" s="1"/>
  <c r="B38" i="1" s="1"/>
  <c r="G12" i="1"/>
  <c r="F12" i="1"/>
  <c r="E12" i="1"/>
  <c r="D12" i="1"/>
  <c r="C12" i="1"/>
  <c r="B12" i="1"/>
  <c r="H12" i="1" s="1"/>
  <c r="G8" i="1"/>
  <c r="F8" i="1"/>
  <c r="E8" i="1"/>
  <c r="D8" i="1"/>
  <c r="G15" i="1" s="1"/>
  <c r="C8" i="1"/>
  <c r="H7" i="1"/>
  <c r="H6" i="1"/>
  <c r="H5" i="1"/>
  <c r="F82" i="1" l="1"/>
  <c r="C81" i="1"/>
  <c r="D20" i="1"/>
  <c r="D39" i="1" s="1"/>
  <c r="D47" i="1" s="1"/>
  <c r="E18" i="1"/>
  <c r="E37" i="1" s="1"/>
  <c r="E45" i="1" s="1"/>
  <c r="E20" i="1"/>
  <c r="E39" i="1" s="1"/>
  <c r="E82" i="1"/>
  <c r="F85" i="1"/>
  <c r="F81" i="1"/>
  <c r="B20" i="1"/>
  <c r="B39" i="1" s="1"/>
  <c r="C20" i="1"/>
  <c r="C39" i="1" s="1"/>
  <c r="C47" i="1" s="1"/>
  <c r="D18" i="1"/>
  <c r="D37" i="1" s="1"/>
  <c r="D45" i="1" s="1"/>
  <c r="D53" i="1" s="1"/>
  <c r="D73" i="1" s="1"/>
  <c r="G82" i="1"/>
  <c r="G20" i="1"/>
  <c r="G40" i="1" s="1"/>
  <c r="G48" i="1" s="1"/>
  <c r="F57" i="1" s="1"/>
  <c r="F78" i="1" s="1"/>
  <c r="F86" i="1" s="1"/>
  <c r="G85" i="1"/>
  <c r="F15" i="1"/>
  <c r="C15" i="1"/>
  <c r="C21" i="1" s="1"/>
  <c r="C19" i="1"/>
  <c r="C38" i="1" s="1"/>
  <c r="C46" i="1" s="1"/>
  <c r="C54" i="1" s="1"/>
  <c r="C74" i="1" s="1"/>
  <c r="I85" i="1"/>
  <c r="H82" i="1"/>
  <c r="G81" i="1"/>
  <c r="H81" i="1"/>
  <c r="C82" i="1"/>
  <c r="D81" i="1"/>
  <c r="B86" i="1"/>
  <c r="D82" i="1"/>
  <c r="G86" i="1"/>
  <c r="B46" i="1"/>
  <c r="E47" i="1"/>
  <c r="E40" i="1"/>
  <c r="E48" i="1" s="1"/>
  <c r="E50" i="1" s="1"/>
  <c r="C41" i="1"/>
  <c r="C49" i="1" s="1"/>
  <c r="C40" i="1"/>
  <c r="C48" i="1" s="1"/>
  <c r="I37" i="1"/>
  <c r="B45" i="1"/>
  <c r="B15" i="1"/>
  <c r="E81" i="1"/>
  <c r="D15" i="1"/>
  <c r="D21" i="1" s="1"/>
  <c r="H13" i="1"/>
  <c r="I82" i="1"/>
  <c r="G19" i="1"/>
  <c r="G38" i="1" s="1"/>
  <c r="G46" i="1" s="1"/>
  <c r="I81" i="1"/>
  <c r="E86" i="1"/>
  <c r="B82" i="1"/>
  <c r="C85" i="1"/>
  <c r="D85" i="1"/>
  <c r="E85" i="1"/>
  <c r="I38" i="1" l="1"/>
  <c r="B47" i="1"/>
  <c r="B21" i="1"/>
  <c r="B41" i="1" s="1"/>
  <c r="B49" i="1" s="1"/>
  <c r="G39" i="1"/>
  <c r="G47" i="1" s="1"/>
  <c r="D55" i="1"/>
  <c r="D75" i="1" s="1"/>
  <c r="C57" i="1"/>
  <c r="C78" i="1" s="1"/>
  <c r="C86" i="1" s="1"/>
  <c r="F55" i="1"/>
  <c r="F75" i="1" s="1"/>
  <c r="F56" i="1"/>
  <c r="F76" i="1" s="1"/>
  <c r="G75" i="1"/>
  <c r="C56" i="1"/>
  <c r="C76" i="1" s="1"/>
  <c r="E55" i="1"/>
  <c r="E75" i="1" s="1"/>
  <c r="E83" i="1" s="1"/>
  <c r="G56" i="1"/>
  <c r="G76" i="1" s="1"/>
  <c r="H56" i="1"/>
  <c r="H76" i="1" s="1"/>
  <c r="G50" i="1"/>
  <c r="D41" i="1"/>
  <c r="D49" i="1" s="1"/>
  <c r="D57" i="1" s="1"/>
  <c r="D78" i="1" s="1"/>
  <c r="D86" i="1" s="1"/>
  <c r="D40" i="1"/>
  <c r="D48" i="1" s="1"/>
  <c r="D56" i="1" s="1"/>
  <c r="D76" i="1" s="1"/>
  <c r="E56" i="1"/>
  <c r="E76" i="1" s="1"/>
  <c r="B76" i="1"/>
  <c r="F83" i="1" l="1"/>
  <c r="F84" i="1"/>
  <c r="H83" i="1"/>
  <c r="B83" i="1"/>
  <c r="C83" i="1"/>
  <c r="I39" i="1"/>
  <c r="G83" i="1"/>
  <c r="D83" i="1"/>
  <c r="H84" i="1"/>
  <c r="E84" i="1"/>
  <c r="I84" i="1"/>
  <c r="D84" i="1"/>
  <c r="G84" i="1"/>
  <c r="B84" i="1"/>
  <c r="C84" i="1"/>
</calcChain>
</file>

<file path=xl/sharedStrings.xml><?xml version="1.0" encoding="utf-8"?>
<sst xmlns="http://schemas.openxmlformats.org/spreadsheetml/2006/main" count="133" uniqueCount="44">
  <si>
    <t>C</t>
  </si>
  <si>
    <t>План</t>
  </si>
  <si>
    <t>P1</t>
  </si>
  <si>
    <t>P2</t>
  </si>
  <si>
    <t>P3</t>
  </si>
  <si>
    <t>P4</t>
  </si>
  <si>
    <t>P5</t>
  </si>
  <si>
    <t>F(X0)</t>
  </si>
  <si>
    <t>p3</t>
  </si>
  <si>
    <t>p4</t>
  </si>
  <si>
    <t>p2</t>
  </si>
  <si>
    <t>Max=14</t>
  </si>
  <si>
    <t>y</t>
  </si>
  <si>
    <t>x</t>
  </si>
  <si>
    <t>p1</t>
  </si>
  <si>
    <t>P6</t>
  </si>
  <si>
    <t>p5</t>
  </si>
  <si>
    <t>θ</t>
  </si>
  <si>
    <t>-</t>
  </si>
  <si>
    <t>P7</t>
  </si>
  <si>
    <t>p7</t>
  </si>
  <si>
    <t>Дополнительное ограничение имеет вид:</t>
  </si>
  <si>
    <t>Преобразуем полученное неравенство в уравнение:</t>
  </si>
  <si>
    <t>По 3-у уравнению с переменной x2, получившей нецелочисленное значение в оптимальном плане с наибольшей дробной частью 11/12, составляем дополнительное ограничение:</t>
  </si>
  <si>
    <t>q3 - q31•x1 - q32•x2 - q33•x3 - q34•x4 - q35•x5≤0</t>
  </si>
  <si>
    <t>q3 = b3 - [b3] = 59/12 - 4 = 11/12</t>
  </si>
  <si>
    <t>q31 = a31 - [a31] = 0 - 0 = 0</t>
  </si>
  <si>
    <t>q32 = a32 - [a32] = 1 - 1 = 0</t>
  </si>
  <si>
    <t>q33 = a33 - [a33] = 7/24 - 0 = 7/24</t>
  </si>
  <si>
    <t>q34 = a34 - [a34] = 0 - 0 = 0</t>
  </si>
  <si>
    <t>q35 = a35 - [a35] = 5/24 - 0 = 5/24</t>
  </si>
  <si>
    <t>11/12-7/24x3-5/24x5 ≤ 0</t>
  </si>
  <si>
    <t>11/12-7/24x3-5/24x5 + x6 = 0</t>
  </si>
  <si>
    <t>По 1-у уравнению с переменной x1, получившей нецелочисленное значение в оптимальном плане с наибольшей дробной частью 1/5, составляем дополнительное ограничение:</t>
  </si>
  <si>
    <t>q1 - q11•x1 - q12•x2 - q13•x3 - q14•x4 - q15•x5 - q16•x6≤0</t>
  </si>
  <si>
    <t>q1 = b1 - [b1] = 6/5 - 1 = 1/5</t>
  </si>
  <si>
    <t>q11 = a11 - [a11] = 1 - 1 = 0</t>
  </si>
  <si>
    <t>q12 = a12 - [a12] = 0 - 0 = 0</t>
  </si>
  <si>
    <t>q13 = a13 - [a13] = 1/5 - 0 = 1/5</t>
  </si>
  <si>
    <t>q14 = a14 - [a14] = 0 - 0 = 0</t>
  </si>
  <si>
    <t>q15 = a15 - [a15] = 0 - 0 = 0</t>
  </si>
  <si>
    <t>q16 = a16 - [a16] = -2/5 + 1 = 3/5</t>
  </si>
  <si>
    <t>1/5-1/5x3-3/5x6 ≤ 0</t>
  </si>
  <si>
    <t>1/5-1/5x3-3/5x6 + x7 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</si>
</sst>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sz val="11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3" tint="0.59987182226020086"/>
        <bgColor rgb="FFA9D18E"/>
      </patternFill>
    </fill>
    <fill>
      <patternFill patternType="solid">
        <fgColor theme="0"/>
        <bgColor rgb="FFFFFFCC"/>
      </patternFill>
    </fill>
    <fill>
      <patternFill patternType="solid">
        <fgColor theme="9" tint="0.39988402966399123"/>
        <bgColor rgb="FFADB9CA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2" fontId="0" fillId="4" borderId="1" xfId="0" applyNumberFormat="1" applyFill="1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2" xfId="0" applyBorder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</xdr:row>
      <xdr:rowOff>120240</xdr:rowOff>
    </xdr:from>
    <xdr:to>
      <xdr:col>12</xdr:col>
      <xdr:colOff>123480</xdr:colOff>
      <xdr:row>9</xdr:row>
      <xdr:rowOff>18720</xdr:rowOff>
    </xdr:to>
    <xdr:pic>
      <xdr:nvPicPr>
        <xdr:cNvPr id="2" name="Изображение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78400" y="301320"/>
          <a:ext cx="2606400" cy="134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324720</xdr:colOff>
      <xdr:row>0</xdr:row>
      <xdr:rowOff>0</xdr:rowOff>
    </xdr:from>
    <xdr:to>
      <xdr:col>38</xdr:col>
      <xdr:colOff>19080</xdr:colOff>
      <xdr:row>37</xdr:row>
      <xdr:rowOff>15480</xdr:rowOff>
    </xdr:to>
    <xdr:pic>
      <xdr:nvPicPr>
        <xdr:cNvPr id="3" name="Изображение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86040" y="0"/>
          <a:ext cx="15593400" cy="666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244800</xdr:colOff>
      <xdr:row>39</xdr:row>
      <xdr:rowOff>91080</xdr:rowOff>
    </xdr:from>
    <xdr:to>
      <xdr:col>39</xdr:col>
      <xdr:colOff>519120</xdr:colOff>
      <xdr:row>94</xdr:row>
      <xdr:rowOff>15840</xdr:rowOff>
    </xdr:to>
    <xdr:pic>
      <xdr:nvPicPr>
        <xdr:cNvPr id="6" name="Изображение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8106120" y="7097760"/>
          <a:ext cx="16785000" cy="9878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86"/>
  <sheetViews>
    <sheetView tabSelected="1" topLeftCell="A15" zoomScale="138" zoomScaleNormal="138" workbookViewId="0">
      <selection activeCell="G56" sqref="G56"/>
    </sheetView>
  </sheetViews>
  <sheetFormatPr defaultColWidth="8.6328125" defaultRowHeight="14.5" x14ac:dyDescent="0.35"/>
  <cols>
    <col min="5" max="5" width="12.36328125" customWidth="1"/>
    <col min="9" max="9" width="12.453125" customWidth="1"/>
  </cols>
  <sheetData>
    <row r="3" spans="1:10" x14ac:dyDescent="0.35">
      <c r="C3" s="1">
        <v>2</v>
      </c>
      <c r="D3" s="1">
        <v>3</v>
      </c>
      <c r="E3" s="1">
        <v>0</v>
      </c>
      <c r="F3" s="1">
        <v>0</v>
      </c>
      <c r="G3" s="1">
        <v>0</v>
      </c>
    </row>
    <row r="4" spans="1:10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10" x14ac:dyDescent="0.35">
      <c r="A5" s="1" t="s">
        <v>4</v>
      </c>
      <c r="B5" s="1">
        <v>14</v>
      </c>
      <c r="C5" s="1">
        <v>5</v>
      </c>
      <c r="D5" s="2">
        <v>2</v>
      </c>
      <c r="E5" s="1">
        <v>1</v>
      </c>
      <c r="F5" s="1">
        <v>0</v>
      </c>
      <c r="G5" s="1">
        <v>0</v>
      </c>
      <c r="H5">
        <f>B5/D5</f>
        <v>7</v>
      </c>
    </row>
    <row r="6" spans="1:10" x14ac:dyDescent="0.35">
      <c r="A6" s="1" t="s">
        <v>5</v>
      </c>
      <c r="B6" s="1">
        <v>5</v>
      </c>
      <c r="C6" s="1">
        <v>4</v>
      </c>
      <c r="D6" s="2">
        <v>-5</v>
      </c>
      <c r="E6" s="1">
        <v>0</v>
      </c>
      <c r="F6" s="1">
        <v>1</v>
      </c>
      <c r="G6" s="1">
        <v>0</v>
      </c>
      <c r="H6">
        <f>B6/D6</f>
        <v>-1</v>
      </c>
    </row>
    <row r="7" spans="1:10" x14ac:dyDescent="0.35">
      <c r="A7" s="1" t="s">
        <v>6</v>
      </c>
      <c r="B7" s="2">
        <v>4</v>
      </c>
      <c r="C7" s="2">
        <v>-7</v>
      </c>
      <c r="D7" s="3">
        <v>2</v>
      </c>
      <c r="E7" s="2">
        <v>0</v>
      </c>
      <c r="F7" s="2">
        <v>0</v>
      </c>
      <c r="G7" s="2">
        <v>1</v>
      </c>
      <c r="H7" s="4">
        <f>B7/D7</f>
        <v>2</v>
      </c>
    </row>
    <row r="8" spans="1:10" x14ac:dyDescent="0.35">
      <c r="A8" s="5" t="s">
        <v>7</v>
      </c>
      <c r="B8" s="1"/>
      <c r="C8" s="1">
        <f>-C3</f>
        <v>-2</v>
      </c>
      <c r="D8" s="1">
        <f>-D3</f>
        <v>-3</v>
      </c>
      <c r="E8" s="1">
        <f>-E3</f>
        <v>0</v>
      </c>
      <c r="F8" s="1">
        <f>-F3</f>
        <v>0</v>
      </c>
      <c r="G8" s="1">
        <f>-G3</f>
        <v>0</v>
      </c>
    </row>
    <row r="11" spans="1:10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</row>
    <row r="12" spans="1:10" x14ac:dyDescent="0.35">
      <c r="A12" t="s">
        <v>8</v>
      </c>
      <c r="B12" s="4">
        <f t="shared" ref="B12:G13" si="0">B5-$D5/$D$7*B$7</f>
        <v>10</v>
      </c>
      <c r="C12" s="4">
        <f t="shared" si="0"/>
        <v>12</v>
      </c>
      <c r="D12" s="4">
        <f t="shared" si="0"/>
        <v>0</v>
      </c>
      <c r="E12" s="4">
        <f t="shared" si="0"/>
        <v>1</v>
      </c>
      <c r="F12" s="4">
        <f t="shared" si="0"/>
        <v>0</v>
      </c>
      <c r="G12" s="4">
        <f t="shared" si="0"/>
        <v>-1</v>
      </c>
      <c r="H12">
        <f>B12/C12</f>
        <v>0.83333333333333337</v>
      </c>
    </row>
    <row r="13" spans="1:10" x14ac:dyDescent="0.35">
      <c r="A13" t="s">
        <v>9</v>
      </c>
      <c r="B13">
        <f t="shared" si="0"/>
        <v>15</v>
      </c>
      <c r="C13" s="4">
        <f t="shared" si="0"/>
        <v>-13.5</v>
      </c>
      <c r="D13">
        <f t="shared" si="0"/>
        <v>0</v>
      </c>
      <c r="E13">
        <f t="shared" si="0"/>
        <v>0</v>
      </c>
      <c r="F13">
        <f t="shared" si="0"/>
        <v>1</v>
      </c>
      <c r="G13">
        <f t="shared" si="0"/>
        <v>2.5</v>
      </c>
      <c r="H13">
        <f>B13/C13</f>
        <v>-1.1111111111111112</v>
      </c>
    </row>
    <row r="14" spans="1:10" x14ac:dyDescent="0.35">
      <c r="A14" t="s">
        <v>10</v>
      </c>
      <c r="B14">
        <f t="shared" ref="B14:G14" si="1">B7/$D$7</f>
        <v>2</v>
      </c>
      <c r="C14" s="4">
        <f t="shared" si="1"/>
        <v>-3.5</v>
      </c>
      <c r="D14">
        <f t="shared" si="1"/>
        <v>1</v>
      </c>
      <c r="E14">
        <f t="shared" si="1"/>
        <v>0</v>
      </c>
      <c r="F14">
        <f t="shared" si="1"/>
        <v>0</v>
      </c>
      <c r="G14">
        <f t="shared" si="1"/>
        <v>0.5</v>
      </c>
      <c r="H14">
        <f>B14/C14</f>
        <v>-0.5714285714285714</v>
      </c>
    </row>
    <row r="15" spans="1:10" x14ac:dyDescent="0.35">
      <c r="A15" s="5" t="s">
        <v>7</v>
      </c>
      <c r="B15" s="6">
        <f>-B7*$D$8/$D$7</f>
        <v>6</v>
      </c>
      <c r="C15" s="4">
        <f>C8-C7*$D$8/$D$7</f>
        <v>-12.5</v>
      </c>
      <c r="D15" s="7">
        <f>D8-D7*$D$8/$D$7</f>
        <v>0</v>
      </c>
      <c r="E15">
        <f>E7-$D7/$D$6*E$6</f>
        <v>0</v>
      </c>
      <c r="F15">
        <f>F8-$D8/$D$7*F$7</f>
        <v>0</v>
      </c>
      <c r="G15">
        <f>G8-$D8/$D$7*G$7</f>
        <v>1.5</v>
      </c>
      <c r="J15" t="s">
        <v>11</v>
      </c>
    </row>
    <row r="17" spans="1:11" x14ac:dyDescent="0.3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J17" t="s">
        <v>12</v>
      </c>
      <c r="K17" t="s">
        <v>13</v>
      </c>
    </row>
    <row r="18" spans="1:11" x14ac:dyDescent="0.35">
      <c r="A18" t="s">
        <v>14</v>
      </c>
      <c r="B18">
        <f t="shared" ref="B18:G18" si="2">B12/$C$12</f>
        <v>0.83333333333333337</v>
      </c>
      <c r="C18">
        <f t="shared" si="2"/>
        <v>1</v>
      </c>
      <c r="D18">
        <f t="shared" si="2"/>
        <v>0</v>
      </c>
      <c r="E18">
        <f t="shared" si="2"/>
        <v>8.3333333333333329E-2</v>
      </c>
      <c r="F18">
        <f t="shared" si="2"/>
        <v>0</v>
      </c>
      <c r="G18">
        <f t="shared" si="2"/>
        <v>-8.3333333333333329E-2</v>
      </c>
      <c r="J18" s="8">
        <v>4</v>
      </c>
      <c r="K18">
        <v>1</v>
      </c>
    </row>
    <row r="19" spans="1:11" x14ac:dyDescent="0.35">
      <c r="A19" t="s">
        <v>9</v>
      </c>
      <c r="B19">
        <f t="shared" ref="B19:G20" si="3">B13-$C13/$C$12*B$12</f>
        <v>26.25</v>
      </c>
      <c r="C19">
        <f t="shared" si="3"/>
        <v>0</v>
      </c>
      <c r="D19">
        <f t="shared" si="3"/>
        <v>0</v>
      </c>
      <c r="E19">
        <f t="shared" si="3"/>
        <v>1.125</v>
      </c>
      <c r="F19">
        <f t="shared" si="3"/>
        <v>1</v>
      </c>
      <c r="G19">
        <f t="shared" si="3"/>
        <v>1.375</v>
      </c>
    </row>
    <row r="20" spans="1:11" x14ac:dyDescent="0.35">
      <c r="A20" t="s">
        <v>10</v>
      </c>
      <c r="B20">
        <f t="shared" si="3"/>
        <v>4.916666666666667</v>
      </c>
      <c r="C20">
        <f t="shared" si="3"/>
        <v>0</v>
      </c>
      <c r="D20">
        <f t="shared" si="3"/>
        <v>1</v>
      </c>
      <c r="E20">
        <f t="shared" si="3"/>
        <v>0.29166666666666669</v>
      </c>
      <c r="F20">
        <f t="shared" si="3"/>
        <v>0</v>
      </c>
      <c r="G20">
        <f t="shared" si="3"/>
        <v>0.20833333333333331</v>
      </c>
    </row>
    <row r="21" spans="1:11" x14ac:dyDescent="0.35">
      <c r="A21" s="5" t="s">
        <v>7</v>
      </c>
      <c r="B21" s="9">
        <f>B15-$B12/$C$12*C$15</f>
        <v>16.416666666666668</v>
      </c>
      <c r="C21">
        <f>C15-$C12/$C$12*C$15</f>
        <v>0</v>
      </c>
      <c r="D21">
        <f>D15-$B12/$C$12*E$15</f>
        <v>0</v>
      </c>
      <c r="E21">
        <f>25/24</f>
        <v>1.0416666666666667</v>
      </c>
      <c r="F21">
        <f>0</f>
        <v>0</v>
      </c>
      <c r="G21">
        <f>11/24</f>
        <v>0.45833333333333331</v>
      </c>
    </row>
    <row r="23" spans="1:11" x14ac:dyDescent="0.35">
      <c r="A23" s="17" t="s">
        <v>23</v>
      </c>
    </row>
    <row r="24" spans="1:11" x14ac:dyDescent="0.35">
      <c r="A24" s="17" t="s">
        <v>24</v>
      </c>
    </row>
    <row r="25" spans="1:11" x14ac:dyDescent="0.35">
      <c r="A25" s="17" t="s">
        <v>25</v>
      </c>
    </row>
    <row r="26" spans="1:11" x14ac:dyDescent="0.35">
      <c r="A26" s="17" t="s">
        <v>26</v>
      </c>
    </row>
    <row r="27" spans="1:11" x14ac:dyDescent="0.35">
      <c r="A27" s="17" t="s">
        <v>27</v>
      </c>
    </row>
    <row r="28" spans="1:11" x14ac:dyDescent="0.35">
      <c r="A28" s="17" t="s">
        <v>28</v>
      </c>
    </row>
    <row r="29" spans="1:11" x14ac:dyDescent="0.35">
      <c r="A29" s="17" t="s">
        <v>29</v>
      </c>
    </row>
    <row r="30" spans="1:11" x14ac:dyDescent="0.35">
      <c r="A30" s="17" t="s">
        <v>30</v>
      </c>
    </row>
    <row r="31" spans="1:11" x14ac:dyDescent="0.35">
      <c r="A31" s="17" t="s">
        <v>21</v>
      </c>
    </row>
    <row r="32" spans="1:11" x14ac:dyDescent="0.35">
      <c r="A32" s="17" t="s">
        <v>31</v>
      </c>
    </row>
    <row r="33" spans="1:9" x14ac:dyDescent="0.35">
      <c r="A33" s="17" t="s">
        <v>22</v>
      </c>
    </row>
    <row r="34" spans="1:9" x14ac:dyDescent="0.35">
      <c r="A34" s="17" t="s">
        <v>32</v>
      </c>
    </row>
    <row r="36" spans="1:9" x14ac:dyDescent="0.3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15</v>
      </c>
    </row>
    <row r="37" spans="1:9" x14ac:dyDescent="0.35">
      <c r="A37" s="1" t="s">
        <v>14</v>
      </c>
      <c r="B37" s="10">
        <f>B18</f>
        <v>0.83333333333333337</v>
      </c>
      <c r="C37" s="10">
        <f>C18</f>
        <v>1</v>
      </c>
      <c r="D37" s="10">
        <f>D18</f>
        <v>0</v>
      </c>
      <c r="E37" s="10">
        <f>E18</f>
        <v>8.3333333333333329E-2</v>
      </c>
      <c r="F37" s="10">
        <f>F18</f>
        <v>0</v>
      </c>
      <c r="G37" s="10">
        <f>G18</f>
        <v>-8.3333333333333329E-2</v>
      </c>
      <c r="H37" s="1">
        <v>0</v>
      </c>
      <c r="I37" s="11">
        <f>B37/G37</f>
        <v>-10.000000000000002</v>
      </c>
    </row>
    <row r="38" spans="1:9" x14ac:dyDescent="0.35">
      <c r="A38" s="1" t="s">
        <v>9</v>
      </c>
      <c r="B38" s="10">
        <f>B19</f>
        <v>26.25</v>
      </c>
      <c r="C38" s="10">
        <f>C19</f>
        <v>0</v>
      </c>
      <c r="D38" s="10">
        <f>D19</f>
        <v>0</v>
      </c>
      <c r="E38" s="10">
        <f>E19</f>
        <v>1.125</v>
      </c>
      <c r="F38" s="10">
        <f>F19</f>
        <v>1</v>
      </c>
      <c r="G38" s="10">
        <f>G19</f>
        <v>1.375</v>
      </c>
      <c r="H38" s="1">
        <v>0</v>
      </c>
      <c r="I38" s="11">
        <f>B38/G38</f>
        <v>19.09090909090909</v>
      </c>
    </row>
    <row r="39" spans="1:9" x14ac:dyDescent="0.35">
      <c r="A39" s="1" t="s">
        <v>10</v>
      </c>
      <c r="B39" s="10">
        <f>B20</f>
        <v>4.916666666666667</v>
      </c>
      <c r="C39" s="10">
        <f>C20</f>
        <v>0</v>
      </c>
      <c r="D39" s="10">
        <f>D20</f>
        <v>1</v>
      </c>
      <c r="E39" s="10">
        <f>E20</f>
        <v>0.29166666666666669</v>
      </c>
      <c r="F39" s="10">
        <f>F20</f>
        <v>0</v>
      </c>
      <c r="G39" s="10">
        <f>G20</f>
        <v>0.20833333333333331</v>
      </c>
      <c r="H39" s="1">
        <v>0</v>
      </c>
      <c r="I39" s="11">
        <f>B39/G39</f>
        <v>23.600000000000005</v>
      </c>
    </row>
    <row r="40" spans="1:9" x14ac:dyDescent="0.35">
      <c r="A40" s="1" t="s">
        <v>16</v>
      </c>
      <c r="B40" s="10">
        <f>-0.91666666666</f>
        <v>-0.91666666665999996</v>
      </c>
      <c r="C40" s="10">
        <f>C21</f>
        <v>0</v>
      </c>
      <c r="D40" s="10">
        <f>D21</f>
        <v>0</v>
      </c>
      <c r="E40" s="10">
        <f>-E39</f>
        <v>-0.29166666666666669</v>
      </c>
      <c r="F40" s="10">
        <f>0</f>
        <v>0</v>
      </c>
      <c r="G40" s="10">
        <f>-G20</f>
        <v>-0.20833333333333331</v>
      </c>
      <c r="H40" s="1">
        <v>1</v>
      </c>
    </row>
    <row r="41" spans="1:9" x14ac:dyDescent="0.35">
      <c r="A41" s="5" t="s">
        <v>7</v>
      </c>
      <c r="B41" s="10">
        <f>-B21</f>
        <v>-16.416666666666668</v>
      </c>
      <c r="C41" s="10">
        <f>-C21</f>
        <v>0</v>
      </c>
      <c r="D41" s="10">
        <f>-D21</f>
        <v>0</v>
      </c>
      <c r="E41" s="10">
        <f>-E21</f>
        <v>-1.0416666666666667</v>
      </c>
      <c r="F41" s="10">
        <f>-F21</f>
        <v>0</v>
      </c>
      <c r="G41" s="10">
        <f>-G21</f>
        <v>-0.45833333333333331</v>
      </c>
      <c r="H41" s="10">
        <f>H40-$B40/$B$40*H$40</f>
        <v>0</v>
      </c>
    </row>
    <row r="44" spans="1:9" x14ac:dyDescent="0.3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15</v>
      </c>
    </row>
    <row r="45" spans="1:9" x14ac:dyDescent="0.35">
      <c r="A45" s="1" t="s">
        <v>14</v>
      </c>
      <c r="B45" s="10">
        <f t="shared" ref="B45:H49" si="4">B37</f>
        <v>0.83333333333333337</v>
      </c>
      <c r="C45" s="10">
        <f t="shared" si="4"/>
        <v>1</v>
      </c>
      <c r="D45" s="10">
        <f t="shared" si="4"/>
        <v>0</v>
      </c>
      <c r="E45" s="10">
        <f t="shared" si="4"/>
        <v>8.3333333333333329E-2</v>
      </c>
      <c r="F45" s="10">
        <f t="shared" si="4"/>
        <v>0</v>
      </c>
      <c r="G45" s="10">
        <f t="shared" si="4"/>
        <v>-8.3333333333333329E-2</v>
      </c>
      <c r="H45" s="10">
        <f t="shared" si="4"/>
        <v>0</v>
      </c>
    </row>
    <row r="46" spans="1:9" x14ac:dyDescent="0.35">
      <c r="A46" s="1" t="s">
        <v>9</v>
      </c>
      <c r="B46" s="10">
        <f t="shared" si="4"/>
        <v>26.25</v>
      </c>
      <c r="C46" s="10">
        <f t="shared" si="4"/>
        <v>0</v>
      </c>
      <c r="D46" s="10">
        <f t="shared" si="4"/>
        <v>0</v>
      </c>
      <c r="E46" s="10">
        <f t="shared" si="4"/>
        <v>1.125</v>
      </c>
      <c r="F46" s="10">
        <f t="shared" si="4"/>
        <v>1</v>
      </c>
      <c r="G46" s="10">
        <f t="shared" si="4"/>
        <v>1.375</v>
      </c>
      <c r="H46" s="10">
        <f t="shared" si="4"/>
        <v>0</v>
      </c>
    </row>
    <row r="47" spans="1:9" x14ac:dyDescent="0.35">
      <c r="A47" s="1" t="s">
        <v>10</v>
      </c>
      <c r="B47" s="10">
        <f t="shared" si="4"/>
        <v>4.916666666666667</v>
      </c>
      <c r="C47" s="10">
        <f t="shared" si="4"/>
        <v>0</v>
      </c>
      <c r="D47" s="10">
        <f t="shared" si="4"/>
        <v>1</v>
      </c>
      <c r="E47" s="10">
        <f t="shared" si="4"/>
        <v>0.29166666666666669</v>
      </c>
      <c r="F47" s="10">
        <f t="shared" si="4"/>
        <v>0</v>
      </c>
      <c r="G47" s="10">
        <f t="shared" si="4"/>
        <v>0.20833333333333331</v>
      </c>
      <c r="H47" s="10">
        <f t="shared" si="4"/>
        <v>0</v>
      </c>
    </row>
    <row r="48" spans="1:9" x14ac:dyDescent="0.35">
      <c r="A48" s="1" t="s">
        <v>16</v>
      </c>
      <c r="B48" s="10">
        <f t="shared" si="4"/>
        <v>-0.91666666665999996</v>
      </c>
      <c r="C48" s="10">
        <f t="shared" si="4"/>
        <v>0</v>
      </c>
      <c r="D48" s="10">
        <f t="shared" si="4"/>
        <v>0</v>
      </c>
      <c r="E48" s="10">
        <f t="shared" si="4"/>
        <v>-0.29166666666666669</v>
      </c>
      <c r="F48" s="10">
        <f t="shared" si="4"/>
        <v>0</v>
      </c>
      <c r="G48" s="2">
        <f t="shared" si="4"/>
        <v>-0.20833333333333331</v>
      </c>
      <c r="H48" s="10">
        <f t="shared" si="4"/>
        <v>1</v>
      </c>
    </row>
    <row r="49" spans="1:8" x14ac:dyDescent="0.35">
      <c r="B49" s="10">
        <f t="shared" si="4"/>
        <v>-16.416666666666668</v>
      </c>
      <c r="C49" s="10">
        <f t="shared" si="4"/>
        <v>0</v>
      </c>
      <c r="D49" s="10">
        <f t="shared" si="4"/>
        <v>0</v>
      </c>
      <c r="E49" s="10">
        <f t="shared" si="4"/>
        <v>-1.0416666666666667</v>
      </c>
      <c r="F49" s="10">
        <f t="shared" si="4"/>
        <v>0</v>
      </c>
      <c r="G49" s="10">
        <f t="shared" si="4"/>
        <v>-0.45833333333333331</v>
      </c>
      <c r="H49" s="10">
        <f t="shared" si="4"/>
        <v>0</v>
      </c>
    </row>
    <row r="50" spans="1:8" x14ac:dyDescent="0.35">
      <c r="A50" s="5" t="s">
        <v>17</v>
      </c>
      <c r="C50" t="s">
        <v>18</v>
      </c>
      <c r="D50" t="s">
        <v>18</v>
      </c>
      <c r="E50">
        <f>E49/E48</f>
        <v>3.5714285714285716</v>
      </c>
      <c r="F50" t="s">
        <v>18</v>
      </c>
      <c r="G50">
        <f>G49/G48</f>
        <v>2.2000000000000002</v>
      </c>
      <c r="H50" t="s">
        <v>18</v>
      </c>
    </row>
    <row r="52" spans="1:8" x14ac:dyDescent="0.3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15</v>
      </c>
    </row>
    <row r="53" spans="1:8" x14ac:dyDescent="0.35">
      <c r="A53" s="1" t="s">
        <v>14</v>
      </c>
      <c r="B53" s="12">
        <f>6/5</f>
        <v>1.2</v>
      </c>
      <c r="C53" s="12">
        <f>C45</f>
        <v>1</v>
      </c>
      <c r="D53" s="12">
        <f>D45</f>
        <v>0</v>
      </c>
      <c r="E53" s="12">
        <f>1/5</f>
        <v>0.2</v>
      </c>
      <c r="F53" s="12">
        <f>F45</f>
        <v>0</v>
      </c>
      <c r="G53" s="12">
        <f>-2/5</f>
        <v>-0.4</v>
      </c>
      <c r="H53" s="12">
        <v>-0.14285714285714299</v>
      </c>
    </row>
    <row r="54" spans="1:8" x14ac:dyDescent="0.35">
      <c r="A54" s="1" t="s">
        <v>9</v>
      </c>
      <c r="B54" s="12">
        <f>101/5</f>
        <v>20.2</v>
      </c>
      <c r="C54" s="12">
        <f>C46</f>
        <v>0</v>
      </c>
      <c r="D54" s="12">
        <f>D46</f>
        <v>0</v>
      </c>
      <c r="E54" s="12">
        <f>-4/5</f>
        <v>-0.8</v>
      </c>
      <c r="F54" s="12">
        <f>F46</f>
        <v>1</v>
      </c>
      <c r="G54" s="12">
        <f>33/5</f>
        <v>6.6</v>
      </c>
      <c r="H54" s="12">
        <v>4.28571428571429</v>
      </c>
    </row>
    <row r="55" spans="1:8" x14ac:dyDescent="0.35">
      <c r="A55" s="1" t="s">
        <v>10</v>
      </c>
      <c r="B55" s="12">
        <v>4</v>
      </c>
      <c r="C55" s="12">
        <f>0</f>
        <v>0</v>
      </c>
      <c r="D55" s="12">
        <f>D47-$E48/$G$48*F$47</f>
        <v>1</v>
      </c>
      <c r="E55" s="12">
        <f>E47-$E48/$G$48*G$47</f>
        <v>0</v>
      </c>
      <c r="F55" s="12">
        <f>F47-$E48/$G$48*H$47</f>
        <v>0</v>
      </c>
      <c r="G55" s="12">
        <f>G47-$G48/$G$48*G$47</f>
        <v>0</v>
      </c>
      <c r="H55" s="12">
        <v>1</v>
      </c>
    </row>
    <row r="56" spans="1:8" x14ac:dyDescent="0.35">
      <c r="A56" s="1" t="s">
        <v>16</v>
      </c>
      <c r="B56" s="10">
        <f>B48/$G$48</f>
        <v>4.3999999999680002</v>
      </c>
      <c r="C56" s="10">
        <f>C48/$G$48</f>
        <v>0</v>
      </c>
      <c r="D56" s="10">
        <f>D48/$G$48</f>
        <v>0</v>
      </c>
      <c r="E56" s="10">
        <f>E48/$G$48</f>
        <v>1.4000000000000001</v>
      </c>
      <c r="F56" s="10">
        <f>F48/$G$48</f>
        <v>0</v>
      </c>
      <c r="G56" s="10">
        <f>G48/$G$48</f>
        <v>1</v>
      </c>
      <c r="H56" s="10">
        <f>H48/$G$48</f>
        <v>-4.8000000000000007</v>
      </c>
    </row>
    <row r="57" spans="1:8" x14ac:dyDescent="0.35">
      <c r="A57" s="5" t="s">
        <v>7</v>
      </c>
      <c r="B57" s="10">
        <f>-72/5</f>
        <v>-14.4</v>
      </c>
      <c r="C57" s="10">
        <f>C49/$G$48</f>
        <v>0</v>
      </c>
      <c r="D57" s="10">
        <f>D49/$G$48</f>
        <v>0</v>
      </c>
      <c r="E57" s="10">
        <f>-2/5</f>
        <v>-0.4</v>
      </c>
      <c r="F57" s="10">
        <f>F49/$G$48</f>
        <v>0</v>
      </c>
      <c r="G57" s="10">
        <f>0</f>
        <v>0</v>
      </c>
      <c r="H57" s="10">
        <f>-11/5</f>
        <v>-2.2000000000000002</v>
      </c>
    </row>
    <row r="59" spans="1:8" x14ac:dyDescent="0.35">
      <c r="A59" s="18" t="s">
        <v>33</v>
      </c>
    </row>
    <row r="60" spans="1:8" x14ac:dyDescent="0.35">
      <c r="A60" s="18" t="s">
        <v>34</v>
      </c>
    </row>
    <row r="61" spans="1:8" x14ac:dyDescent="0.35">
      <c r="A61" s="18" t="s">
        <v>35</v>
      </c>
    </row>
    <row r="62" spans="1:8" x14ac:dyDescent="0.35">
      <c r="A62" s="18" t="s">
        <v>36</v>
      </c>
    </row>
    <row r="63" spans="1:8" x14ac:dyDescent="0.35">
      <c r="A63" s="18" t="s">
        <v>37</v>
      </c>
    </row>
    <row r="64" spans="1:8" x14ac:dyDescent="0.35">
      <c r="A64" s="18" t="s">
        <v>38</v>
      </c>
    </row>
    <row r="65" spans="1:9" x14ac:dyDescent="0.35">
      <c r="A65" s="18" t="s">
        <v>39</v>
      </c>
    </row>
    <row r="66" spans="1:9" x14ac:dyDescent="0.35">
      <c r="A66" s="18" t="s">
        <v>40</v>
      </c>
    </row>
    <row r="67" spans="1:9" x14ac:dyDescent="0.35">
      <c r="A67" s="18" t="s">
        <v>41</v>
      </c>
    </row>
    <row r="68" spans="1:9" x14ac:dyDescent="0.35">
      <c r="A68" s="18" t="s">
        <v>21</v>
      </c>
    </row>
    <row r="69" spans="1:9" x14ac:dyDescent="0.35">
      <c r="A69" s="18" t="s">
        <v>42</v>
      </c>
    </row>
    <row r="70" spans="1:9" x14ac:dyDescent="0.35">
      <c r="A70" s="18" t="s">
        <v>22</v>
      </c>
    </row>
    <row r="71" spans="1:9" x14ac:dyDescent="0.35">
      <c r="A71" s="18" t="s">
        <v>43</v>
      </c>
    </row>
    <row r="72" spans="1:9" x14ac:dyDescent="0.35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H72" s="1" t="s">
        <v>15</v>
      </c>
      <c r="I72" s="1" t="s">
        <v>19</v>
      </c>
    </row>
    <row r="73" spans="1:9" x14ac:dyDescent="0.35">
      <c r="A73" s="1" t="s">
        <v>14</v>
      </c>
      <c r="B73" s="12">
        <f>B53</f>
        <v>1.2</v>
      </c>
      <c r="C73" s="12">
        <f>C53</f>
        <v>1</v>
      </c>
      <c r="D73" s="12">
        <f>D53</f>
        <v>0</v>
      </c>
      <c r="E73" s="12">
        <f>E53</f>
        <v>0.2</v>
      </c>
      <c r="F73" s="12">
        <f>F53</f>
        <v>0</v>
      </c>
      <c r="G73" s="12">
        <f>G53</f>
        <v>-0.4</v>
      </c>
      <c r="H73" s="12">
        <f>H53</f>
        <v>-0.14285714285714299</v>
      </c>
      <c r="I73" s="1">
        <f>0</f>
        <v>0</v>
      </c>
    </row>
    <row r="74" spans="1:9" x14ac:dyDescent="0.35">
      <c r="A74" s="1" t="s">
        <v>9</v>
      </c>
      <c r="B74" s="12">
        <f>B54</f>
        <v>20.2</v>
      </c>
      <c r="C74" s="12">
        <f>C54</f>
        <v>0</v>
      </c>
      <c r="D74" s="12">
        <f>D54</f>
        <v>0</v>
      </c>
      <c r="E74" s="12">
        <f>E54</f>
        <v>-0.8</v>
      </c>
      <c r="F74" s="12">
        <f>F54</f>
        <v>1</v>
      </c>
      <c r="G74" s="12">
        <f>G54</f>
        <v>6.6</v>
      </c>
      <c r="H74" s="12">
        <f>H54</f>
        <v>4.28571428571429</v>
      </c>
      <c r="I74" s="1">
        <v>0</v>
      </c>
    </row>
    <row r="75" spans="1:9" x14ac:dyDescent="0.35">
      <c r="A75" s="1" t="s">
        <v>10</v>
      </c>
      <c r="B75" s="12">
        <f>B55</f>
        <v>4</v>
      </c>
      <c r="C75" s="12">
        <f>C55</f>
        <v>0</v>
      </c>
      <c r="D75" s="12">
        <f>D55</f>
        <v>1</v>
      </c>
      <c r="E75" s="12">
        <f>E55</f>
        <v>0</v>
      </c>
      <c r="F75" s="12">
        <f>F55</f>
        <v>0</v>
      </c>
      <c r="G75" s="12">
        <f>G55</f>
        <v>0</v>
      </c>
      <c r="H75" s="12">
        <f>H55</f>
        <v>1</v>
      </c>
      <c r="I75" s="1">
        <v>0</v>
      </c>
    </row>
    <row r="76" spans="1:9" x14ac:dyDescent="0.35">
      <c r="A76" s="1" t="s">
        <v>16</v>
      </c>
      <c r="B76" s="12">
        <f>B56</f>
        <v>4.3999999999680002</v>
      </c>
      <c r="C76" s="12">
        <f>C56</f>
        <v>0</v>
      </c>
      <c r="D76" s="12">
        <f>D56</f>
        <v>0</v>
      </c>
      <c r="E76" s="13">
        <f>E56</f>
        <v>1.4000000000000001</v>
      </c>
      <c r="F76" s="12">
        <f>F56</f>
        <v>0</v>
      </c>
      <c r="G76" s="12">
        <f>G56</f>
        <v>1</v>
      </c>
      <c r="H76" s="12">
        <f>H56</f>
        <v>-4.8000000000000007</v>
      </c>
      <c r="I76" s="1">
        <v>0</v>
      </c>
    </row>
    <row r="77" spans="1:9" x14ac:dyDescent="0.35">
      <c r="A77" s="1" t="s">
        <v>20</v>
      </c>
      <c r="B77" s="1">
        <f>-1/5</f>
        <v>-0.2</v>
      </c>
      <c r="C77" s="1">
        <v>0</v>
      </c>
      <c r="D77" s="1">
        <v>0</v>
      </c>
      <c r="E77" s="2">
        <f>-1/5</f>
        <v>-0.2</v>
      </c>
      <c r="F77" s="1">
        <v>0</v>
      </c>
      <c r="G77" s="1">
        <v>0</v>
      </c>
      <c r="H77" s="1">
        <f>-3/5</f>
        <v>-0.6</v>
      </c>
      <c r="I77" s="1">
        <v>1</v>
      </c>
    </row>
    <row r="78" spans="1:9" x14ac:dyDescent="0.35">
      <c r="A78" s="14" t="s">
        <v>7</v>
      </c>
      <c r="B78" s="12">
        <f>B57</f>
        <v>-14.4</v>
      </c>
      <c r="C78" s="12">
        <f>C57</f>
        <v>0</v>
      </c>
      <c r="D78" s="12">
        <f>D57</f>
        <v>0</v>
      </c>
      <c r="E78" s="12">
        <f>E57</f>
        <v>-0.4</v>
      </c>
      <c r="F78" s="12">
        <f>F57</f>
        <v>0</v>
      </c>
      <c r="G78" s="12">
        <f>G57</f>
        <v>0</v>
      </c>
      <c r="H78" s="12">
        <f>H57</f>
        <v>-2.2000000000000002</v>
      </c>
      <c r="I78" s="1">
        <v>0</v>
      </c>
    </row>
    <row r="79" spans="1:9" x14ac:dyDescent="0.35">
      <c r="E79">
        <f>E78/E77</f>
        <v>2</v>
      </c>
      <c r="H79">
        <f>H78/H77</f>
        <v>3.666666666666667</v>
      </c>
    </row>
    <row r="80" spans="1:9" x14ac:dyDescent="0.3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15</v>
      </c>
      <c r="I80" s="1" t="s">
        <v>19</v>
      </c>
    </row>
    <row r="81" spans="1:9" x14ac:dyDescent="0.35">
      <c r="A81" s="1" t="s">
        <v>14</v>
      </c>
      <c r="B81" s="1">
        <f>B73-B$77/$E$77*$E73</f>
        <v>1</v>
      </c>
      <c r="C81" s="1">
        <f>C73-C$77/$E$77*$E73</f>
        <v>1</v>
      </c>
      <c r="D81" s="1">
        <f>D73-D$77/$E$77*$E73</f>
        <v>0</v>
      </c>
      <c r="E81" s="1">
        <f>E73-E$77/$E$77*$E73</f>
        <v>0</v>
      </c>
      <c r="F81" s="1">
        <f>F73-F$77/$E$77*$E73</f>
        <v>0</v>
      </c>
      <c r="G81" s="1">
        <f>G73-G$77/$E$77*$E73</f>
        <v>-0.4</v>
      </c>
      <c r="H81" s="1">
        <f>H73-H$77/$E$77*$E73</f>
        <v>-0.74285714285714299</v>
      </c>
      <c r="I81" s="1">
        <f>I73-I$77/$E$77*$E73</f>
        <v>1</v>
      </c>
    </row>
    <row r="82" spans="1:9" x14ac:dyDescent="0.35">
      <c r="A82" s="1" t="s">
        <v>9</v>
      </c>
      <c r="B82" s="1">
        <f>B74-B$77/$E$77*$E74</f>
        <v>21</v>
      </c>
      <c r="C82" s="1">
        <f>C74-C$77/$E$77*$E74</f>
        <v>0</v>
      </c>
      <c r="D82" s="1">
        <f>D74-D$77/$E$77*$E74</f>
        <v>0</v>
      </c>
      <c r="E82" s="1">
        <f>E74-E$77/$E$77*$E74</f>
        <v>0</v>
      </c>
      <c r="F82" s="1">
        <f>F74-F$77/$E$77*$E74</f>
        <v>1</v>
      </c>
      <c r="G82" s="1">
        <f>G74-G$77/$E$77*$E74</f>
        <v>6.6</v>
      </c>
      <c r="H82" s="1">
        <f>H74-H$77/$E$77*$E74</f>
        <v>6.6857142857142904</v>
      </c>
      <c r="I82" s="1">
        <f>I74-I$77/$E$77*$E74</f>
        <v>-4</v>
      </c>
    </row>
    <row r="83" spans="1:9" x14ac:dyDescent="0.35">
      <c r="A83" s="1" t="s">
        <v>10</v>
      </c>
      <c r="B83" s="1">
        <f>B75-B$77/$E$77*$E75</f>
        <v>4</v>
      </c>
      <c r="C83" s="1">
        <f>C75-C$77/$E$77*$E75</f>
        <v>0</v>
      </c>
      <c r="D83" s="1">
        <f>D75-D$77/$E$77*$E75</f>
        <v>1</v>
      </c>
      <c r="E83" s="1">
        <f>E75-E$77/$E$77*$E75</f>
        <v>0</v>
      </c>
      <c r="F83" s="1">
        <f>F75-F$77/$E$77*$E75</f>
        <v>0</v>
      </c>
      <c r="G83" s="1">
        <f>G75-G$77/$E$77*$E75</f>
        <v>0</v>
      </c>
      <c r="H83" s="1">
        <f>H75-H$77/$E$77*$E75</f>
        <v>1</v>
      </c>
      <c r="I83" s="1">
        <f>0</f>
        <v>0</v>
      </c>
    </row>
    <row r="84" spans="1:9" x14ac:dyDescent="0.35">
      <c r="A84" s="1" t="s">
        <v>16</v>
      </c>
      <c r="B84" s="15">
        <f>B76-B$77/$E$77*$E76</f>
        <v>2.9999999999679998</v>
      </c>
      <c r="C84" s="15">
        <f>C76-C$77/$E$77*$E76</f>
        <v>0</v>
      </c>
      <c r="D84" s="15">
        <f>D76-D$77/$E$77*$E76</f>
        <v>0</v>
      </c>
      <c r="E84" s="15">
        <f>E76-E$77/$E$77*$E76</f>
        <v>0</v>
      </c>
      <c r="F84" s="15">
        <f>F76-F$77/$E$77*$E76</f>
        <v>0</v>
      </c>
      <c r="G84" s="15">
        <f>G76-G$77/$E$77*$E76</f>
        <v>1</v>
      </c>
      <c r="H84" s="15">
        <f>H76-H$77/$E$77*$E76</f>
        <v>-9</v>
      </c>
      <c r="I84" s="15">
        <f>I76-I$77/$E$77*$E76</f>
        <v>7.0000000000000009</v>
      </c>
    </row>
    <row r="85" spans="1:9" x14ac:dyDescent="0.35">
      <c r="A85" s="1" t="s">
        <v>20</v>
      </c>
      <c r="B85" s="1">
        <f>B77/$E$77</f>
        <v>1</v>
      </c>
      <c r="C85" s="1">
        <f>C77/$E$77</f>
        <v>0</v>
      </c>
      <c r="D85" s="1">
        <f>D77/$E$77</f>
        <v>0</v>
      </c>
      <c r="E85" s="1">
        <f>E77/$E$77</f>
        <v>1</v>
      </c>
      <c r="F85" s="1">
        <f>F77/$E$77</f>
        <v>0</v>
      </c>
      <c r="G85" s="1">
        <f>G77/$E$77</f>
        <v>0</v>
      </c>
      <c r="H85" s="1">
        <f>H77/$E$77</f>
        <v>2.9999999999999996</v>
      </c>
      <c r="I85" s="1">
        <f>I77/$E$77</f>
        <v>-5</v>
      </c>
    </row>
    <row r="86" spans="1:9" x14ac:dyDescent="0.35">
      <c r="B86" s="16">
        <f>(B78-B$77/$E$77*$E78)</f>
        <v>-14</v>
      </c>
      <c r="C86" s="16">
        <f>(C78-C$77/$E$77*$E78)</f>
        <v>0</v>
      </c>
      <c r="D86" s="16">
        <f>(D78-D$77/$E$77*$E78)</f>
        <v>0</v>
      </c>
      <c r="E86" s="16">
        <f>(E78-E$77/$E$77*$E78)</f>
        <v>0</v>
      </c>
      <c r="F86" s="16">
        <f>(F78-F$77/$E$77*$E78)</f>
        <v>0</v>
      </c>
      <c r="G86" s="16">
        <f>(G78-G$77/$E$77*$E78)</f>
        <v>0</v>
      </c>
      <c r="H86" s="16">
        <f>(H78-H$77/$E$77*$E78)</f>
        <v>-1.0000000000000002</v>
      </c>
      <c r="I86" s="16">
        <f>(I78-I$77/$E$77*$E78)</f>
        <v>-2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Николай</dc:creator>
  <dc:description/>
  <cp:lastModifiedBy>Михаил Соболь</cp:lastModifiedBy>
  <cp:revision>1</cp:revision>
  <dcterms:created xsi:type="dcterms:W3CDTF">2024-05-16T16:42:35Z</dcterms:created>
  <dcterms:modified xsi:type="dcterms:W3CDTF">2024-05-30T10:29:14Z</dcterms:modified>
  <dc:language>ru-RU</dc:language>
</cp:coreProperties>
</file>