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 №1" sheetId="1" state="visible" r:id="rId3"/>
    <sheet name="Задание №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<sst xmlns="http://schemas.openxmlformats.org/spreadsheetml/2006/main" count="98" uniqueCount="58">
  <si>
    <t xml:space="preserve">Дата месяца</t>
  </si>
  <si>
    <t xml:space="preserve">Приход</t>
  </si>
  <si>
    <t xml:space="preserve">Расход</t>
  </si>
  <si>
    <t xml:space="preserve">количество, шт.</t>
  </si>
  <si>
    <t xml:space="preserve">цена, руб./шт.</t>
  </si>
  <si>
    <t xml:space="preserve">остаток на 1-е число</t>
  </si>
  <si>
    <t xml:space="preserve">на 10-е число</t>
  </si>
  <si>
    <t xml:space="preserve">на 20-е число</t>
  </si>
  <si>
    <t xml:space="preserve">на 30-е число</t>
  </si>
  <si>
    <t xml:space="preserve">итого</t>
  </si>
  <si>
    <t xml:space="preserve">–</t>
  </si>
  <si>
    <t xml:space="preserve">Метод средней себестоимости</t>
  </si>
  <si>
    <t xml:space="preserve">Остаток</t>
  </si>
  <si>
    <t xml:space="preserve">сумма</t>
  </si>
  <si>
    <t xml:space="preserve">средняя себестоимость одного израсходоного комплекта</t>
  </si>
  <si>
    <t xml:space="preserve">руб./шт</t>
  </si>
  <si>
    <t xml:space="preserve">сумма списания спецодежды на производство</t>
  </si>
  <si>
    <t xml:space="preserve">руб.</t>
  </si>
  <si>
    <t xml:space="preserve">сумму складского остатка на конец месяца</t>
  </si>
  <si>
    <t xml:space="preserve">средняя себестоимость остатка одного комплекта спецодежды</t>
  </si>
  <si>
    <t xml:space="preserve">Метод FIFO</t>
  </si>
  <si>
    <t xml:space="preserve">300 = 100+ 150 + 50</t>
  </si>
  <si>
    <t xml:space="preserve">сумма складского остатка на конец месяца</t>
  </si>
  <si>
    <t xml:space="preserve">Метод LIFO</t>
  </si>
  <si>
    <t xml:space="preserve">300 = 50 + 50 + 150 + (100 — 50)</t>
  </si>
  <si>
    <t xml:space="preserve">Вывод:</t>
  </si>
  <si>
    <t xml:space="preserve">Метод средней себестоимости при этом методе складские запасы оцениваются по той же цене, по которой списываются в расходы материалы и затраты на материалы более приближены к реальным.</t>
  </si>
  <si>
    <t xml:space="preserve">Метод LIFO подходит лучше всего к этой задаче, потому что его используют при наличии роста цен это мы и видим в таблцие в столбце цены за штуку. По сравнению с началом месяца, цены на конец месяца увеличились</t>
  </si>
  <si>
    <t xml:space="preserve">Метод FIFO нам не подходит из-за того, что у нас не наблюдается снижения цен, а наоборот их увелечение</t>
  </si>
  <si>
    <t xml:space="preserve">Задание №2</t>
  </si>
  <si>
    <t xml:space="preserve">Задание:</t>
  </si>
  <si>
    <t xml:space="preserve">рассчитать показатели: средняя стоимость оборотных средств, время оборота оборотных средств, коэффициенты эффективности их использования;</t>
  </si>
  <si>
    <t xml:space="preserve">по результатам расчетов оценить эффективность использования оборотных средств предприятия «АРГУС»;</t>
  </si>
  <si>
    <t xml:space="preserve">дать экономическую интерпретацию показателям эффективности;</t>
  </si>
  <si>
    <t xml:space="preserve">выводы оформить в виде аналитической записки.</t>
  </si>
  <si>
    <t xml:space="preserve">Доход от реализации за месяц = </t>
  </si>
  <si>
    <t xml:space="preserve">На начало месяца</t>
  </si>
  <si>
    <t xml:space="preserve">На конец месяца</t>
  </si>
  <si>
    <t xml:space="preserve">Δ</t>
  </si>
  <si>
    <t xml:space="preserve">Оборотные активы</t>
  </si>
  <si>
    <t xml:space="preserve">Материал</t>
  </si>
  <si>
    <t xml:space="preserve">% к итогу</t>
  </si>
  <si>
    <t xml:space="preserve">Готовая продукция на складе</t>
  </si>
  <si>
    <t xml:space="preserve">НДС</t>
  </si>
  <si>
    <t xml:space="preserve">Дебиторская задолженность менее 12 месяцев</t>
  </si>
  <si>
    <t xml:space="preserve">Денежные средства</t>
  </si>
  <si>
    <t xml:space="preserve">Товары на складе</t>
  </si>
  <si>
    <t xml:space="preserve">Финансовые вложения краткосрочные</t>
  </si>
  <si>
    <t xml:space="preserve">Итого</t>
  </si>
  <si>
    <t xml:space="preserve">Средняя себестоимость оборотных средств</t>
  </si>
  <si>
    <t xml:space="preserve">Средняя себестоимость</t>
  </si>
  <si>
    <t xml:space="preserve">тыс.руб</t>
  </si>
  <si>
    <t xml:space="preserve">Время оборота оборотных средств</t>
  </si>
  <si>
    <t xml:space="preserve">дней</t>
  </si>
  <si>
    <t xml:space="preserve">Коэффициент эффективности их использования</t>
  </si>
  <si>
    <t xml:space="preserve">Коэффициент закрепления</t>
  </si>
  <si>
    <t xml:space="preserve">Аналитической записка</t>
  </si>
  <si>
    <t xml:space="preserve">При анализе оборотных активов на начало и на конец месяца видно, что на предприятии сократились запасы на складе материалов, готовой продукции и товаров, увеличились денежные средства, сократилась дебиторская задолженность и уменьшились краткосрочные финансовые вложения. Эффективность использования оборотного капитала – 11,03 дня, каждый вложенный рубль приносит 172 % прибыли. Но снижение складских запасов так же может быть вызвано как ростом реализации, так и проблемами с выпуском новой продукции и задержкой с поставками материалов, когда складские запасы оголяются на покрытие текущих расходов, а запасы товаров и готовой продукции не восполняются в нужном объеме. Но снижение складских запасов так же может быть вызвано как ростом реализации, так и проблемами с выпуском новой продукции и задержкой с поставками материалов, когда складские запасы оголяются на покрытие текущих расходов, а запасы товаров и готовой продукции не восполняются в нужном объеме.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</si>
</sst>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3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Calibri Light"/>
      <family val="1"/>
      <charset val="204"/>
    </font>
    <font>
      <sz val="12"/>
      <color rgb="FF000000"/>
      <name val="Calibri"/>
      <family val="1"/>
      <charset val="204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204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name val="Arial"/>
      <family val="2"/>
      <charset val="204"/>
    </font>
    <font>
      <i val="true"/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38520</xdr:rowOff>
    </xdr:from>
    <xdr:to>
      <xdr:col>3</xdr:col>
      <xdr:colOff>335880</xdr:colOff>
      <xdr:row>25</xdr:row>
      <xdr:rowOff>22320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38520"/>
          <a:ext cx="7543800" cy="4047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A68" activeCellId="0" sqref="A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1.37"/>
    <col collapsed="false" customWidth="true" hidden="false" outlineLevel="0" max="2" min="2" style="1" width="19.16"/>
    <col collapsed="false" customWidth="true" hidden="false" outlineLevel="0" max="3" min="3" style="1" width="21.73"/>
    <col collapsed="false" customWidth="true" hidden="false" outlineLevel="0" max="4" min="4" style="1" width="16.16"/>
    <col collapsed="false" customWidth="true" hidden="false" outlineLevel="0" max="5" min="5" style="0" width="16.39"/>
  </cols>
  <sheetData>
    <row r="1" customFormat="false" ht="12.8" hidden="false" customHeight="false" outlineLevel="0" collapsed="false">
      <c r="E1" s="1"/>
    </row>
    <row r="2" customFormat="false" ht="12.8" hidden="false" customHeight="false" outlineLevel="0" collapsed="false">
      <c r="E2" s="1"/>
      <c r="F2" s="2"/>
      <c r="G2" s="2"/>
      <c r="H2" s="2"/>
    </row>
    <row r="3" customFormat="false" ht="12.8" hidden="false" customHeight="false" outlineLevel="0" collapsed="false">
      <c r="E3" s="1"/>
      <c r="F3" s="2"/>
      <c r="G3" s="2"/>
      <c r="H3" s="2"/>
    </row>
    <row r="4" customFormat="false" ht="12.8" hidden="false" customHeight="false" outlineLevel="0" collapsed="false">
      <c r="E4" s="1"/>
      <c r="F4" s="2"/>
      <c r="G4" s="2"/>
      <c r="H4" s="2"/>
    </row>
    <row r="5" customFormat="false" ht="12.8" hidden="false" customHeight="false" outlineLevel="0" collapsed="false">
      <c r="E5" s="1"/>
      <c r="F5" s="2"/>
      <c r="G5" s="2"/>
      <c r="H5" s="2"/>
    </row>
    <row r="6" customFormat="false" ht="12.8" hidden="false" customHeight="false" outlineLevel="0" collapsed="false">
      <c r="E6" s="1"/>
      <c r="F6" s="2"/>
      <c r="G6" s="2"/>
      <c r="H6" s="2"/>
    </row>
    <row r="7" customFormat="false" ht="12.8" hidden="false" customHeight="false" outlineLevel="0" collapsed="false">
      <c r="E7" s="1"/>
    </row>
    <row r="8" customFormat="false" ht="12.8" hidden="false" customHeight="false" outlineLevel="0" collapsed="false">
      <c r="E8" s="1"/>
    </row>
    <row r="9" customFormat="false" ht="12.8" hidden="false" customHeight="false" outlineLevel="0" collapsed="false">
      <c r="E9" s="1"/>
    </row>
    <row r="10" customFormat="false" ht="12.8" hidden="false" customHeight="false" outlineLevel="0" collapsed="false">
      <c r="E10" s="1"/>
    </row>
    <row r="11" customFormat="false" ht="12.8" hidden="false" customHeight="false" outlineLevel="0" collapsed="false">
      <c r="E11" s="1"/>
    </row>
    <row r="12" customFormat="false" ht="12.8" hidden="false" customHeight="false" outlineLevel="0" collapsed="false">
      <c r="E12" s="1"/>
    </row>
    <row r="13" customFormat="false" ht="12.8" hidden="false" customHeight="false" outlineLevel="0" collapsed="false">
      <c r="E13" s="1"/>
    </row>
    <row r="14" customFormat="false" ht="12.8" hidden="false" customHeight="false" outlineLevel="0" collapsed="false">
      <c r="E14" s="1"/>
    </row>
    <row r="15" customFormat="false" ht="12.8" hidden="false" customHeight="false" outlineLevel="0" collapsed="false">
      <c r="E15" s="1"/>
    </row>
    <row r="16" customFormat="false" ht="12.8" hidden="false" customHeight="false" outlineLevel="0" collapsed="false">
      <c r="E16" s="1"/>
    </row>
    <row r="17" customFormat="false" ht="12.8" hidden="false" customHeight="false" outlineLevel="0" collapsed="false">
      <c r="E17" s="1"/>
    </row>
    <row r="18" customFormat="false" ht="12.8" hidden="false" customHeight="false" outlineLevel="0" collapsed="false">
      <c r="E18" s="1"/>
    </row>
    <row r="19" customFormat="false" ht="12.8" hidden="false" customHeight="false" outlineLevel="0" collapsed="false">
      <c r="E19" s="1"/>
    </row>
    <row r="20" customFormat="false" ht="12.8" hidden="false" customHeight="false" outlineLevel="0" collapsed="false">
      <c r="E20" s="1"/>
    </row>
    <row r="21" customFormat="false" ht="12.8" hidden="false" customHeight="false" outlineLevel="0" collapsed="false">
      <c r="E21" s="1"/>
    </row>
    <row r="22" customFormat="false" ht="12.8" hidden="false" customHeight="false" outlineLevel="0" collapsed="false">
      <c r="E22" s="1"/>
    </row>
    <row r="23" customFormat="false" ht="12.8" hidden="false" customHeight="false" outlineLevel="0" collapsed="false">
      <c r="E23" s="1"/>
    </row>
    <row r="24" customFormat="false" ht="12.8" hidden="false" customHeight="false" outlineLevel="0" collapsed="false">
      <c r="E24" s="1"/>
    </row>
    <row r="25" customFormat="false" ht="12.8" hidden="false" customHeight="false" outlineLevel="0" collapsed="false">
      <c r="E25" s="1"/>
    </row>
    <row r="26" customFormat="false" ht="12.8" hidden="false" customHeight="false" outlineLevel="0" collapsed="false">
      <c r="E26" s="1"/>
    </row>
    <row r="27" customFormat="false" ht="12.8" hidden="false" customHeight="false" outlineLevel="0" collapsed="false">
      <c r="E27" s="1"/>
    </row>
    <row r="28" customFormat="false" ht="15" hidden="false" customHeight="false" outlineLevel="0" collapsed="false">
      <c r="A28" s="3" t="s">
        <v>0</v>
      </c>
      <c r="B28" s="3" t="s">
        <v>1</v>
      </c>
      <c r="C28" s="3"/>
      <c r="D28" s="3" t="s">
        <v>2</v>
      </c>
      <c r="E28" s="1"/>
    </row>
    <row r="29" customFormat="false" ht="15" hidden="false" customHeight="false" outlineLevel="0" collapsed="false">
      <c r="A29" s="3"/>
      <c r="B29" s="3" t="s">
        <v>3</v>
      </c>
      <c r="C29" s="3" t="s">
        <v>4</v>
      </c>
      <c r="D29" s="3" t="s">
        <v>3</v>
      </c>
      <c r="E29" s="1"/>
    </row>
    <row r="30" customFormat="false" ht="15" hidden="false" customHeight="false" outlineLevel="0" collapsed="false">
      <c r="A30" s="3" t="s">
        <v>5</v>
      </c>
      <c r="B30" s="4" t="n">
        <v>100</v>
      </c>
      <c r="C30" s="4" t="n">
        <v>1020</v>
      </c>
      <c r="D30" s="4"/>
      <c r="E30" s="1"/>
    </row>
    <row r="31" customFormat="false" ht="15" hidden="false" customHeight="false" outlineLevel="0" collapsed="false">
      <c r="A31" s="3" t="s">
        <v>6</v>
      </c>
      <c r="B31" s="4" t="n">
        <v>150</v>
      </c>
      <c r="C31" s="4" t="n">
        <v>1000</v>
      </c>
      <c r="D31" s="4" t="n">
        <v>200</v>
      </c>
      <c r="E31" s="1"/>
    </row>
    <row r="32" customFormat="false" ht="15" hidden="false" customHeight="false" outlineLevel="0" collapsed="false">
      <c r="A32" s="3" t="s">
        <v>7</v>
      </c>
      <c r="B32" s="4" t="n">
        <v>50</v>
      </c>
      <c r="C32" s="4" t="n">
        <v>1200</v>
      </c>
      <c r="D32" s="4" t="n">
        <v>80</v>
      </c>
      <c r="E32" s="1"/>
    </row>
    <row r="33" customFormat="false" ht="15" hidden="false" customHeight="false" outlineLevel="0" collapsed="false">
      <c r="A33" s="3" t="s">
        <v>8</v>
      </c>
      <c r="B33" s="4" t="n">
        <v>50</v>
      </c>
      <c r="C33" s="4" t="n">
        <v>1200</v>
      </c>
      <c r="D33" s="4" t="n">
        <v>20</v>
      </c>
      <c r="E33" s="1"/>
    </row>
    <row r="34" customFormat="false" ht="15" hidden="false" customHeight="false" outlineLevel="0" collapsed="false">
      <c r="A34" s="3" t="s">
        <v>9</v>
      </c>
      <c r="B34" s="4" t="n">
        <v>350</v>
      </c>
      <c r="C34" s="4" t="s">
        <v>10</v>
      </c>
      <c r="D34" s="4" t="n">
        <v>300</v>
      </c>
      <c r="E34" s="1"/>
    </row>
    <row r="35" customFormat="false" ht="12.8" hidden="false" customHeight="false" outlineLevel="0" collapsed="false">
      <c r="E35" s="1"/>
    </row>
    <row r="36" customFormat="false" ht="12.8" hidden="false" customHeight="false" outlineLevel="0" collapsed="false">
      <c r="A36" s="1" t="s">
        <v>11</v>
      </c>
      <c r="E36" s="1"/>
    </row>
    <row r="37" customFormat="false" ht="12.8" hidden="false" customHeight="false" outlineLevel="0" collapsed="false">
      <c r="E37" s="1"/>
    </row>
    <row r="38" customFormat="false" ht="15" hidden="false" customHeight="false" outlineLevel="0" collapsed="false">
      <c r="A38" s="3" t="s">
        <v>0</v>
      </c>
      <c r="B38" s="3" t="s">
        <v>1</v>
      </c>
      <c r="C38" s="3"/>
      <c r="D38" s="3"/>
      <c r="E38" s="3" t="s">
        <v>2</v>
      </c>
      <c r="F38" s="0" t="s">
        <v>12</v>
      </c>
    </row>
    <row r="39" customFormat="false" ht="15" hidden="false" customHeight="false" outlineLevel="0" collapsed="false">
      <c r="A39" s="3"/>
      <c r="B39" s="3" t="s">
        <v>3</v>
      </c>
      <c r="C39" s="3" t="s">
        <v>4</v>
      </c>
      <c r="D39" s="3" t="s">
        <v>13</v>
      </c>
      <c r="E39" s="3" t="s">
        <v>3</v>
      </c>
    </row>
    <row r="40" customFormat="false" ht="15" hidden="false" customHeight="false" outlineLevel="0" collapsed="false">
      <c r="A40" s="3" t="s">
        <v>5</v>
      </c>
      <c r="B40" s="4" t="n">
        <v>100</v>
      </c>
      <c r="C40" s="4" t="n">
        <v>1020</v>
      </c>
      <c r="D40" s="4" t="n">
        <f aca="false">B40*C40</f>
        <v>102000</v>
      </c>
      <c r="E40" s="4"/>
    </row>
    <row r="41" customFormat="false" ht="15" hidden="false" customHeight="false" outlineLevel="0" collapsed="false">
      <c r="A41" s="3" t="s">
        <v>6</v>
      </c>
      <c r="B41" s="4" t="n">
        <v>150</v>
      </c>
      <c r="C41" s="4" t="n">
        <v>1000</v>
      </c>
      <c r="D41" s="4" t="n">
        <f aca="false">B41*C41</f>
        <v>150000</v>
      </c>
      <c r="E41" s="4" t="n">
        <v>200</v>
      </c>
    </row>
    <row r="42" customFormat="false" ht="15" hidden="false" customHeight="false" outlineLevel="0" collapsed="false">
      <c r="A42" s="3" t="s">
        <v>7</v>
      </c>
      <c r="B42" s="4" t="n">
        <v>50</v>
      </c>
      <c r="C42" s="4" t="n">
        <v>1200</v>
      </c>
      <c r="D42" s="4" t="n">
        <f aca="false">B42*C42</f>
        <v>60000</v>
      </c>
      <c r="E42" s="4" t="n">
        <v>80</v>
      </c>
    </row>
    <row r="43" customFormat="false" ht="15" hidden="false" customHeight="false" outlineLevel="0" collapsed="false">
      <c r="A43" s="3" t="s">
        <v>8</v>
      </c>
      <c r="B43" s="4" t="n">
        <v>50</v>
      </c>
      <c r="C43" s="4" t="n">
        <v>1200</v>
      </c>
      <c r="D43" s="4" t="n">
        <f aca="false">B43*C43</f>
        <v>60000</v>
      </c>
      <c r="E43" s="4" t="n">
        <v>20</v>
      </c>
    </row>
    <row r="44" customFormat="false" ht="15" hidden="false" customHeight="false" outlineLevel="0" collapsed="false">
      <c r="A44" s="3" t="s">
        <v>9</v>
      </c>
      <c r="B44" s="4" t="n">
        <v>350</v>
      </c>
      <c r="C44" s="4" t="s">
        <v>10</v>
      </c>
      <c r="D44" s="4" t="n">
        <f aca="false">SUM(D40:D43)</f>
        <v>372000</v>
      </c>
      <c r="E44" s="4" t="n">
        <v>300</v>
      </c>
      <c r="F44" s="0" t="n">
        <f aca="false">B34-D34</f>
        <v>50</v>
      </c>
    </row>
    <row r="45" customFormat="false" ht="12.8" hidden="false" customHeight="false" outlineLevel="0" collapsed="false">
      <c r="A45" s="1" t="s">
        <v>14</v>
      </c>
      <c r="B45" s="5" t="n">
        <f aca="false">D44/B44</f>
        <v>1062.85714285714</v>
      </c>
      <c r="C45" s="1" t="s">
        <v>15</v>
      </c>
      <c r="E45" s="1"/>
    </row>
    <row r="46" customFormat="false" ht="12.8" hidden="false" customHeight="false" outlineLevel="0" collapsed="false">
      <c r="A46" s="1" t="s">
        <v>16</v>
      </c>
      <c r="B46" s="5" t="n">
        <f aca="false">B45*E44</f>
        <v>318857.142857143</v>
      </c>
      <c r="C46" s="1" t="s">
        <v>17</v>
      </c>
      <c r="E46" s="1"/>
    </row>
    <row r="47" customFormat="false" ht="12.8" hidden="false" customHeight="false" outlineLevel="0" collapsed="false">
      <c r="A47" s="1" t="s">
        <v>18</v>
      </c>
      <c r="B47" s="5" t="n">
        <f aca="false">D44-B46</f>
        <v>53142.8571428572</v>
      </c>
      <c r="C47" s="1" t="s">
        <v>17</v>
      </c>
      <c r="E47" s="1"/>
    </row>
    <row r="48" customFormat="false" ht="12.8" hidden="false" customHeight="false" outlineLevel="0" collapsed="false">
      <c r="A48" s="1" t="s">
        <v>19</v>
      </c>
      <c r="B48" s="5" t="n">
        <f aca="false">B47/F44</f>
        <v>1062.85714285714</v>
      </c>
      <c r="C48" s="1" t="s">
        <v>15</v>
      </c>
      <c r="E48" s="1"/>
    </row>
    <row r="49" customFormat="false" ht="12.8" hidden="false" customHeight="false" outlineLevel="0" collapsed="false">
      <c r="E49" s="1"/>
    </row>
    <row r="50" customFormat="false" ht="12.8" hidden="false" customHeight="false" outlineLevel="0" collapsed="false">
      <c r="A50" s="1" t="s">
        <v>20</v>
      </c>
      <c r="E50" s="1"/>
    </row>
    <row r="51" customFormat="false" ht="12.8" hidden="false" customHeight="false" outlineLevel="0" collapsed="false">
      <c r="A51" s="1" t="s">
        <v>21</v>
      </c>
      <c r="E51" s="1"/>
    </row>
    <row r="52" customFormat="false" ht="12.8" hidden="false" customHeight="false" outlineLevel="0" collapsed="false">
      <c r="A52" s="1" t="s">
        <v>16</v>
      </c>
      <c r="B52" s="1" t="n">
        <f aca="false">B40*C40+B41*C41+B42*C42</f>
        <v>312000</v>
      </c>
      <c r="C52" s="1" t="s">
        <v>17</v>
      </c>
      <c r="E52" s="1"/>
    </row>
    <row r="53" customFormat="false" ht="12.8" hidden="false" customHeight="false" outlineLevel="0" collapsed="false">
      <c r="A53" s="1" t="s">
        <v>22</v>
      </c>
      <c r="B53" s="1" t="n">
        <f aca="false">D44-B52</f>
        <v>60000</v>
      </c>
      <c r="C53" s="1" t="s">
        <v>17</v>
      </c>
      <c r="E53" s="1"/>
    </row>
    <row r="54" customFormat="false" ht="12.8" hidden="false" customHeight="false" outlineLevel="0" collapsed="false">
      <c r="A54" s="1" t="s">
        <v>14</v>
      </c>
      <c r="B54" s="1" t="n">
        <f aca="false">B52/E44</f>
        <v>1040</v>
      </c>
      <c r="C54" s="1" t="s">
        <v>15</v>
      </c>
      <c r="E54" s="1"/>
    </row>
    <row r="55" customFormat="false" ht="12.8" hidden="false" customHeight="false" outlineLevel="0" collapsed="false">
      <c r="A55" s="1" t="s">
        <v>19</v>
      </c>
      <c r="B55" s="1" t="n">
        <f aca="false">B53/F44</f>
        <v>1200</v>
      </c>
      <c r="C55" s="1" t="s">
        <v>15</v>
      </c>
      <c r="E55" s="1"/>
    </row>
    <row r="56" customFormat="false" ht="12.8" hidden="false" customHeight="false" outlineLevel="0" collapsed="false">
      <c r="E56" s="1"/>
    </row>
    <row r="57" customFormat="false" ht="12.8" hidden="false" customHeight="false" outlineLevel="0" collapsed="false">
      <c r="A57" s="1" t="s">
        <v>23</v>
      </c>
      <c r="E57" s="1"/>
    </row>
    <row r="58" customFormat="false" ht="12.8" hidden="false" customHeight="false" outlineLevel="0" collapsed="false">
      <c r="A58" s="1" t="s">
        <v>24</v>
      </c>
      <c r="E58" s="1"/>
    </row>
    <row r="59" customFormat="false" ht="12.8" hidden="false" customHeight="false" outlineLevel="0" collapsed="false">
      <c r="A59" s="1" t="s">
        <v>16</v>
      </c>
      <c r="B59" s="1" t="n">
        <f aca="false">SUM(D41:D43) + (B40-F44)*C40</f>
        <v>321000</v>
      </c>
      <c r="C59" s="1" t="s">
        <v>17</v>
      </c>
      <c r="E59" s="1"/>
    </row>
    <row r="60" customFormat="false" ht="12.8" hidden="false" customHeight="false" outlineLevel="0" collapsed="false">
      <c r="A60" s="1" t="s">
        <v>22</v>
      </c>
      <c r="B60" s="1" t="n">
        <f aca="false">D44-B59</f>
        <v>51000</v>
      </c>
      <c r="C60" s="1" t="s">
        <v>17</v>
      </c>
      <c r="E60" s="1"/>
    </row>
    <row r="61" customFormat="false" ht="12.8" hidden="false" customHeight="false" outlineLevel="0" collapsed="false">
      <c r="A61" s="1" t="s">
        <v>14</v>
      </c>
      <c r="B61" s="1" t="n">
        <f aca="false">B59/E44</f>
        <v>1070</v>
      </c>
      <c r="C61" s="1" t="s">
        <v>15</v>
      </c>
      <c r="E61" s="1"/>
    </row>
    <row r="62" customFormat="false" ht="12.8" hidden="false" customHeight="false" outlineLevel="0" collapsed="false">
      <c r="A62" s="1" t="s">
        <v>19</v>
      </c>
      <c r="B62" s="1" t="n">
        <f aca="false">B60/F44</f>
        <v>1020</v>
      </c>
      <c r="C62" s="1" t="s">
        <v>15</v>
      </c>
      <c r="E62" s="1"/>
    </row>
    <row r="63" customFormat="false" ht="12.8" hidden="false" customHeight="false" outlineLevel="0" collapsed="false">
      <c r="A63" s="0"/>
      <c r="B63" s="0"/>
      <c r="C63" s="0"/>
      <c r="D63" s="0"/>
      <c r="E63" s="1"/>
    </row>
    <row r="64" customFormat="false" ht="12.8" hidden="false" customHeight="false" outlineLevel="0" collapsed="false">
      <c r="A64" s="0" t="s">
        <v>25</v>
      </c>
      <c r="B64" s="0"/>
      <c r="C64" s="0"/>
      <c r="D64" s="0"/>
      <c r="E64" s="1"/>
    </row>
    <row r="65" customFormat="false" ht="35.8" hidden="false" customHeight="true" outlineLevel="0" collapsed="false">
      <c r="A65" s="6" t="s">
        <v>26</v>
      </c>
      <c r="B65" s="6"/>
      <c r="C65" s="6"/>
      <c r="D65" s="6"/>
      <c r="E65" s="6"/>
      <c r="F65" s="6"/>
    </row>
    <row r="66" customFormat="false" ht="23.85" hidden="false" customHeight="false" outlineLevel="0" collapsed="false">
      <c r="A66" s="6" t="s">
        <v>27</v>
      </c>
      <c r="B66" s="6"/>
      <c r="C66" s="6"/>
      <c r="D66" s="6"/>
      <c r="E66" s="6"/>
      <c r="F66" s="6"/>
    </row>
    <row r="67" customFormat="false" ht="12.8" hidden="false" customHeight="false" outlineLevel="0" collapsed="false">
      <c r="A67" s="7" t="s">
        <v>28</v>
      </c>
      <c r="B67" s="7"/>
      <c r="C67" s="7"/>
      <c r="D67" s="7"/>
      <c r="E67" s="7"/>
      <c r="F67" s="7"/>
    </row>
    <row r="68" customFormat="false" ht="12.8" hidden="false" customHeight="false" outlineLevel="0" collapsed="false">
      <c r="E68" s="1"/>
    </row>
    <row r="69" customFormat="false" ht="12.8" hidden="false" customHeight="false" outlineLevel="0" collapsed="false">
      <c r="E69" s="1"/>
    </row>
    <row r="70" customFormat="false" ht="12.8" hidden="false" customHeight="false" outlineLevel="0" collapsed="false">
      <c r="E70" s="1"/>
    </row>
    <row r="71" customFormat="false" ht="12.8" hidden="false" customHeight="false" outlineLevel="0" collapsed="false">
      <c r="E71" s="1"/>
    </row>
  </sheetData>
  <mergeCells count="5">
    <mergeCell ref="B28:C28"/>
    <mergeCell ref="B38:C38"/>
    <mergeCell ref="A65:F65"/>
    <mergeCell ref="A66:F66"/>
    <mergeCell ref="A67:F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6" activeCellId="0" sqref="A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73.37"/>
    <col collapsed="false" customWidth="true" hidden="false" outlineLevel="0" max="2" min="2" style="8" width="18.4"/>
    <col collapsed="false" customWidth="true" hidden="false" outlineLevel="0" max="3" min="3" style="8" width="17.3"/>
    <col collapsed="false" customWidth="true" hidden="false" outlineLevel="0" max="4" min="4" style="8" width="17.05"/>
    <col collapsed="false" customWidth="false" hidden="false" outlineLevel="0" max="16384" min="5" style="9" width="11.53"/>
  </cols>
  <sheetData>
    <row r="1" customFormat="false" ht="12.8" hidden="false" customHeight="false" outlineLevel="0" collapsed="false">
      <c r="A1" s="8" t="s">
        <v>29</v>
      </c>
    </row>
    <row r="2" customFormat="false" ht="12.8" hidden="false" customHeight="false" outlineLevel="0" collapsed="false">
      <c r="A2" s="10" t="s">
        <v>30</v>
      </c>
      <c r="B2" s="10"/>
      <c r="C2" s="10"/>
      <c r="D2" s="10"/>
      <c r="E2" s="10"/>
      <c r="F2" s="10"/>
      <c r="G2" s="10"/>
      <c r="H2" s="10"/>
      <c r="I2" s="10"/>
      <c r="J2" s="10"/>
    </row>
    <row r="3" customFormat="false" ht="25.7" hidden="false" customHeight="true" outlineLevel="0" collapsed="false">
      <c r="A3" s="11" t="s">
        <v>31</v>
      </c>
      <c r="B3" s="11"/>
      <c r="C3" s="11"/>
      <c r="D3" s="11"/>
      <c r="E3" s="11"/>
      <c r="F3" s="11"/>
      <c r="G3" s="11"/>
      <c r="H3" s="11"/>
      <c r="I3" s="11"/>
      <c r="J3" s="11"/>
    </row>
    <row r="4" customFormat="false" ht="12.8" hidden="false" customHeight="false" outlineLevel="0" collapsed="false">
      <c r="A4" s="12" t="s">
        <v>32</v>
      </c>
      <c r="B4" s="12"/>
      <c r="C4" s="12"/>
      <c r="D4" s="12"/>
      <c r="E4" s="12"/>
      <c r="F4" s="12"/>
      <c r="G4" s="12"/>
      <c r="H4" s="12"/>
      <c r="I4" s="12"/>
      <c r="J4" s="12"/>
    </row>
    <row r="5" customFormat="false" ht="12.8" hidden="false" customHeight="false" outlineLevel="0" collapsed="false">
      <c r="A5" s="12" t="s">
        <v>33</v>
      </c>
      <c r="B5" s="12"/>
      <c r="C5" s="12"/>
      <c r="D5" s="12"/>
      <c r="E5" s="12"/>
      <c r="F5" s="12"/>
      <c r="G5" s="12"/>
      <c r="H5" s="12"/>
      <c r="I5" s="12"/>
      <c r="J5" s="12"/>
    </row>
    <row r="6" customFormat="false" ht="12.8" hidden="false" customHeight="false" outlineLevel="0" collapsed="false">
      <c r="A6" s="12" t="s">
        <v>34</v>
      </c>
      <c r="B6" s="12"/>
      <c r="C6" s="12"/>
      <c r="D6" s="12"/>
      <c r="E6" s="12"/>
      <c r="F6" s="12"/>
      <c r="G6" s="12"/>
      <c r="H6" s="12"/>
      <c r="I6" s="12"/>
      <c r="J6" s="12"/>
    </row>
    <row r="8" customFormat="false" ht="12.8" hidden="false" customHeight="false" outlineLevel="0" collapsed="false">
      <c r="A8" s="13" t="s">
        <v>35</v>
      </c>
      <c r="B8" s="14" t="n">
        <v>3265.8</v>
      </c>
      <c r="C8" s="15" t="s">
        <v>36</v>
      </c>
      <c r="D8" s="15" t="s">
        <v>37</v>
      </c>
      <c r="E8" s="16" t="s">
        <v>38</v>
      </c>
    </row>
    <row r="9" customFormat="false" ht="12.8" hidden="false" customHeight="false" outlineLevel="0" collapsed="false">
      <c r="A9" s="13" t="s">
        <v>39</v>
      </c>
      <c r="B9" s="13"/>
      <c r="C9" s="15"/>
      <c r="D9" s="15"/>
      <c r="E9" s="16"/>
    </row>
    <row r="10" customFormat="false" ht="12.8" hidden="false" customHeight="false" outlineLevel="0" collapsed="false">
      <c r="A10" s="17" t="s">
        <v>40</v>
      </c>
      <c r="B10" s="17"/>
      <c r="C10" s="18" t="n">
        <v>150</v>
      </c>
      <c r="D10" s="18" t="n">
        <v>87</v>
      </c>
      <c r="E10" s="19" t="n">
        <f aca="false">D10-C10</f>
        <v>-63</v>
      </c>
    </row>
    <row r="11" customFormat="false" ht="12.8" hidden="false" customHeight="false" outlineLevel="0" collapsed="false">
      <c r="A11" s="20" t="s">
        <v>41</v>
      </c>
      <c r="B11" s="20"/>
      <c r="C11" s="19" t="n">
        <f aca="false">C10*100/$C$24</f>
        <v>7.29571984435798</v>
      </c>
      <c r="D11" s="19" t="n">
        <f aca="false">D10*100/D24</f>
        <v>5.50284629981025</v>
      </c>
      <c r="E11" s="19" t="n">
        <f aca="false">D11-C11</f>
        <v>-1.79287354454773</v>
      </c>
    </row>
    <row r="12" customFormat="false" ht="12.8" hidden="false" customHeight="false" outlineLevel="0" collapsed="false">
      <c r="A12" s="17" t="s">
        <v>42</v>
      </c>
      <c r="B12" s="17"/>
      <c r="C12" s="18" t="n">
        <v>1300</v>
      </c>
      <c r="D12" s="18" t="n">
        <v>820</v>
      </c>
      <c r="E12" s="19" t="n">
        <f aca="false">D12-C12</f>
        <v>-480</v>
      </c>
    </row>
    <row r="13" customFormat="false" ht="12.8" hidden="false" customHeight="false" outlineLevel="0" collapsed="false">
      <c r="A13" s="20" t="s">
        <v>41</v>
      </c>
      <c r="B13" s="20"/>
      <c r="C13" s="19" t="n">
        <f aca="false">C12*100/$C$24</f>
        <v>63.2295719844358</v>
      </c>
      <c r="D13" s="19" t="n">
        <f aca="false">D12*100/$C$24</f>
        <v>39.8832684824903</v>
      </c>
      <c r="E13" s="19" t="n">
        <f aca="false">D13-C13</f>
        <v>-23.3463035019455</v>
      </c>
    </row>
    <row r="14" customFormat="false" ht="12.8" hidden="false" customHeight="false" outlineLevel="0" collapsed="false">
      <c r="A14" s="17" t="s">
        <v>43</v>
      </c>
      <c r="B14" s="17"/>
      <c r="C14" s="18" t="n">
        <v>27</v>
      </c>
      <c r="D14" s="18" t="n">
        <v>14</v>
      </c>
      <c r="E14" s="19" t="n">
        <f aca="false">D14-C14</f>
        <v>-13</v>
      </c>
    </row>
    <row r="15" customFormat="false" ht="12.8" hidden="false" customHeight="false" outlineLevel="0" collapsed="false">
      <c r="A15" s="20" t="s">
        <v>41</v>
      </c>
      <c r="B15" s="20"/>
      <c r="C15" s="19" t="n">
        <f aca="false">C14*100/$C$24</f>
        <v>1.31322957198444</v>
      </c>
      <c r="D15" s="19" t="n">
        <f aca="false">D14*100/$C$24</f>
        <v>0.680933852140078</v>
      </c>
      <c r="E15" s="19" t="n">
        <f aca="false">D15-C15</f>
        <v>-0.632295719844358</v>
      </c>
    </row>
    <row r="16" customFormat="false" ht="12.8" hidden="false" customHeight="false" outlineLevel="0" collapsed="false">
      <c r="A16" s="17" t="s">
        <v>44</v>
      </c>
      <c r="B16" s="17"/>
      <c r="C16" s="18" t="n">
        <v>43</v>
      </c>
      <c r="D16" s="18" t="n">
        <v>36</v>
      </c>
      <c r="E16" s="19" t="n">
        <f aca="false">D16-C16</f>
        <v>-7</v>
      </c>
    </row>
    <row r="17" customFormat="false" ht="12.8" hidden="false" customHeight="false" outlineLevel="0" collapsed="false">
      <c r="A17" s="20" t="s">
        <v>41</v>
      </c>
      <c r="B17" s="20"/>
      <c r="C17" s="19" t="n">
        <f aca="false">C16*100/$C$24</f>
        <v>2.09143968871595</v>
      </c>
      <c r="D17" s="19" t="n">
        <f aca="false">D16*100/$C$24</f>
        <v>1.75097276264591</v>
      </c>
      <c r="E17" s="19" t="n">
        <f aca="false">D17-C17</f>
        <v>-0.340466926070039</v>
      </c>
    </row>
    <row r="18" customFormat="false" ht="12.8" hidden="false" customHeight="false" outlineLevel="0" collapsed="false">
      <c r="A18" s="17" t="s">
        <v>45</v>
      </c>
      <c r="B18" s="17"/>
      <c r="C18" s="18" t="n">
        <v>460</v>
      </c>
      <c r="D18" s="18" t="n">
        <v>591</v>
      </c>
      <c r="E18" s="19" t="n">
        <f aca="false">D18-C18</f>
        <v>131</v>
      </c>
    </row>
    <row r="19" customFormat="false" ht="12.8" hidden="false" customHeight="false" outlineLevel="0" collapsed="false">
      <c r="A19" s="20" t="s">
        <v>41</v>
      </c>
      <c r="B19" s="20"/>
      <c r="C19" s="19" t="n">
        <f aca="false">C18*100/$C$24</f>
        <v>22.3735408560311</v>
      </c>
      <c r="D19" s="19" t="n">
        <f aca="false">D18*100/$C$24</f>
        <v>28.7451361867704</v>
      </c>
      <c r="E19" s="19" t="n">
        <f aca="false">D19-C19</f>
        <v>6.3715953307393</v>
      </c>
    </row>
    <row r="20" customFormat="false" ht="12.8" hidden="false" customHeight="false" outlineLevel="0" collapsed="false">
      <c r="A20" s="17" t="s">
        <v>46</v>
      </c>
      <c r="B20" s="17"/>
      <c r="C20" s="18" t="n">
        <v>31</v>
      </c>
      <c r="D20" s="18" t="n">
        <v>13</v>
      </c>
      <c r="E20" s="19" t="n">
        <f aca="false">D20-C20</f>
        <v>-18</v>
      </c>
    </row>
    <row r="21" customFormat="false" ht="12.8" hidden="false" customHeight="false" outlineLevel="0" collapsed="false">
      <c r="A21" s="20" t="s">
        <v>41</v>
      </c>
      <c r="B21" s="20"/>
      <c r="C21" s="19" t="n">
        <f aca="false">C20*100/$C$24</f>
        <v>1.50778210116732</v>
      </c>
      <c r="D21" s="19" t="n">
        <f aca="false">D20*100/$C$24</f>
        <v>0.632295719844358</v>
      </c>
      <c r="E21" s="19" t="n">
        <f aca="false">D21-C21</f>
        <v>-0.875486381322957</v>
      </c>
    </row>
    <row r="22" customFormat="false" ht="12.8" hidden="false" customHeight="false" outlineLevel="0" collapsed="false">
      <c r="A22" s="17" t="s">
        <v>47</v>
      </c>
      <c r="B22" s="17"/>
      <c r="C22" s="18" t="n">
        <v>45</v>
      </c>
      <c r="D22" s="18" t="n">
        <v>20</v>
      </c>
      <c r="E22" s="19" t="n">
        <f aca="false">D22-C22</f>
        <v>-25</v>
      </c>
    </row>
    <row r="23" customFormat="false" ht="12.8" hidden="false" customHeight="false" outlineLevel="0" collapsed="false">
      <c r="A23" s="20" t="s">
        <v>41</v>
      </c>
      <c r="B23" s="20"/>
      <c r="C23" s="19" t="n">
        <f aca="false">C22*100/$C$24</f>
        <v>2.18871595330739</v>
      </c>
      <c r="D23" s="19" t="n">
        <f aca="false">D22*100/$C$24</f>
        <v>0.972762645914397</v>
      </c>
      <c r="E23" s="19" t="n">
        <f aca="false">D23-C23</f>
        <v>-1.215953307393</v>
      </c>
    </row>
    <row r="24" customFormat="false" ht="12.8" hidden="false" customHeight="false" outlineLevel="0" collapsed="false">
      <c r="A24" s="17" t="s">
        <v>48</v>
      </c>
      <c r="B24" s="17"/>
      <c r="C24" s="21" t="n">
        <f aca="false">SUM(C10,C12,C14,C16,C18,C20,C22)</f>
        <v>2056</v>
      </c>
      <c r="D24" s="21" t="n">
        <f aca="false">SUM(D10,D12,D14,D16,D18,D20,D22)</f>
        <v>1581</v>
      </c>
      <c r="E24" s="19" t="n">
        <f aca="false">D24-C24</f>
        <v>-475</v>
      </c>
    </row>
    <row r="25" customFormat="false" ht="12.8" hidden="false" customHeight="false" outlineLevel="0" collapsed="false">
      <c r="A25" s="8" t="s">
        <v>49</v>
      </c>
    </row>
    <row r="26" customFormat="false" ht="12.8" hidden="false" customHeight="false" outlineLevel="0" collapsed="false">
      <c r="A26" s="22" t="s">
        <v>40</v>
      </c>
      <c r="B26" s="22"/>
      <c r="C26" s="23" t="n">
        <v>150</v>
      </c>
      <c r="D26" s="23" t="n">
        <v>87</v>
      </c>
    </row>
    <row r="27" customFormat="false" ht="12.8" hidden="false" customHeight="false" outlineLevel="0" collapsed="false">
      <c r="A27" s="22" t="s">
        <v>46</v>
      </c>
      <c r="B27" s="22"/>
      <c r="C27" s="23" t="n">
        <v>31</v>
      </c>
      <c r="D27" s="23" t="n">
        <v>13</v>
      </c>
    </row>
    <row r="28" customFormat="false" ht="12.8" hidden="false" customHeight="false" outlineLevel="0" collapsed="false">
      <c r="A28" s="22" t="s">
        <v>42</v>
      </c>
      <c r="B28" s="22"/>
      <c r="C28" s="23" t="n">
        <v>1300</v>
      </c>
      <c r="D28" s="23" t="n">
        <v>820</v>
      </c>
    </row>
    <row r="29" customFormat="false" ht="12.8" hidden="false" customHeight="false" outlineLevel="0" collapsed="false">
      <c r="A29" s="22" t="s">
        <v>48</v>
      </c>
      <c r="B29" s="22"/>
      <c r="C29" s="24" t="n">
        <f aca="false">SUM(C26:C28)</f>
        <v>1481</v>
      </c>
      <c r="D29" s="24" t="n">
        <f aca="false">SUM(D26:D28)</f>
        <v>920</v>
      </c>
    </row>
    <row r="30" customFormat="false" ht="12.8" hidden="false" customHeight="false" outlineLevel="0" collapsed="false">
      <c r="A30" s="25" t="s">
        <v>50</v>
      </c>
      <c r="B30" s="25"/>
      <c r="C30" s="8" t="n">
        <f aca="false">(C29+D29)/2</f>
        <v>1200.5</v>
      </c>
      <c r="D30" s="8" t="s">
        <v>51</v>
      </c>
    </row>
    <row r="31" customFormat="false" ht="12.8" hidden="false" customHeight="false" outlineLevel="0" collapsed="false">
      <c r="A31" s="25" t="s">
        <v>52</v>
      </c>
      <c r="B31" s="25"/>
      <c r="C31" s="26" t="n">
        <f aca="false">_xlfn.CEILING.MATH(C30*30/3265.8)</f>
        <v>12</v>
      </c>
      <c r="D31" s="8" t="s">
        <v>53</v>
      </c>
    </row>
    <row r="32" customFormat="false" ht="12.8" hidden="false" customHeight="false" outlineLevel="0" collapsed="false">
      <c r="A32" s="25" t="s">
        <v>54</v>
      </c>
      <c r="B32" s="25"/>
      <c r="C32" s="26" t="n">
        <f aca="false">3265.8/C30</f>
        <v>2.72036651395252</v>
      </c>
    </row>
    <row r="33" customFormat="false" ht="12.8" hidden="false" customHeight="false" outlineLevel="0" collapsed="false">
      <c r="A33" s="25" t="s">
        <v>55</v>
      </c>
      <c r="B33" s="25"/>
      <c r="C33" s="26" t="n">
        <f aca="false">1/C32</f>
        <v>0.367597525874212</v>
      </c>
    </row>
    <row r="35" customFormat="false" ht="12.8" hidden="false" customHeight="false" outlineLevel="0" collapsed="false">
      <c r="A35" s="27" t="s">
        <v>56</v>
      </c>
    </row>
    <row r="36" customFormat="false" ht="165.1" hidden="false" customHeight="true" outlineLevel="0" collapsed="false">
      <c r="A36" s="28" t="s">
        <v>57</v>
      </c>
      <c r="B36" s="28"/>
      <c r="C36" s="28"/>
      <c r="D36" s="28"/>
    </row>
    <row r="37" customFormat="false" ht="12.8" hidden="false" customHeight="false" outlineLevel="0" collapsed="false">
      <c r="A37" s="9"/>
    </row>
    <row r="38" s="9" customFormat="true" ht="12.8" hidden="false" customHeight="false" outlineLevel="0" collapsed="false">
      <c r="A38" s="29"/>
    </row>
    <row r="39" customFormat="false" ht="12.8" hidden="false" customHeight="false" outlineLevel="0" collapsed="false">
      <c r="A39" s="9"/>
    </row>
  </sheetData>
  <mergeCells count="33">
    <mergeCell ref="A2:J2"/>
    <mergeCell ref="A3:J3"/>
    <mergeCell ref="A4:J4"/>
    <mergeCell ref="A5:J5"/>
    <mergeCell ref="A6:J6"/>
    <mergeCell ref="C8:C9"/>
    <mergeCell ref="D8:D9"/>
    <mergeCell ref="E8:E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6:B26"/>
    <mergeCell ref="A27:B27"/>
    <mergeCell ref="A28:B28"/>
    <mergeCell ref="A29:B29"/>
    <mergeCell ref="A30:B30"/>
    <mergeCell ref="A31:B31"/>
    <mergeCell ref="A32:B32"/>
    <mergeCell ref="A33:B33"/>
    <mergeCell ref="A36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2024-04-10T22:13:20Z</dcterms:created>
  <dc:creator/>
  <dc:description/>
  <dc:language>ru-RU</dc:language>
  <cp:lastModifiedBy/>
  <dcterms:modified xsi:type="dcterms:W3CDTF">2024-04-13T00:28:54Z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