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3"/>
    <sheet name="Лист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<sst xmlns="http://schemas.openxmlformats.org/spreadsheetml/2006/main" count="186" uniqueCount="49">
  <si>
    <t xml:space="preserve">I</t>
  </si>
  <si>
    <t xml:space="preserve">II</t>
  </si>
  <si>
    <t xml:space="preserve">Вариант 2</t>
  </si>
  <si>
    <t xml:space="preserve">A</t>
  </si>
  <si>
    <t xml:space="preserve">a1</t>
  </si>
  <si>
    <t xml:space="preserve">a2</t>
  </si>
  <si>
    <t xml:space="preserve">a3</t>
  </si>
  <si>
    <t xml:space="preserve">c1</t>
  </si>
  <si>
    <t xml:space="preserve">B</t>
  </si>
  <si>
    <t xml:space="preserve">b1</t>
  </si>
  <si>
    <t xml:space="preserve">b2</t>
  </si>
  <si>
    <t xml:space="preserve">b3</t>
  </si>
  <si>
    <t xml:space="preserve">c2</t>
  </si>
  <si>
    <t xml:space="preserve">m1</t>
  </si>
  <si>
    <t xml:space="preserve">m2</t>
  </si>
  <si>
    <t xml:space="preserve">m3</t>
  </si>
  <si>
    <t xml:space="preserve">8*x1+10*x2 -&gt; max</t>
  </si>
  <si>
    <t xml:space="preserve">Двойственная задача</t>
  </si>
  <si>
    <t xml:space="preserve">Ограничение</t>
  </si>
  <si>
    <t xml:space="preserve">15*x1+30*x2&lt;=570</t>
  </si>
  <si>
    <t xml:space="preserve">570*y1 + 576*y2 + 445*y3 →min</t>
  </si>
  <si>
    <t xml:space="preserve">15*x1+25*x2&lt;=576</t>
  </si>
  <si>
    <t xml:space="preserve">15*y1 + 15*y2 + 9*y3  &gt;= 8</t>
  </si>
  <si>
    <t xml:space="preserve">9*x1+4*x2&lt;=445</t>
  </si>
  <si>
    <t xml:space="preserve">30*y1 + 25*y2 + 4*y3  &gt;= 10</t>
  </si>
  <si>
    <t xml:space="preserve">базис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</si>
  <si>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</si>
  <si>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</si>
  <si>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</si>
  <si>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</si>
  <si>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</si>
  <si>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Bi/xi</t>
  </si>
  <si>
    <t xml:space="preserve">y1</t>
  </si>
  <si>
    <t xml:space="preserve">y2</t>
  </si>
  <si>
    <t xml:space="preserve">y3</t>
  </si>
  <si>
    <t xml:space="preserve">y4</t>
  </si>
  <si>
    <t xml:space="preserve">y5</t>
  </si>
  <si>
    <t xml:space="preserve">F </t>
  </si>
  <si>
    <t xml:space="preserve">Не оптимален</t>
  </si>
  <si>
    <t xml:space="preserve">Оптимален</t>
  </si>
  <si>
    <t xml:space="preserve">Вариант 10</t>
  </si>
  <si>
    <t xml:space="preserve">5*x1+13*x2 -&gt; max</t>
  </si>
  <si>
    <t xml:space="preserve">Огр</t>
  </si>
  <si>
    <t xml:space="preserve">14*x1+40*x2&lt;=1100</t>
  </si>
  <si>
    <t xml:space="preserve">1100*y1 + 990*y2 + 1200*y3 -&gt;min</t>
  </si>
  <si>
    <t xml:space="preserve">15*x1+28*x2&lt;=990</t>
  </si>
  <si>
    <t xml:space="preserve">14*y1 + 15*y2 + 20*y3  &gt;=  5</t>
  </si>
  <si>
    <t xml:space="preserve">20*x1+4*x2&lt;=1200</t>
  </si>
  <si>
    <t xml:space="preserve">40*y1 + 28*y2 + 4*y3  &gt;= 13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</si>
</sst>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8">
    <font>
      <sz val="11"/>
      <color theme="1"/>
      <name val="Aptos Narrow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theme="1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ptos Narrow"/>
      <family val="0"/>
      <charset val="1"/>
    </font>
    <font>
      <sz val="11"/>
      <color rgb="FF000000"/>
      <name val="Aptos Narrow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"/>
        <bgColor rgb="FFC1F1C8"/>
      </patternFill>
    </fill>
    <fill>
      <patternFill patternType="solid">
        <fgColor theme="4" tint="0.7999"/>
        <bgColor rgb="FFC1F1C8"/>
      </patternFill>
    </fill>
    <fill>
      <patternFill patternType="solid">
        <fgColor theme="6" tint="0.7999"/>
        <bgColor rgb="FFD9F2D0"/>
      </patternFill>
    </fill>
    <fill>
      <patternFill patternType="solid">
        <fgColor rgb="FFFF0000"/>
        <bgColor rgb="FF993300"/>
      </patternFill>
    </fill>
    <fill>
      <patternFill patternType="solid">
        <fgColor theme="0"/>
        <bgColor rgb="FFFFFFCC"/>
      </patternFill>
    </fill>
    <fill>
      <patternFill patternType="solid">
        <fgColor theme="8" tint="0.3999"/>
        <bgColor rgb="FFCC99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1F1C8"/>
      <rgbColor rgb="FF660066"/>
      <rgbColor rgb="FFD86ECC"/>
      <rgbColor rgb="FF0066CC"/>
      <rgbColor rgb="FFC1E5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3" activeCellId="0" sqref="B33"/>
    </sheetView>
  </sheetViews>
  <sheetFormatPr defaultColWidth="8.79296875" defaultRowHeight="15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1" width="24.42"/>
    <col collapsed="false" customWidth="true" hidden="false" outlineLevel="0" max="3" min="3" style="1" width="7.69"/>
    <col collapsed="false" customWidth="false" hidden="false" outlineLevel="0" max="4" min="4" style="1" width="8.79"/>
    <col collapsed="false" customWidth="true" hidden="false" outlineLevel="0" max="5" min="5" style="1" width="27.35"/>
    <col collapsed="false" customWidth="false" hidden="false" outlineLevel="0" max="6" min="6" style="1" width="8.79"/>
    <col collapsed="false" customWidth="true" hidden="false" outlineLevel="0" max="7" min="7" style="1" width="11"/>
    <col collapsed="false" customWidth="false" hidden="false" outlineLevel="0" max="8" min="8" style="1" width="8.79"/>
    <col collapsed="false" customWidth="true" hidden="false" outlineLevel="0" max="9" min="9" style="1" width="13.48"/>
    <col collapsed="false" customWidth="true" hidden="false" outlineLevel="0" max="10" min="10" style="1" width="11.14"/>
    <col collapsed="false" customWidth="false" hidden="false" outlineLevel="0" max="12" min="11" style="1" width="8.79"/>
    <col collapsed="false" customWidth="true" hidden="false" outlineLevel="0" max="13" min="13" style="1" width="20.63"/>
    <col collapsed="false" customWidth="false" hidden="false" outlineLevel="0" max="15" min="14" style="1" width="8.79"/>
    <col collapsed="false" customWidth="true" hidden="false" outlineLevel="0" max="16" min="16" style="1" width="12.14"/>
    <col collapsed="false" customWidth="false" hidden="false" outlineLevel="0" max="16384" min="17" style="1" width="8.79"/>
  </cols>
  <sheetData>
    <row r="1" customFormat="false" ht="15" hidden="false" customHeight="false" outlineLevel="0" collapsed="false">
      <c r="A1" s="2"/>
      <c r="B1" s="2" t="s">
        <v>0</v>
      </c>
      <c r="C1" s="2" t="s">
        <v>1</v>
      </c>
      <c r="D1" s="2" t="s">
        <v>1</v>
      </c>
      <c r="E1" s="2"/>
      <c r="F1" s="3" t="s">
        <v>2</v>
      </c>
      <c r="G1" s="3"/>
      <c r="H1" s="3"/>
    </row>
    <row r="2" customFormat="false" ht="15" hidden="false" customHeight="false" outlineLevel="0" collapsed="false">
      <c r="A2" s="2" t="s">
        <v>3</v>
      </c>
      <c r="B2" s="4" t="s">
        <v>4</v>
      </c>
      <c r="C2" s="4" t="s">
        <v>5</v>
      </c>
      <c r="D2" s="4" t="s">
        <v>6</v>
      </c>
      <c r="E2" s="5" t="s">
        <v>7</v>
      </c>
    </row>
    <row r="3" customFormat="false" ht="15" hidden="false" customHeight="false" outlineLevel="0" collapsed="false">
      <c r="A3" s="2"/>
      <c r="B3" s="4" t="n">
        <v>15</v>
      </c>
      <c r="C3" s="4" t="n">
        <v>15</v>
      </c>
      <c r="D3" s="4" t="n">
        <v>9</v>
      </c>
      <c r="E3" s="5" t="n">
        <v>8</v>
      </c>
    </row>
    <row r="4" customFormat="false" ht="15" hidden="false" customHeight="false" outlineLevel="0" collapsed="false">
      <c r="A4" s="2" t="s">
        <v>8</v>
      </c>
      <c r="B4" s="4" t="s">
        <v>9</v>
      </c>
      <c r="C4" s="4" t="s">
        <v>10</v>
      </c>
      <c r="D4" s="4" t="s">
        <v>11</v>
      </c>
      <c r="E4" s="5" t="s">
        <v>12</v>
      </c>
    </row>
    <row r="5" customFormat="false" ht="15" hidden="false" customHeight="false" outlineLevel="0" collapsed="false">
      <c r="A5" s="2"/>
      <c r="B5" s="4" t="n">
        <v>30</v>
      </c>
      <c r="C5" s="4" t="n">
        <v>25</v>
      </c>
      <c r="D5" s="4" t="n">
        <v>4</v>
      </c>
      <c r="E5" s="5" t="n">
        <v>10</v>
      </c>
    </row>
    <row r="6" customFormat="false" ht="15" hidden="false" customHeight="false" outlineLevel="0" collapsed="false">
      <c r="A6" s="2"/>
      <c r="B6" s="6" t="s">
        <v>13</v>
      </c>
      <c r="C6" s="6" t="s">
        <v>14</v>
      </c>
      <c r="D6" s="6" t="s">
        <v>15</v>
      </c>
      <c r="E6" s="2"/>
    </row>
    <row r="7" customFormat="false" ht="15" hidden="false" customHeight="false" outlineLevel="0" collapsed="false">
      <c r="A7" s="2"/>
      <c r="B7" s="6" t="n">
        <v>570</v>
      </c>
      <c r="C7" s="6" t="n">
        <v>576</v>
      </c>
      <c r="D7" s="6" t="n">
        <v>445</v>
      </c>
      <c r="E7" s="2"/>
    </row>
    <row r="9" customFormat="false" ht="15" hidden="false" customHeight="false" outlineLevel="0" collapsed="false">
      <c r="D9" s="7" t="s">
        <v>16</v>
      </c>
      <c r="E9" s="7"/>
      <c r="K9" s="8" t="s">
        <v>17</v>
      </c>
      <c r="L9" s="8"/>
      <c r="M9" s="8"/>
    </row>
    <row r="10" customFormat="false" ht="15" hidden="false" customHeight="false" outlineLevel="0" collapsed="false">
      <c r="D10" s="8" t="s">
        <v>18</v>
      </c>
      <c r="E10" s="8"/>
    </row>
    <row r="11" customFormat="false" ht="15" hidden="false" customHeight="false" outlineLevel="0" collapsed="false">
      <c r="D11" s="9" t="s">
        <v>19</v>
      </c>
      <c r="E11" s="9"/>
      <c r="J11" s="9" t="s">
        <v>20</v>
      </c>
      <c r="K11" s="9"/>
      <c r="L11" s="9"/>
      <c r="M11" s="9"/>
    </row>
    <row r="12" customFormat="false" ht="15" hidden="false" customHeight="false" outlineLevel="0" collapsed="false">
      <c r="D12" s="9" t="s">
        <v>21</v>
      </c>
      <c r="E12" s="9"/>
      <c r="J12" s="9" t="s">
        <v>22</v>
      </c>
      <c r="K12" s="9"/>
      <c r="L12" s="9"/>
      <c r="M12" s="9"/>
    </row>
    <row r="13" customFormat="false" ht="15" hidden="false" customHeight="false" outlineLevel="0" collapsed="false">
      <c r="D13" s="9" t="s">
        <v>23</v>
      </c>
      <c r="E13" s="9"/>
      <c r="J13" s="9" t="s">
        <v>24</v>
      </c>
      <c r="K13" s="9"/>
      <c r="L13" s="9"/>
      <c r="M13" s="9"/>
    </row>
    <row r="15" customFormat="false" ht="15" hidden="false" customHeight="false" outlineLevel="0" collapsed="false">
      <c r="A15" s="2" t="s">
        <v>25</v>
      </c>
      <c r="B15" s="2" t="s">
        <v>8</v>
      </c>
      <c r="C15" s="2" t="s">
        <v>26</v>
      </c>
      <c r="D15" s="10" t="s">
        <v>27</v>
      </c>
      <c r="E15" s="2" t="s">
        <v>28</v>
      </c>
      <c r="F15" s="2" t="s">
        <v>29</v>
      </c>
      <c r="G15" s="11" t="s">
        <v>30</v>
      </c>
      <c r="H15" s="2" t="s">
        <v>31</v>
      </c>
      <c r="J15" s="2"/>
      <c r="K15" s="2" t="s">
        <v>8</v>
      </c>
      <c r="L15" s="10" t="s">
        <v>32</v>
      </c>
      <c r="M15" s="2" t="s">
        <v>33</v>
      </c>
      <c r="N15" s="2" t="s">
        <v>34</v>
      </c>
      <c r="O15" s="11" t="s">
        <v>35</v>
      </c>
      <c r="P15" s="11" t="s">
        <v>36</v>
      </c>
      <c r="Q15" s="2"/>
    </row>
    <row r="16" customFormat="false" ht="15" hidden="false" customHeight="false" outlineLevel="0" collapsed="false">
      <c r="A16" s="10" t="s">
        <v>28</v>
      </c>
      <c r="B16" s="10" t="n">
        <f aca="false">B7</f>
        <v>570</v>
      </c>
      <c r="C16" s="10" t="n">
        <f aca="false">B3</f>
        <v>15</v>
      </c>
      <c r="D16" s="10" t="n">
        <f aca="false">B5</f>
        <v>30</v>
      </c>
      <c r="E16" s="10" t="n">
        <v>1</v>
      </c>
      <c r="F16" s="10" t="n">
        <v>0</v>
      </c>
      <c r="G16" s="12" t="n">
        <v>0</v>
      </c>
      <c r="H16" s="10" t="n">
        <f aca="false">B16/D16</f>
        <v>19</v>
      </c>
      <c r="J16" s="2" t="s">
        <v>35</v>
      </c>
      <c r="K16" s="2" t="n">
        <f aca="false">-E3</f>
        <v>-8</v>
      </c>
      <c r="L16" s="10" t="n">
        <f aca="false">-B3</f>
        <v>-15</v>
      </c>
      <c r="M16" s="10" t="n">
        <f aca="false">-C3</f>
        <v>-15</v>
      </c>
      <c r="N16" s="10" t="n">
        <f aca="false">-D3</f>
        <v>-9</v>
      </c>
      <c r="O16" s="2" t="n">
        <v>1</v>
      </c>
      <c r="P16" s="13" t="n">
        <v>0</v>
      </c>
      <c r="Q16" s="2" t="n">
        <f aca="false">K16/L16</f>
        <v>0.533333333333333</v>
      </c>
    </row>
    <row r="17" customFormat="false" ht="15" hidden="false" customHeight="false" outlineLevel="0" collapsed="false">
      <c r="A17" s="2" t="s">
        <v>29</v>
      </c>
      <c r="B17" s="2" t="n">
        <f aca="false">C7</f>
        <v>576</v>
      </c>
      <c r="C17" s="2" t="n">
        <f aca="false">C3</f>
        <v>15</v>
      </c>
      <c r="D17" s="10" t="n">
        <f aca="false">C5</f>
        <v>25</v>
      </c>
      <c r="E17" s="2" t="n">
        <v>0</v>
      </c>
      <c r="F17" s="2" t="n">
        <v>1</v>
      </c>
      <c r="G17" s="11" t="n">
        <v>0</v>
      </c>
      <c r="H17" s="2" t="n">
        <f aca="false">B17/D17</f>
        <v>23.04</v>
      </c>
      <c r="J17" s="10" t="s">
        <v>36</v>
      </c>
      <c r="K17" s="10" t="n">
        <f aca="false">-E5</f>
        <v>-10</v>
      </c>
      <c r="L17" s="10" t="n">
        <f aca="false">-B5</f>
        <v>-30</v>
      </c>
      <c r="M17" s="10" t="n">
        <f aca="false">-C5</f>
        <v>-25</v>
      </c>
      <c r="N17" s="10" t="n">
        <f aca="false">-D5</f>
        <v>-4</v>
      </c>
      <c r="O17" s="10" t="n">
        <v>0</v>
      </c>
      <c r="P17" s="12" t="n">
        <v>1</v>
      </c>
      <c r="Q17" s="10" t="n">
        <f aca="false">K17/L17</f>
        <v>0.333333333333333</v>
      </c>
    </row>
    <row r="18" customFormat="false" ht="15" hidden="false" customHeight="false" outlineLevel="0" collapsed="false">
      <c r="A18" s="2" t="s">
        <v>30</v>
      </c>
      <c r="B18" s="2" t="n">
        <f aca="false">D7</f>
        <v>445</v>
      </c>
      <c r="C18" s="2" t="n">
        <f aca="false">D3</f>
        <v>9</v>
      </c>
      <c r="D18" s="10" t="n">
        <f aca="false">D5</f>
        <v>4</v>
      </c>
      <c r="E18" s="2" t="n">
        <v>0</v>
      </c>
      <c r="F18" s="2" t="n">
        <v>0</v>
      </c>
      <c r="G18" s="11" t="n">
        <v>1</v>
      </c>
      <c r="H18" s="14" t="n">
        <f aca="false">B18/D18</f>
        <v>111.25</v>
      </c>
      <c r="J18" s="2" t="s">
        <v>37</v>
      </c>
      <c r="K18" s="2" t="n">
        <v>0</v>
      </c>
      <c r="L18" s="10" t="n">
        <f aca="false">-B7</f>
        <v>-570</v>
      </c>
      <c r="M18" s="10" t="n">
        <f aca="false">-C7</f>
        <v>-576</v>
      </c>
      <c r="N18" s="10" t="n">
        <f aca="false">-D7</f>
        <v>-445</v>
      </c>
      <c r="O18" s="2" t="n">
        <v>0</v>
      </c>
      <c r="P18" s="11" t="n">
        <v>0</v>
      </c>
      <c r="Q18" s="2"/>
    </row>
    <row r="19" customFormat="false" ht="15" hidden="false" customHeight="false" outlineLevel="0" collapsed="false">
      <c r="A19" s="2" t="s">
        <v>37</v>
      </c>
      <c r="B19" s="2" t="n">
        <v>0</v>
      </c>
      <c r="C19" s="2" t="n">
        <f aca="false">-E3</f>
        <v>-8</v>
      </c>
      <c r="D19" s="10" t="n">
        <f aca="false">-E5</f>
        <v>-10</v>
      </c>
      <c r="E19" s="2" t="n">
        <v>0</v>
      </c>
      <c r="F19" s="2" t="n">
        <v>0</v>
      </c>
      <c r="G19" s="11" t="n">
        <v>0</v>
      </c>
      <c r="H19" s="15" t="n">
        <v>0</v>
      </c>
      <c r="J19" s="16" t="s">
        <v>38</v>
      </c>
      <c r="K19" s="16"/>
      <c r="Q19" s="17"/>
    </row>
    <row r="20" customFormat="false" ht="15" hidden="false" customHeight="false" outlineLevel="0" collapsed="false">
      <c r="A20" s="18" t="s">
        <v>38</v>
      </c>
      <c r="B20" s="18"/>
    </row>
    <row r="21" customFormat="false" ht="15" hidden="false" customHeight="false" outlineLevel="0" collapsed="false">
      <c r="A21" s="2"/>
      <c r="B21" s="2" t="s">
        <v>8</v>
      </c>
      <c r="C21" s="10" t="s">
        <v>26</v>
      </c>
      <c r="D21" s="2" t="s">
        <v>27</v>
      </c>
      <c r="E21" s="2" t="s">
        <v>28</v>
      </c>
      <c r="F21" s="2" t="s">
        <v>29</v>
      </c>
      <c r="G21" s="2" t="s">
        <v>30</v>
      </c>
      <c r="H21" s="2" t="s">
        <v>31</v>
      </c>
      <c r="J21" s="2"/>
      <c r="K21" s="2" t="s">
        <v>8</v>
      </c>
      <c r="L21" s="2" t="s">
        <v>32</v>
      </c>
      <c r="M21" s="10" t="s">
        <v>33</v>
      </c>
      <c r="N21" s="2" t="s">
        <v>34</v>
      </c>
      <c r="O21" s="2" t="s">
        <v>35</v>
      </c>
      <c r="P21" s="11" t="s">
        <v>36</v>
      </c>
      <c r="Q21" s="2"/>
    </row>
    <row r="22" customFormat="false" ht="15" hidden="false" customHeight="false" outlineLevel="0" collapsed="false">
      <c r="A22" s="19" t="s">
        <v>27</v>
      </c>
      <c r="B22" s="2" t="n">
        <f aca="false">B16/$D$16</f>
        <v>19</v>
      </c>
      <c r="C22" s="10" t="n">
        <f aca="false">C16/$D$16</f>
        <v>0.5</v>
      </c>
      <c r="D22" s="2" t="n">
        <f aca="false">D16/$D$16</f>
        <v>1</v>
      </c>
      <c r="E22" s="2" t="n">
        <f aca="false">E16/$D$16</f>
        <v>0.0333333333333333</v>
      </c>
      <c r="F22" s="2" t="n">
        <f aca="false">F16/$D$16</f>
        <v>0</v>
      </c>
      <c r="G22" s="2" t="n">
        <f aca="false">G16/$D$16</f>
        <v>0</v>
      </c>
      <c r="H22" s="19" t="n">
        <f aca="false">B22/C22</f>
        <v>38</v>
      </c>
      <c r="J22" s="10" t="s">
        <v>35</v>
      </c>
      <c r="K22" s="10" t="n">
        <f aca="false">K16-K23*$L$16</f>
        <v>-3</v>
      </c>
      <c r="L22" s="10" t="n">
        <f aca="false">L16-L23*$L$16</f>
        <v>0</v>
      </c>
      <c r="M22" s="10" t="n">
        <f aca="false">M16-M23*$L$16</f>
        <v>-2.5</v>
      </c>
      <c r="N22" s="10" t="n">
        <f aca="false">N16-N23*$L$16</f>
        <v>-7</v>
      </c>
      <c r="O22" s="10" t="n">
        <f aca="false">O16-O23*$L$16</f>
        <v>1</v>
      </c>
      <c r="P22" s="10" t="n">
        <f aca="false">P16-P23*$L$16</f>
        <v>-0.5</v>
      </c>
      <c r="Q22" s="10" t="n">
        <f aca="false">K22/N22</f>
        <v>0.428571428571429</v>
      </c>
    </row>
    <row r="23" customFormat="false" ht="15" hidden="false" customHeight="false" outlineLevel="0" collapsed="false">
      <c r="A23" s="10" t="s">
        <v>29</v>
      </c>
      <c r="B23" s="10" t="n">
        <f aca="false">B17-B22*$D$17</f>
        <v>101</v>
      </c>
      <c r="C23" s="10" t="n">
        <f aca="false">C17-C22*$D$17</f>
        <v>2.5</v>
      </c>
      <c r="D23" s="10" t="n">
        <f aca="false">D17-D22*$D$17</f>
        <v>0</v>
      </c>
      <c r="E23" s="10" t="n">
        <f aca="false">E17-E22*$D$17</f>
        <v>-0.833333333333333</v>
      </c>
      <c r="F23" s="10" t="n">
        <f aca="false">F17-F22*$D$17</f>
        <v>1</v>
      </c>
      <c r="G23" s="10" t="n">
        <f aca="false">G17-G22*$D$17</f>
        <v>0</v>
      </c>
      <c r="H23" s="20" t="n">
        <f aca="false">B23/C23</f>
        <v>40.4</v>
      </c>
      <c r="J23" s="2" t="s">
        <v>32</v>
      </c>
      <c r="K23" s="2" t="n">
        <f aca="false">K17/$L$17</f>
        <v>0.333333333333333</v>
      </c>
      <c r="L23" s="2" t="n">
        <f aca="false">L17/$L$17</f>
        <v>1</v>
      </c>
      <c r="M23" s="10" t="n">
        <f aca="false">M17/$L$17</f>
        <v>0.833333333333333</v>
      </c>
      <c r="N23" s="2" t="n">
        <f aca="false">N17/$L$17</f>
        <v>0.133333333333333</v>
      </c>
      <c r="O23" s="2" t="n">
        <f aca="false">O17/$L$17</f>
        <v>-0</v>
      </c>
      <c r="P23" s="11" t="n">
        <f aca="false">P17/$L$17</f>
        <v>-0.0333333333333333</v>
      </c>
      <c r="Q23" s="2" t="n">
        <f aca="false">K23/N23</f>
        <v>2.5</v>
      </c>
    </row>
    <row r="24" customFormat="false" ht="15" hidden="false" customHeight="false" outlineLevel="0" collapsed="false">
      <c r="A24" s="2" t="s">
        <v>30</v>
      </c>
      <c r="B24" s="2" t="n">
        <f aca="false">B18-B22*$D$18</f>
        <v>369</v>
      </c>
      <c r="C24" s="10" t="n">
        <f aca="false">C18-C22*$D$18</f>
        <v>7</v>
      </c>
      <c r="D24" s="2" t="n">
        <f aca="false">D18-D22*$D$18</f>
        <v>0</v>
      </c>
      <c r="E24" s="2" t="n">
        <f aca="false">E18-E22*$D$18</f>
        <v>-0.133333333333333</v>
      </c>
      <c r="F24" s="2" t="n">
        <f aca="false">F18-F22*$D$18</f>
        <v>0</v>
      </c>
      <c r="G24" s="2" t="n">
        <f aca="false">G18-G22*$D$18</f>
        <v>1</v>
      </c>
      <c r="H24" s="19" t="n">
        <f aca="false">B24/C24</f>
        <v>52.7142857142857</v>
      </c>
      <c r="J24" s="2" t="s">
        <v>37</v>
      </c>
      <c r="K24" s="2" t="n">
        <f aca="false">K18-$L$18*K23</f>
        <v>190</v>
      </c>
      <c r="L24" s="2" t="n">
        <f aca="false">L18-$L$18*L23</f>
        <v>0</v>
      </c>
      <c r="M24" s="10" t="n">
        <f aca="false">M18-$L$18*M23</f>
        <v>-101</v>
      </c>
      <c r="N24" s="2" t="n">
        <f aca="false">N18-$L$18*N23</f>
        <v>-369</v>
      </c>
      <c r="O24" s="2" t="n">
        <f aca="false">O18-$L$18*O23</f>
        <v>0</v>
      </c>
      <c r="P24" s="2" t="n">
        <f aca="false">P18-$L$18*P23</f>
        <v>-19</v>
      </c>
      <c r="Q24" s="2"/>
    </row>
    <row r="25" customFormat="false" ht="15" hidden="false" customHeight="false" outlineLevel="0" collapsed="false">
      <c r="A25" s="2" t="s">
        <v>37</v>
      </c>
      <c r="B25" s="2" t="n">
        <f aca="false">B19+ABS($D$19)*B22</f>
        <v>190</v>
      </c>
      <c r="C25" s="10" t="n">
        <f aca="false">C19+ABS($D$19)*C22</f>
        <v>-3</v>
      </c>
      <c r="D25" s="2" t="n">
        <f aca="false">D19+ABS($D$19)*D22</f>
        <v>0</v>
      </c>
      <c r="E25" s="2" t="n">
        <f aca="false">E19+ABS($D$19)*E22</f>
        <v>0.333333333333333</v>
      </c>
      <c r="F25" s="2" t="n">
        <f aca="false">F19+ABS($D$19)*F22</f>
        <v>0</v>
      </c>
      <c r="G25" s="2" t="n">
        <f aca="false">G19+ABS($D$19)*G22</f>
        <v>0</v>
      </c>
      <c r="H25" s="2"/>
      <c r="J25" s="16" t="s">
        <v>38</v>
      </c>
      <c r="K25" s="16"/>
    </row>
    <row r="26" customFormat="false" ht="15" hidden="false" customHeight="false" outlineLevel="0" collapsed="false">
      <c r="A26" s="16" t="s">
        <v>38</v>
      </c>
      <c r="B26" s="16"/>
    </row>
    <row r="27" customFormat="false" ht="15" hidden="false" customHeight="false" outlineLevel="0" collapsed="false">
      <c r="A27" s="21"/>
      <c r="B27" s="21" t="s">
        <v>8</v>
      </c>
      <c r="C27" s="21" t="s">
        <v>26</v>
      </c>
      <c r="D27" s="21" t="s">
        <v>27</v>
      </c>
      <c r="E27" s="21" t="s">
        <v>28</v>
      </c>
      <c r="F27" s="21" t="s">
        <v>29</v>
      </c>
      <c r="G27" s="21" t="s">
        <v>30</v>
      </c>
      <c r="H27" s="21" t="s">
        <v>31</v>
      </c>
      <c r="J27" s="2"/>
      <c r="K27" s="2" t="s">
        <v>8</v>
      </c>
      <c r="L27" s="2" t="s">
        <v>32</v>
      </c>
      <c r="M27" s="2" t="s">
        <v>33</v>
      </c>
      <c r="N27" s="2" t="s">
        <v>34</v>
      </c>
      <c r="O27" s="2" t="s">
        <v>35</v>
      </c>
      <c r="P27" s="11" t="s">
        <v>36</v>
      </c>
      <c r="Q27" s="2"/>
    </row>
    <row r="28" customFormat="false" ht="19.5" hidden="false" customHeight="true" outlineLevel="0" collapsed="false">
      <c r="A28" s="22" t="s">
        <v>27</v>
      </c>
      <c r="B28" s="21" t="n">
        <f aca="false">B22-$C$22*B29</f>
        <v>-1.2</v>
      </c>
      <c r="C28" s="21" t="n">
        <f aca="false">C22-$C$22*C29</f>
        <v>0</v>
      </c>
      <c r="D28" s="21" t="n">
        <f aca="false">D22-$C$22*D29</f>
        <v>1</v>
      </c>
      <c r="E28" s="21" t="n">
        <f aca="false">E22-$C$22*E29</f>
        <v>0.2</v>
      </c>
      <c r="F28" s="21" t="n">
        <f aca="false">F22-$C$22*F29</f>
        <v>-0.2</v>
      </c>
      <c r="G28" s="21" t="n">
        <f aca="false">G22-$C$22*G29</f>
        <v>0</v>
      </c>
      <c r="H28" s="22"/>
      <c r="J28" s="2" t="s">
        <v>33</v>
      </c>
      <c r="K28" s="2" t="n">
        <f aca="false">K22/$M$22</f>
        <v>1.2</v>
      </c>
      <c r="L28" s="2" t="n">
        <f aca="false">L22/$M$22</f>
        <v>-0</v>
      </c>
      <c r="M28" s="2" t="n">
        <f aca="false">M22/$M$22</f>
        <v>1</v>
      </c>
      <c r="N28" s="2" t="n">
        <f aca="false">N22/$M$22</f>
        <v>2.8</v>
      </c>
      <c r="O28" s="2" t="n">
        <f aca="false">O22/$M$22</f>
        <v>-0.4</v>
      </c>
      <c r="P28" s="2" t="n">
        <f aca="false">P22/$M$22</f>
        <v>0.2</v>
      </c>
      <c r="Q28" s="2"/>
    </row>
    <row r="29" customFormat="false" ht="15" hidden="false" customHeight="false" outlineLevel="0" collapsed="false">
      <c r="A29" s="21" t="s">
        <v>26</v>
      </c>
      <c r="B29" s="21" t="n">
        <f aca="false">B23/$C$23</f>
        <v>40.4</v>
      </c>
      <c r="C29" s="21" t="n">
        <f aca="false">C23/$C$23</f>
        <v>1</v>
      </c>
      <c r="D29" s="21" t="n">
        <f aca="false">D23/$C$23</f>
        <v>0</v>
      </c>
      <c r="E29" s="21" t="n">
        <f aca="false">E23/$C$23</f>
        <v>-0.333333333333333</v>
      </c>
      <c r="F29" s="21" t="n">
        <f aca="false">F23/$C$23</f>
        <v>0.4</v>
      </c>
      <c r="G29" s="21" t="n">
        <f aca="false">G23/$C$23</f>
        <v>0</v>
      </c>
      <c r="H29" s="22"/>
      <c r="J29" s="2" t="s">
        <v>32</v>
      </c>
      <c r="K29" s="2" t="n">
        <f aca="false">K23-K28*$M$23</f>
        <v>-0.666666666666667</v>
      </c>
      <c r="L29" s="2" t="n">
        <f aca="false">L23-L28*$M$23</f>
        <v>1</v>
      </c>
      <c r="M29" s="2" t="n">
        <f aca="false">M23-M28*$M$23</f>
        <v>0</v>
      </c>
      <c r="N29" s="2" t="n">
        <f aca="false">N23-N28*$M$23</f>
        <v>-2.2</v>
      </c>
      <c r="O29" s="2" t="n">
        <f aca="false">O23-O28*$M$23</f>
        <v>0.333333333333333</v>
      </c>
      <c r="P29" s="2" t="n">
        <f aca="false">P23-P28*$M$23</f>
        <v>-0.2</v>
      </c>
      <c r="Q29" s="2"/>
    </row>
    <row r="30" customFormat="false" ht="15" hidden="false" customHeight="false" outlineLevel="0" collapsed="false">
      <c r="A30" s="21" t="s">
        <v>30</v>
      </c>
      <c r="B30" s="21" t="n">
        <f aca="false">B24-B29*$C$24</f>
        <v>86.2</v>
      </c>
      <c r="C30" s="21" t="n">
        <f aca="false">C24-C29*$C$24</f>
        <v>0</v>
      </c>
      <c r="D30" s="21" t="n">
        <f aca="false">D24-D29*$C$24</f>
        <v>0</v>
      </c>
      <c r="E30" s="21" t="n">
        <f aca="false">E24-E29*$C$24</f>
        <v>2.2</v>
      </c>
      <c r="F30" s="21" t="n">
        <f aca="false">F24-F29*$C$24</f>
        <v>-2.8</v>
      </c>
      <c r="G30" s="21" t="n">
        <f aca="false">G24-G29*$C$24</f>
        <v>1</v>
      </c>
      <c r="H30" s="22"/>
      <c r="J30" s="2" t="s">
        <v>37</v>
      </c>
      <c r="K30" s="2" t="n">
        <f aca="false">K24-$M$24*K28</f>
        <v>311.2</v>
      </c>
      <c r="L30" s="2" t="n">
        <f aca="false">L24-$M$24*L28</f>
        <v>0</v>
      </c>
      <c r="M30" s="2" t="n">
        <f aca="false">M24-$M$24*M28</f>
        <v>0</v>
      </c>
      <c r="N30" s="2" t="n">
        <f aca="false">N24-$M$24*N28</f>
        <v>-86.2000000000001</v>
      </c>
      <c r="O30" s="2" t="n">
        <f aca="false">O24-$M$24*O28</f>
        <v>-40.4</v>
      </c>
      <c r="P30" s="2" t="n">
        <f aca="false">P24-$M$24*P28</f>
        <v>1.2</v>
      </c>
      <c r="Q30" s="2"/>
    </row>
    <row r="31" customFormat="false" ht="15" hidden="false" customHeight="false" outlineLevel="0" collapsed="false">
      <c r="A31" s="21" t="s">
        <v>37</v>
      </c>
      <c r="B31" s="21" t="n">
        <f aca="false">B25+B29*ABS($C$25)</f>
        <v>311.2</v>
      </c>
      <c r="C31" s="21" t="n">
        <f aca="false">C25+C29*ABS($C$25)</f>
        <v>0</v>
      </c>
      <c r="D31" s="21" t="n">
        <f aca="false">D25+D29*ABS($C$25)</f>
        <v>0</v>
      </c>
      <c r="E31" s="21" t="n">
        <f aca="false">E25+E29*ABS($C$25)</f>
        <v>-0.666666666666667</v>
      </c>
      <c r="F31" s="21" t="n">
        <f aca="false">F25+F29*ABS($C$25)</f>
        <v>1.2</v>
      </c>
      <c r="G31" s="21" t="n">
        <f aca="false">G25+G29*ABS($C$25)</f>
        <v>0</v>
      </c>
      <c r="H31" s="21"/>
      <c r="J31" s="23" t="s">
        <v>39</v>
      </c>
      <c r="K31" s="23"/>
      <c r="L31" s="24" t="n">
        <f aca="false">K29*B7+K28*C7</f>
        <v>311.2</v>
      </c>
    </row>
    <row r="32" customFormat="false" ht="15" hidden="false" customHeight="false" outlineLevel="0" collapsed="false">
      <c r="A32" s="24" t="s">
        <v>39</v>
      </c>
      <c r="B32" s="24" t="n">
        <f aca="false">B29*E3+E5*B28</f>
        <v>311.2</v>
      </c>
    </row>
  </sheetData>
  <mergeCells count="15">
    <mergeCell ref="F1:H1"/>
    <mergeCell ref="D9:E9"/>
    <mergeCell ref="K9:M9"/>
    <mergeCell ref="D10:E10"/>
    <mergeCell ref="D11:E11"/>
    <mergeCell ref="J11:M11"/>
    <mergeCell ref="D12:E12"/>
    <mergeCell ref="J12:M12"/>
    <mergeCell ref="D13:E13"/>
    <mergeCell ref="J13:M13"/>
    <mergeCell ref="J19:K19"/>
    <mergeCell ref="A20:B20"/>
    <mergeCell ref="J25:K25"/>
    <mergeCell ref="A26:B26"/>
    <mergeCell ref="J31:K3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L6" activeCellId="0" sqref="L6"/>
    </sheetView>
  </sheetViews>
  <sheetFormatPr defaultColWidth="8.79296875" defaultRowHeight="15" zeroHeight="false" outlineLevelRow="0" outlineLevelCol="0"/>
  <sheetData>
    <row r="1" customFormat="false" ht="15" hidden="false" customHeight="false" outlineLevel="0" collapsed="false">
      <c r="A1" s="25"/>
      <c r="B1" s="25" t="s">
        <v>0</v>
      </c>
      <c r="C1" s="25" t="s">
        <v>1</v>
      </c>
      <c r="D1" s="25" t="s">
        <v>1</v>
      </c>
      <c r="E1" s="25"/>
      <c r="F1" s="26" t="s">
        <v>40</v>
      </c>
      <c r="G1" s="26"/>
      <c r="H1" s="26"/>
    </row>
    <row r="2" customFormat="false" ht="15" hidden="false" customHeight="false" outlineLevel="0" collapsed="false">
      <c r="A2" s="25" t="s">
        <v>3</v>
      </c>
      <c r="B2" s="27" t="s">
        <v>4</v>
      </c>
      <c r="C2" s="27" t="s">
        <v>5</v>
      </c>
      <c r="D2" s="27" t="s">
        <v>6</v>
      </c>
      <c r="E2" s="28" t="s">
        <v>7</v>
      </c>
    </row>
    <row r="3" customFormat="false" ht="15" hidden="false" customHeight="false" outlineLevel="0" collapsed="false">
      <c r="A3" s="25"/>
      <c r="B3" s="27" t="n">
        <v>14</v>
      </c>
      <c r="C3" s="27" t="n">
        <v>15</v>
      </c>
      <c r="D3" s="27" t="n">
        <v>20</v>
      </c>
      <c r="E3" s="28" t="n">
        <v>5</v>
      </c>
    </row>
    <row r="4" customFormat="false" ht="15" hidden="false" customHeight="false" outlineLevel="0" collapsed="false">
      <c r="A4" s="25" t="s">
        <v>8</v>
      </c>
      <c r="B4" s="27" t="s">
        <v>9</v>
      </c>
      <c r="C4" s="27" t="s">
        <v>10</v>
      </c>
      <c r="D4" s="27" t="s">
        <v>11</v>
      </c>
      <c r="E4" s="28" t="s">
        <v>12</v>
      </c>
    </row>
    <row r="5" customFormat="false" ht="15" hidden="false" customHeight="false" outlineLevel="0" collapsed="false">
      <c r="A5" s="25"/>
      <c r="B5" s="27" t="n">
        <v>40</v>
      </c>
      <c r="C5" s="27" t="n">
        <v>28</v>
      </c>
      <c r="D5" s="27" t="n">
        <v>4</v>
      </c>
      <c r="E5" s="28" t="n">
        <v>13</v>
      </c>
    </row>
    <row r="6" customFormat="false" ht="15" hidden="false" customHeight="false" outlineLevel="0" collapsed="false">
      <c r="A6" s="25"/>
      <c r="B6" s="29" t="s">
        <v>13</v>
      </c>
      <c r="C6" s="29" t="s">
        <v>14</v>
      </c>
      <c r="D6" s="29" t="s">
        <v>15</v>
      </c>
      <c r="E6" s="25"/>
    </row>
    <row r="7" customFormat="false" ht="15" hidden="false" customHeight="false" outlineLevel="0" collapsed="false">
      <c r="A7" s="25"/>
      <c r="B7" s="29" t="n">
        <v>1200</v>
      </c>
      <c r="C7" s="29" t="n">
        <v>990</v>
      </c>
      <c r="D7" s="29" t="n">
        <v>1100</v>
      </c>
      <c r="E7" s="25"/>
    </row>
    <row r="9" customFormat="false" ht="15" hidden="false" customHeight="false" outlineLevel="0" collapsed="false">
      <c r="D9" s="30" t="s">
        <v>41</v>
      </c>
      <c r="E9" s="30"/>
      <c r="K9" s="0" t="s">
        <v>17</v>
      </c>
    </row>
    <row r="10" customFormat="false" ht="15" hidden="false" customHeight="false" outlineLevel="0" collapsed="false">
      <c r="D10" s="0" t="s">
        <v>42</v>
      </c>
    </row>
    <row r="11" customFormat="false" ht="15" hidden="false" customHeight="false" outlineLevel="0" collapsed="false">
      <c r="D11" s="31" t="s">
        <v>43</v>
      </c>
      <c r="E11" s="31"/>
      <c r="J11" s="31" t="s">
        <v>44</v>
      </c>
      <c r="K11" s="31"/>
      <c r="L11" s="31"/>
      <c r="M11" s="31"/>
    </row>
    <row r="12" customFormat="false" ht="15" hidden="false" customHeight="false" outlineLevel="0" collapsed="false">
      <c r="D12" s="31" t="s">
        <v>45</v>
      </c>
      <c r="E12" s="31"/>
      <c r="J12" s="31" t="s">
        <v>46</v>
      </c>
      <c r="K12" s="31"/>
      <c r="L12" s="31"/>
      <c r="M12" s="31"/>
    </row>
    <row r="13" customFormat="false" ht="15" hidden="false" customHeight="false" outlineLevel="0" collapsed="false">
      <c r="D13" s="31" t="s">
        <v>47</v>
      </c>
      <c r="E13" s="31"/>
      <c r="J13" s="31" t="s">
        <v>48</v>
      </c>
      <c r="K13" s="31"/>
      <c r="L13" s="31"/>
      <c r="M13" s="31"/>
    </row>
    <row r="15" customFormat="false" ht="15" hidden="false" customHeight="false" outlineLevel="0" collapsed="false">
      <c r="A15" s="25" t="s">
        <v>25</v>
      </c>
      <c r="B15" s="25" t="s">
        <v>8</v>
      </c>
      <c r="C15" s="25" t="s">
        <v>26</v>
      </c>
      <c r="D15" s="32" t="s">
        <v>27</v>
      </c>
      <c r="E15" s="25" t="s">
        <v>28</v>
      </c>
      <c r="F15" s="25" t="s">
        <v>29</v>
      </c>
      <c r="G15" s="33" t="s">
        <v>30</v>
      </c>
      <c r="H15" s="25" t="s">
        <v>31</v>
      </c>
      <c r="J15" s="25"/>
      <c r="K15" s="25" t="s">
        <v>8</v>
      </c>
      <c r="L15" s="32" t="s">
        <v>32</v>
      </c>
      <c r="M15" s="25" t="s">
        <v>33</v>
      </c>
      <c r="N15" s="25" t="s">
        <v>34</v>
      </c>
      <c r="O15" s="33" t="s">
        <v>35</v>
      </c>
      <c r="P15" s="33" t="s">
        <v>36</v>
      </c>
      <c r="Q15" s="25"/>
    </row>
    <row r="16" customFormat="false" ht="15" hidden="false" customHeight="false" outlineLevel="0" collapsed="false">
      <c r="A16" s="32" t="s">
        <v>28</v>
      </c>
      <c r="B16" s="32" t="n">
        <v>1100</v>
      </c>
      <c r="C16" s="32" t="n">
        <v>14</v>
      </c>
      <c r="D16" s="32" t="n">
        <v>40</v>
      </c>
      <c r="E16" s="32" t="n">
        <v>1</v>
      </c>
      <c r="F16" s="32" t="n">
        <v>0</v>
      </c>
      <c r="G16" s="34" t="n">
        <v>0</v>
      </c>
      <c r="H16" s="32" t="n">
        <f aca="false">B16/D16</f>
        <v>27.5</v>
      </c>
      <c r="J16" s="25" t="s">
        <v>35</v>
      </c>
      <c r="K16" s="25" t="n">
        <v>-5</v>
      </c>
      <c r="L16" s="32" t="n">
        <v>-14</v>
      </c>
      <c r="M16" s="25" t="n">
        <v>-15</v>
      </c>
      <c r="N16" s="25" t="n">
        <v>-20</v>
      </c>
      <c r="O16" s="25" t="n">
        <v>1</v>
      </c>
      <c r="P16" s="35" t="n">
        <v>0</v>
      </c>
      <c r="Q16" s="25" t="n">
        <f aca="false">K16/L16</f>
        <v>0.357142857142857</v>
      </c>
    </row>
    <row r="17" customFormat="false" ht="15" hidden="false" customHeight="false" outlineLevel="0" collapsed="false">
      <c r="A17" s="25" t="s">
        <v>29</v>
      </c>
      <c r="B17" s="25" t="n">
        <v>990</v>
      </c>
      <c r="C17" s="25" t="n">
        <v>15</v>
      </c>
      <c r="D17" s="32" t="n">
        <v>28</v>
      </c>
      <c r="E17" s="25" t="n">
        <v>0</v>
      </c>
      <c r="F17" s="25" t="n">
        <v>1</v>
      </c>
      <c r="G17" s="33" t="n">
        <v>0</v>
      </c>
      <c r="H17" s="25" t="n">
        <f aca="false">B17/D17</f>
        <v>35.3571428571429</v>
      </c>
      <c r="J17" s="32" t="s">
        <v>36</v>
      </c>
      <c r="K17" s="32" t="n">
        <v>-13</v>
      </c>
      <c r="L17" s="32" t="n">
        <v>-40</v>
      </c>
      <c r="M17" s="32" t="n">
        <v>-28</v>
      </c>
      <c r="N17" s="32" t="n">
        <v>-4</v>
      </c>
      <c r="O17" s="32" t="n">
        <v>0</v>
      </c>
      <c r="P17" s="34" t="n">
        <v>1</v>
      </c>
      <c r="Q17" s="32" t="n">
        <f aca="false">K17/L17</f>
        <v>0.325</v>
      </c>
    </row>
    <row r="18" customFormat="false" ht="15" hidden="false" customHeight="false" outlineLevel="0" collapsed="false">
      <c r="A18" s="25" t="s">
        <v>30</v>
      </c>
      <c r="B18" s="25" t="n">
        <v>1200</v>
      </c>
      <c r="C18" s="25" t="n">
        <v>20</v>
      </c>
      <c r="D18" s="32" t="n">
        <v>4</v>
      </c>
      <c r="E18" s="25" t="n">
        <v>0</v>
      </c>
      <c r="F18" s="25" t="n">
        <v>0</v>
      </c>
      <c r="G18" s="33" t="n">
        <v>1</v>
      </c>
      <c r="H18" s="36" t="n">
        <f aca="false">B18/D18</f>
        <v>300</v>
      </c>
      <c r="J18" s="25" t="s">
        <v>37</v>
      </c>
      <c r="K18" s="25" t="n">
        <v>0</v>
      </c>
      <c r="L18" s="32" t="n">
        <v>-1100</v>
      </c>
      <c r="M18" s="25" t="n">
        <v>-990</v>
      </c>
      <c r="N18" s="25" t="n">
        <v>-1200</v>
      </c>
      <c r="O18" s="25" t="n">
        <v>0</v>
      </c>
      <c r="P18" s="33" t="n">
        <v>0</v>
      </c>
      <c r="Q18" s="25"/>
    </row>
    <row r="19" customFormat="false" ht="15" hidden="false" customHeight="false" outlineLevel="0" collapsed="false">
      <c r="A19" s="25" t="s">
        <v>37</v>
      </c>
      <c r="B19" s="25" t="n">
        <v>0</v>
      </c>
      <c r="C19" s="25" t="n">
        <v>-5</v>
      </c>
      <c r="D19" s="32" t="n">
        <v>-13</v>
      </c>
      <c r="E19" s="25" t="n">
        <v>0</v>
      </c>
      <c r="F19" s="25" t="n">
        <v>0</v>
      </c>
      <c r="G19" s="33" t="n">
        <v>0</v>
      </c>
      <c r="H19" s="37" t="n">
        <v>0</v>
      </c>
      <c r="J19" s="38" t="s">
        <v>38</v>
      </c>
      <c r="K19" s="38"/>
      <c r="Q19" s="39"/>
    </row>
    <row r="20" customFormat="false" ht="15" hidden="false" customHeight="false" outlineLevel="0" collapsed="false">
      <c r="A20" s="40" t="s">
        <v>38</v>
      </c>
      <c r="B20" s="40"/>
    </row>
    <row r="21" customFormat="false" ht="15" hidden="false" customHeight="false" outlineLevel="0" collapsed="false">
      <c r="A21" s="25"/>
      <c r="B21" s="25" t="s">
        <v>8</v>
      </c>
      <c r="C21" s="32" t="s">
        <v>26</v>
      </c>
      <c r="D21" s="25" t="s">
        <v>27</v>
      </c>
      <c r="E21" s="25" t="s">
        <v>28</v>
      </c>
      <c r="F21" s="25" t="s">
        <v>29</v>
      </c>
      <c r="G21" s="25" t="s">
        <v>30</v>
      </c>
      <c r="H21" s="25" t="s">
        <v>31</v>
      </c>
      <c r="J21" s="25"/>
      <c r="K21" s="25" t="s">
        <v>8</v>
      </c>
      <c r="L21" s="25" t="s">
        <v>32</v>
      </c>
      <c r="M21" s="32" t="s">
        <v>33</v>
      </c>
      <c r="N21" s="25" t="s">
        <v>34</v>
      </c>
      <c r="O21" s="25" t="s">
        <v>35</v>
      </c>
      <c r="P21" s="33" t="s">
        <v>36</v>
      </c>
      <c r="Q21" s="25"/>
    </row>
    <row r="22" customFormat="false" ht="15" hidden="false" customHeight="false" outlineLevel="0" collapsed="false">
      <c r="A22" s="41" t="s">
        <v>27</v>
      </c>
      <c r="B22" s="25" t="n">
        <f aca="false">B16/$D$16</f>
        <v>27.5</v>
      </c>
      <c r="C22" s="32" t="n">
        <f aca="false">C16/$D$16</f>
        <v>0.35</v>
      </c>
      <c r="D22" s="25" t="n">
        <f aca="false">D16/$D$16</f>
        <v>1</v>
      </c>
      <c r="E22" s="25" t="n">
        <f aca="false">E16/$D$16</f>
        <v>0.025</v>
      </c>
      <c r="F22" s="25" t="n">
        <f aca="false">F16/$D$16</f>
        <v>0</v>
      </c>
      <c r="G22" s="25" t="n">
        <f aca="false">G16/$D$16</f>
        <v>0</v>
      </c>
      <c r="H22" s="41" t="n">
        <f aca="false">B22/C22</f>
        <v>78.5714285714286</v>
      </c>
      <c r="J22" s="32" t="s">
        <v>35</v>
      </c>
      <c r="K22" s="32" t="n">
        <f aca="false">K16-K23*$L$16</f>
        <v>-0.45</v>
      </c>
      <c r="L22" s="32" t="n">
        <f aca="false">L16-L23*$L$16</f>
        <v>0</v>
      </c>
      <c r="M22" s="32" t="n">
        <f aca="false">M16-M23*$L$16</f>
        <v>-5.2</v>
      </c>
      <c r="N22" s="32" t="n">
        <f aca="false">N16-N23*$L$16</f>
        <v>-18.6</v>
      </c>
      <c r="O22" s="32" t="n">
        <f aca="false">O16-O23*$L$16</f>
        <v>1</v>
      </c>
      <c r="P22" s="32" t="n">
        <f aca="false">P16-P23*$L$16</f>
        <v>-0.35</v>
      </c>
      <c r="Q22" s="32" t="n">
        <f aca="false">K22/N22</f>
        <v>0.0241935483870968</v>
      </c>
    </row>
    <row r="23" customFormat="false" ht="15" hidden="false" customHeight="false" outlineLevel="0" collapsed="false">
      <c r="A23" s="32" t="s">
        <v>29</v>
      </c>
      <c r="B23" s="32" t="n">
        <f aca="false">B17-B22*$D$17</f>
        <v>220</v>
      </c>
      <c r="C23" s="32" t="n">
        <f aca="false">C17-C22*$D$17</f>
        <v>5.2</v>
      </c>
      <c r="D23" s="32" t="n">
        <f aca="false">D17-D22*$D$17</f>
        <v>0</v>
      </c>
      <c r="E23" s="32" t="n">
        <f aca="false">E17-E22*$D$17</f>
        <v>-0.7</v>
      </c>
      <c r="F23" s="32" t="n">
        <f aca="false">F17-F22*$D$17</f>
        <v>1</v>
      </c>
      <c r="G23" s="32" t="n">
        <f aca="false">G17-G22*$D$17</f>
        <v>0</v>
      </c>
      <c r="H23" s="42" t="n">
        <f aca="false">B23/C23</f>
        <v>42.3076923076923</v>
      </c>
      <c r="J23" s="25" t="s">
        <v>32</v>
      </c>
      <c r="K23" s="25" t="n">
        <f aca="false">K17/$L$17</f>
        <v>0.325</v>
      </c>
      <c r="L23" s="25" t="n">
        <f aca="false">L17/$L$17</f>
        <v>1</v>
      </c>
      <c r="M23" s="32" t="n">
        <f aca="false">M17/$L$17</f>
        <v>0.7</v>
      </c>
      <c r="N23" s="25" t="n">
        <f aca="false">N17/$L$17</f>
        <v>0.1</v>
      </c>
      <c r="O23" s="25" t="n">
        <f aca="false">O17/$L$17</f>
        <v>-0</v>
      </c>
      <c r="P23" s="33" t="n">
        <f aca="false">P17/$L$17</f>
        <v>-0.025</v>
      </c>
      <c r="Q23" s="25" t="n">
        <f aca="false">K23/N23</f>
        <v>3.25</v>
      </c>
    </row>
    <row r="24" customFormat="false" ht="15" hidden="false" customHeight="false" outlineLevel="0" collapsed="false">
      <c r="A24" s="25" t="s">
        <v>30</v>
      </c>
      <c r="B24" s="25" t="n">
        <f aca="false">B18-B22*$D$18</f>
        <v>1090</v>
      </c>
      <c r="C24" s="32" t="n">
        <f aca="false">C18-C22*$D$18</f>
        <v>18.6</v>
      </c>
      <c r="D24" s="25" t="n">
        <f aca="false">D18-D22*$D$18</f>
        <v>0</v>
      </c>
      <c r="E24" s="25" t="n">
        <f aca="false">E18-E22*$D$18</f>
        <v>-0.1</v>
      </c>
      <c r="F24" s="25" t="n">
        <f aca="false">F18-F22*$D$18</f>
        <v>0</v>
      </c>
      <c r="G24" s="25" t="n">
        <f aca="false">G18-G22*$D$18</f>
        <v>1</v>
      </c>
      <c r="H24" s="41" t="n">
        <f aca="false">B24/C24</f>
        <v>58.6021505376344</v>
      </c>
      <c r="J24" s="25" t="s">
        <v>37</v>
      </c>
      <c r="K24" s="25" t="n">
        <f aca="false">K18-$L$18*K23</f>
        <v>357.5</v>
      </c>
      <c r="L24" s="25" t="n">
        <f aca="false">L18-$L$18*L23</f>
        <v>0</v>
      </c>
      <c r="M24" s="32" t="n">
        <f aca="false">M18-$L$18*M23</f>
        <v>-220</v>
      </c>
      <c r="N24" s="25" t="n">
        <f aca="false">N18-$L$18*N23</f>
        <v>-1090</v>
      </c>
      <c r="O24" s="25" t="n">
        <f aca="false">O18-$L$18*O23</f>
        <v>0</v>
      </c>
      <c r="P24" s="25" t="n">
        <f aca="false">P18-$L$18*P23</f>
        <v>-27.5</v>
      </c>
      <c r="Q24" s="25"/>
    </row>
    <row r="25" customFormat="false" ht="15" hidden="false" customHeight="false" outlineLevel="0" collapsed="false">
      <c r="A25" s="25" t="s">
        <v>37</v>
      </c>
      <c r="B25" s="25" t="n">
        <f aca="false">B19+ABS($D$19)*B22</f>
        <v>357.5</v>
      </c>
      <c r="C25" s="32" t="n">
        <f aca="false">C19+ABS($D$19)*C22</f>
        <v>-0.45</v>
      </c>
      <c r="D25" s="25" t="n">
        <f aca="false">D19+ABS($D$19)*D22</f>
        <v>0</v>
      </c>
      <c r="E25" s="25" t="n">
        <f aca="false">E19+ABS($D$19)*E22</f>
        <v>0.325</v>
      </c>
      <c r="F25" s="25" t="n">
        <f aca="false">F19+ABS($D$19)*F22</f>
        <v>0</v>
      </c>
      <c r="G25" s="25" t="n">
        <f aca="false">G19+ABS($D$19)*G22</f>
        <v>0</v>
      </c>
      <c r="H25" s="25"/>
      <c r="J25" s="38" t="s">
        <v>38</v>
      </c>
      <c r="K25" s="38"/>
    </row>
    <row r="26" customFormat="false" ht="15" hidden="false" customHeight="false" outlineLevel="0" collapsed="false">
      <c r="A26" s="38" t="s">
        <v>38</v>
      </c>
      <c r="B26" s="38"/>
    </row>
    <row r="27" customFormat="false" ht="15" hidden="false" customHeight="false" outlineLevel="0" collapsed="false">
      <c r="A27" s="43"/>
      <c r="B27" s="43" t="s">
        <v>8</v>
      </c>
      <c r="C27" s="43" t="s">
        <v>26</v>
      </c>
      <c r="D27" s="43" t="s">
        <v>27</v>
      </c>
      <c r="E27" s="43" t="s">
        <v>28</v>
      </c>
      <c r="F27" s="43" t="s">
        <v>29</v>
      </c>
      <c r="G27" s="43" t="s">
        <v>30</v>
      </c>
      <c r="H27" s="43" t="s">
        <v>31</v>
      </c>
      <c r="J27" s="25"/>
      <c r="K27" s="25" t="s">
        <v>8</v>
      </c>
      <c r="L27" s="25" t="s">
        <v>32</v>
      </c>
      <c r="M27" s="25" t="s">
        <v>33</v>
      </c>
      <c r="N27" s="25" t="s">
        <v>34</v>
      </c>
      <c r="O27" s="25" t="s">
        <v>35</v>
      </c>
      <c r="P27" s="33" t="s">
        <v>36</v>
      </c>
      <c r="Q27" s="25"/>
    </row>
    <row r="28" customFormat="false" ht="15" hidden="false" customHeight="false" outlineLevel="0" collapsed="false">
      <c r="A28" s="44" t="s">
        <v>27</v>
      </c>
      <c r="B28" s="43" t="n">
        <f aca="false">B22-$C$22*B29</f>
        <v>12.6923076923077</v>
      </c>
      <c r="C28" s="43" t="n">
        <f aca="false">C22-$C$22*C29</f>
        <v>0</v>
      </c>
      <c r="D28" s="43" t="n">
        <f aca="false">D22-$C$22*D29</f>
        <v>1</v>
      </c>
      <c r="E28" s="43" t="n">
        <f aca="false">E22-$C$22*E29</f>
        <v>0.0721153846153846</v>
      </c>
      <c r="F28" s="43" t="n">
        <f aca="false">F22-$C$22*F29</f>
        <v>-0.0673076923076923</v>
      </c>
      <c r="G28" s="43" t="n">
        <f aca="false">G22-$C$22*G29</f>
        <v>0</v>
      </c>
      <c r="H28" s="44"/>
      <c r="J28" s="25" t="s">
        <v>33</v>
      </c>
      <c r="K28" s="25" t="n">
        <f aca="false">K22/$M$22</f>
        <v>0.0865384615384616</v>
      </c>
      <c r="L28" s="25" t="n">
        <f aca="false">L22/$M$22</f>
        <v>-0</v>
      </c>
      <c r="M28" s="25" t="n">
        <f aca="false">M22/$M$22</f>
        <v>1</v>
      </c>
      <c r="N28" s="25" t="n">
        <f aca="false">N22/$M$22</f>
        <v>3.57692307692308</v>
      </c>
      <c r="O28" s="25" t="n">
        <f aca="false">O22/$M$22</f>
        <v>-0.192307692307692</v>
      </c>
      <c r="P28" s="25" t="n">
        <f aca="false">P22/$M$22</f>
        <v>0.0673076923076923</v>
      </c>
      <c r="Q28" s="25"/>
    </row>
    <row r="29" customFormat="false" ht="15" hidden="false" customHeight="false" outlineLevel="0" collapsed="false">
      <c r="A29" s="43" t="s">
        <v>26</v>
      </c>
      <c r="B29" s="43" t="n">
        <f aca="false">B23/$C$23</f>
        <v>42.3076923076923</v>
      </c>
      <c r="C29" s="43" t="n">
        <f aca="false">C23/$C$23</f>
        <v>1</v>
      </c>
      <c r="D29" s="43" t="n">
        <f aca="false">D23/$C$23</f>
        <v>0</v>
      </c>
      <c r="E29" s="43" t="n">
        <f aca="false">E23/$C$23</f>
        <v>-0.134615384615385</v>
      </c>
      <c r="F29" s="43" t="n">
        <f aca="false">F23/$C$23</f>
        <v>0.192307692307692</v>
      </c>
      <c r="G29" s="43" t="n">
        <f aca="false">G23/$C$23</f>
        <v>0</v>
      </c>
      <c r="H29" s="44"/>
      <c r="J29" s="25" t="s">
        <v>32</v>
      </c>
      <c r="K29" s="25" t="n">
        <f aca="false">K23-K28*$M$23</f>
        <v>0.264423076923077</v>
      </c>
      <c r="L29" s="25" t="n">
        <f aca="false">L23-L28*$M$23</f>
        <v>1</v>
      </c>
      <c r="M29" s="25" t="n">
        <f aca="false">M23-M28*$M$23</f>
        <v>0</v>
      </c>
      <c r="N29" s="25" t="n">
        <f aca="false">N23-N28*$M$23</f>
        <v>-2.40384615384615</v>
      </c>
      <c r="O29" s="25" t="n">
        <f aca="false">O23-O28*$M$23</f>
        <v>0.134615384615385</v>
      </c>
      <c r="P29" s="25" t="n">
        <f aca="false">P23-P28*$M$23</f>
        <v>-0.0721153846153846</v>
      </c>
      <c r="Q29" s="25"/>
    </row>
    <row r="30" customFormat="false" ht="15" hidden="false" customHeight="false" outlineLevel="0" collapsed="false">
      <c r="A30" s="43" t="s">
        <v>30</v>
      </c>
      <c r="B30" s="43" t="n">
        <f aca="false">B24-B29*$C$24</f>
        <v>303.076923076923</v>
      </c>
      <c r="C30" s="43" t="n">
        <f aca="false">C24-C29*$C$24</f>
        <v>0</v>
      </c>
      <c r="D30" s="43" t="n">
        <f aca="false">D24-D29*$C$24</f>
        <v>0</v>
      </c>
      <c r="E30" s="43" t="n">
        <f aca="false">E24-E29*$C$24</f>
        <v>2.40384615384615</v>
      </c>
      <c r="F30" s="43" t="n">
        <f aca="false">F24-F29*$C$24</f>
        <v>-3.57692307692308</v>
      </c>
      <c r="G30" s="43" t="n">
        <f aca="false">G24-G29*$C$24</f>
        <v>1</v>
      </c>
      <c r="H30" s="44"/>
      <c r="J30" s="25" t="s">
        <v>37</v>
      </c>
      <c r="K30" s="25" t="n">
        <f aca="false">K24-$M$24*K28</f>
        <v>376.538461538462</v>
      </c>
      <c r="L30" s="25" t="n">
        <f aca="false">L24-$M$24*L28</f>
        <v>0</v>
      </c>
      <c r="M30" s="25" t="n">
        <f aca="false">M24-$M$24*M28</f>
        <v>0</v>
      </c>
      <c r="N30" s="25" t="n">
        <f aca="false">N24-$M$24*N28</f>
        <v>-303.076923076923</v>
      </c>
      <c r="O30" s="25" t="n">
        <f aca="false">O24-$M$24*O28</f>
        <v>-42.3076923076923</v>
      </c>
      <c r="P30" s="25" t="n">
        <f aca="false">P24-$M$24*P28</f>
        <v>-12.6923076923077</v>
      </c>
      <c r="Q30" s="25"/>
    </row>
    <row r="31" customFormat="false" ht="15" hidden="false" customHeight="false" outlineLevel="0" collapsed="false">
      <c r="A31" s="43" t="s">
        <v>37</v>
      </c>
      <c r="B31" s="43" t="n">
        <f aca="false">B25+B29*ABS($C$25)</f>
        <v>376.538461538462</v>
      </c>
      <c r="C31" s="43" t="n">
        <f aca="false">C25+C29*ABS($C$25)</f>
        <v>0</v>
      </c>
      <c r="D31" s="43" t="n">
        <f aca="false">D25+D29*ABS($C$25)</f>
        <v>0</v>
      </c>
      <c r="E31" s="43" t="n">
        <f aca="false">E25+E29*ABS($C$25)</f>
        <v>0.264423076923077</v>
      </c>
      <c r="F31" s="43" t="n">
        <f aca="false">F25+F29*ABS($C$25)</f>
        <v>0.0865384615384616</v>
      </c>
      <c r="G31" s="43" t="n">
        <f aca="false">G25+G29*ABS($C$25)</f>
        <v>0</v>
      </c>
      <c r="H31" s="43"/>
      <c r="J31" s="45" t="s">
        <v>39</v>
      </c>
      <c r="K31" s="45"/>
      <c r="L31" s="46" t="n">
        <f aca="false">K30</f>
        <v>376.538461538462</v>
      </c>
    </row>
    <row r="32" customFormat="false" ht="15" hidden="false" customHeight="false" outlineLevel="0" collapsed="false">
      <c r="A32" s="46" t="s">
        <v>39</v>
      </c>
      <c r="B32" s="46" t="n">
        <f aca="false">B29*5+13*B28</f>
        <v>376.538461538462</v>
      </c>
    </row>
  </sheetData>
  <mergeCells count="13">
    <mergeCell ref="F1:H1"/>
    <mergeCell ref="D9:E9"/>
    <mergeCell ref="D11:E11"/>
    <mergeCell ref="J11:M11"/>
    <mergeCell ref="D12:E12"/>
    <mergeCell ref="J12:M12"/>
    <mergeCell ref="D13:E13"/>
    <mergeCell ref="J13:M13"/>
    <mergeCell ref="J19:K19"/>
    <mergeCell ref="A20:B20"/>
    <mergeCell ref="J25:K25"/>
    <mergeCell ref="A26:B26"/>
    <mergeCell ref="J31:K3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2024-04-17T14:42:07Z</dcterms:created>
  <dc:creator/>
  <dc:description/>
  <dc:language>ru-RU</dc:language>
  <cp:lastModifiedBy/>
  <dcterms:modified xsi:type="dcterms:W3CDTF">2024-05-10T11:57:07Z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