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9FE98202-BC07-42AC-9D59-D30BD2C5D4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P23" i="2"/>
  <c r="O23" i="2"/>
  <c r="N23" i="2"/>
  <c r="M23" i="2"/>
  <c r="L23" i="2"/>
  <c r="K23" i="2"/>
  <c r="P22" i="2"/>
  <c r="O22" i="2"/>
  <c r="N22" i="2"/>
  <c r="M22" i="2"/>
  <c r="M28" i="2" s="1"/>
  <c r="L22" i="2"/>
  <c r="L28" i="2" s="1"/>
  <c r="K22" i="2"/>
  <c r="G22" i="2"/>
  <c r="F22" i="2"/>
  <c r="E22" i="2"/>
  <c r="D22" i="2"/>
  <c r="C22" i="2"/>
  <c r="B22" i="2"/>
  <c r="H18" i="2"/>
  <c r="Q17" i="2"/>
  <c r="H17" i="2"/>
  <c r="Q16" i="2"/>
  <c r="H16" i="2"/>
  <c r="K23" i="1"/>
  <c r="M23" i="1"/>
  <c r="N23" i="1"/>
  <c r="O23" i="1"/>
  <c r="P23" i="1"/>
  <c r="L23" i="1"/>
  <c r="Q17" i="1"/>
  <c r="Q16" i="1"/>
  <c r="D22" i="1"/>
  <c r="E22" i="1"/>
  <c r="F22" i="1"/>
  <c r="G22" i="1"/>
  <c r="B22" i="1"/>
  <c r="C22" i="1"/>
  <c r="H16" i="1"/>
  <c r="H17" i="1"/>
  <c r="H18" i="1"/>
  <c r="B25" i="2" l="1"/>
  <c r="B24" i="2"/>
  <c r="B23" i="2"/>
  <c r="H22" i="2"/>
  <c r="C25" i="2"/>
  <c r="C24" i="2"/>
  <c r="C23" i="2"/>
  <c r="C29" i="2" s="1"/>
  <c r="C28" i="2" s="1"/>
  <c r="D25" i="2"/>
  <c r="D24" i="2"/>
  <c r="D23" i="2"/>
  <c r="D29" i="2" s="1"/>
  <c r="D28" i="2" s="1"/>
  <c r="E25" i="2"/>
  <c r="E24" i="2"/>
  <c r="E23" i="2"/>
  <c r="E29" i="2" s="1"/>
  <c r="E28" i="2" s="1"/>
  <c r="F25" i="2"/>
  <c r="F24" i="2"/>
  <c r="F23" i="2"/>
  <c r="F29" i="2" s="1"/>
  <c r="F28" i="2" s="1"/>
  <c r="G25" i="2"/>
  <c r="G24" i="2"/>
  <c r="G23" i="2"/>
  <c r="G29" i="2" s="1"/>
  <c r="G28" i="2" s="1"/>
  <c r="K28" i="2"/>
  <c r="Q22" i="2"/>
  <c r="N28" i="2"/>
  <c r="O28" i="2"/>
  <c r="P28" i="2"/>
  <c r="K29" i="2"/>
  <c r="K24" i="2"/>
  <c r="Q23" i="2"/>
  <c r="L29" i="2"/>
  <c r="L24" i="2"/>
  <c r="M29" i="2"/>
  <c r="M24" i="2"/>
  <c r="M30" i="2" s="1"/>
  <c r="N29" i="2"/>
  <c r="N24" i="2"/>
  <c r="N30" i="2" s="1"/>
  <c r="O29" i="2"/>
  <c r="O24" i="2"/>
  <c r="O30" i="2" s="1"/>
  <c r="P29" i="2"/>
  <c r="P24" i="2"/>
  <c r="P30" i="2" s="1"/>
  <c r="L24" i="1"/>
  <c r="L22" i="1"/>
  <c r="P24" i="1"/>
  <c r="P22" i="1"/>
  <c r="O24" i="1"/>
  <c r="O22" i="1"/>
  <c r="N24" i="1"/>
  <c r="N22" i="1"/>
  <c r="M24" i="1"/>
  <c r="M22" i="1"/>
  <c r="M28" i="1" s="1"/>
  <c r="M29" i="1" s="1"/>
  <c r="Q23" i="1"/>
  <c r="K24" i="1"/>
  <c r="K22" i="1"/>
  <c r="K28" i="1" s="1"/>
  <c r="K29" i="1" s="1"/>
  <c r="L31" i="1" s="1"/>
  <c r="Q22" i="1"/>
  <c r="C25" i="1"/>
  <c r="C24" i="1"/>
  <c r="C23" i="1"/>
  <c r="C29" i="1" s="1"/>
  <c r="C28" i="1" s="1"/>
  <c r="H22" i="1"/>
  <c r="B25" i="1"/>
  <c r="B24" i="1"/>
  <c r="B23" i="1"/>
  <c r="G25" i="1"/>
  <c r="G24" i="1"/>
  <c r="G23" i="1"/>
  <c r="G29" i="1" s="1"/>
  <c r="G28" i="1" s="1"/>
  <c r="F25" i="1"/>
  <c r="F24" i="1"/>
  <c r="F23" i="1"/>
  <c r="F29" i="1" s="1"/>
  <c r="F28" i="1" s="1"/>
  <c r="E25" i="1"/>
  <c r="E24" i="1"/>
  <c r="E23" i="1"/>
  <c r="E29" i="1" s="1"/>
  <c r="E28" i="1" s="1"/>
  <c r="D25" i="1"/>
  <c r="D24" i="1"/>
  <c r="D23" i="1"/>
  <c r="D29" i="1" s="1"/>
  <c r="D28" i="1" s="1"/>
  <c r="L30" i="2" l="1"/>
  <c r="K30" i="2"/>
  <c r="G30" i="2"/>
  <c r="G31" i="2"/>
  <c r="F30" i="2"/>
  <c r="F31" i="2"/>
  <c r="E30" i="2"/>
  <c r="E31" i="2"/>
  <c r="D30" i="2"/>
  <c r="D31" i="2"/>
  <c r="C30" i="2"/>
  <c r="C31" i="2"/>
  <c r="B29" i="2"/>
  <c r="H23" i="2"/>
  <c r="B30" i="2"/>
  <c r="H24" i="2"/>
  <c r="B31" i="2"/>
  <c r="K30" i="1"/>
  <c r="M30" i="1"/>
  <c r="N28" i="1"/>
  <c r="N29" i="1" s="1"/>
  <c r="N30" i="1"/>
  <c r="O28" i="1"/>
  <c r="O29" i="1" s="1"/>
  <c r="O30" i="1"/>
  <c r="P28" i="1"/>
  <c r="P29" i="1" s="1"/>
  <c r="P30" i="1"/>
  <c r="L28" i="1"/>
  <c r="L29" i="1" s="1"/>
  <c r="L30" i="1"/>
  <c r="D30" i="1"/>
  <c r="D31" i="1"/>
  <c r="E30" i="1"/>
  <c r="E31" i="1"/>
  <c r="F30" i="1"/>
  <c r="F31" i="1"/>
  <c r="G30" i="1"/>
  <c r="G31" i="1"/>
  <c r="B29" i="1"/>
  <c r="H23" i="1"/>
  <c r="B30" i="1"/>
  <c r="H24" i="1"/>
  <c r="B31" i="1"/>
  <c r="C30" i="1"/>
  <c r="C31" i="1"/>
  <c r="B28" i="2" l="1"/>
  <c r="B32" i="2" s="1"/>
  <c r="B28" i="1"/>
  <c r="B32" i="1" s="1"/>
</calcChain>
</file>

<file path=xl/sharedStrings.xml><?xml version="1.0" encoding="utf-8"?>
<sst xmlns="http://schemas.openxmlformats.org/spreadsheetml/2006/main" count="186" uniqueCount="44">
  <si>
    <t>I</t>
  </si>
  <si>
    <t>II</t>
  </si>
  <si>
    <t>Вариант 14</t>
  </si>
  <si>
    <t>A</t>
  </si>
  <si>
    <t>a1</t>
  </si>
  <si>
    <t>a2</t>
  </si>
  <si>
    <t>a3</t>
  </si>
  <si>
    <t>c1</t>
  </si>
  <si>
    <t>B</t>
  </si>
  <si>
    <t>b1</t>
  </si>
  <si>
    <t>b2</t>
  </si>
  <si>
    <t>b3</t>
  </si>
  <si>
    <t>c2</t>
  </si>
  <si>
    <t>m1</t>
  </si>
  <si>
    <t>m2</t>
  </si>
  <si>
    <t>m3</t>
  </si>
  <si>
    <t>5*x1+13*x2 -&gt; max</t>
  </si>
  <si>
    <t>Двойственная задача</t>
  </si>
  <si>
    <t>Огр</t>
  </si>
  <si>
    <t>14*x1+40*x2&lt;=1200</t>
  </si>
  <si>
    <t>1200*y1 + 990*y2 + 1100*y3 -&gt;min</t>
  </si>
  <si>
    <t>15*x1+28*x2&lt;=990</t>
  </si>
  <si>
    <t>14*y1 + 15*y2 + 20*y3  &gt;=  5</t>
  </si>
  <si>
    <t>20*x1+4*x2&lt;=1100</t>
  </si>
  <si>
    <t>40*y1 + 28*y2 + 4*y3  &gt;= 13</t>
  </si>
  <si>
    <t>базис</t>
  </si>
  <si>
    <t>x1</t>
  </si>
  <si>
    <t>x2</t>
  </si>
  <si>
    <t>x3</t>
  </si>
  <si>
    <t>x4</t>
  </si>
  <si>
    <t>x5</t>
  </si>
  <si>
    <t>Bi/xi</t>
  </si>
  <si>
    <t>y1</t>
  </si>
  <si>
    <t>y2</t>
  </si>
  <si>
    <t>y3</t>
  </si>
  <si>
    <t>y4</t>
  </si>
  <si>
    <t>y5</t>
  </si>
  <si>
    <t xml:space="preserve">F </t>
  </si>
  <si>
    <t>Не оптимален</t>
  </si>
  <si>
    <t>Оптимален</t>
  </si>
  <si>
    <t>Вариант 10</t>
  </si>
  <si>
    <t>14*x1+40*x2&lt;=1100</t>
  </si>
  <si>
    <t>1100*y1 + 990*y2 + 1200*y3 -&gt;min</t>
  </si>
  <si>
    <t>20*x1+4*x2&lt;=1200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</si>
</sst>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5" borderId="0" xfId="0" applyFill="1"/>
    <xf numFmtId="0" fontId="0" fillId="0" borderId="4" xfId="0" applyBorder="1"/>
    <xf numFmtId="2" fontId="0" fillId="0" borderId="1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3" xfId="0" applyFill="1" applyBorder="1"/>
    <xf numFmtId="0" fontId="0" fillId="8" borderId="1" xfId="0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L1" sqref="L1"/>
    </sheetView>
  </sheetViews>
  <sheetFormatPr defaultRowHeight="15"/>
  <cols>
    <col min="1" max="1" width="14" customWidth="1"/>
    <col min="7" max="7" width="11" customWidth="1"/>
    <col min="10" max="10" width="11.140625" customWidth="1"/>
    <col min="16" max="16" width="12.140625" customWidth="1"/>
  </cols>
  <sheetData>
    <row r="1" spans="1:17">
      <c r="A1" s="1"/>
      <c r="B1" s="1" t="s">
        <v>0</v>
      </c>
      <c r="C1" s="1" t="s">
        <v>1</v>
      </c>
      <c r="D1" s="1" t="s">
        <v>1</v>
      </c>
      <c r="E1" s="1"/>
      <c r="F1" s="18" t="s">
        <v>2</v>
      </c>
      <c r="G1" s="19"/>
      <c r="H1" s="19"/>
    </row>
    <row r="2" spans="1:17">
      <c r="A2" s="1" t="s">
        <v>3</v>
      </c>
      <c r="B2" s="2" t="s">
        <v>4</v>
      </c>
      <c r="C2" s="2" t="s">
        <v>5</v>
      </c>
      <c r="D2" s="2" t="s">
        <v>6</v>
      </c>
      <c r="E2" s="3" t="s">
        <v>7</v>
      </c>
    </row>
    <row r="3" spans="1:17">
      <c r="A3" s="1"/>
      <c r="B3" s="2">
        <v>14</v>
      </c>
      <c r="C3" s="2">
        <v>15</v>
      </c>
      <c r="D3" s="2">
        <v>20</v>
      </c>
      <c r="E3" s="3">
        <v>5</v>
      </c>
    </row>
    <row r="4" spans="1:17">
      <c r="A4" s="1" t="s">
        <v>8</v>
      </c>
      <c r="B4" s="2" t="s">
        <v>9</v>
      </c>
      <c r="C4" s="2" t="s">
        <v>10</v>
      </c>
      <c r="D4" s="2" t="s">
        <v>11</v>
      </c>
      <c r="E4" s="3" t="s">
        <v>12</v>
      </c>
    </row>
    <row r="5" spans="1:17">
      <c r="A5" s="1"/>
      <c r="B5" s="2">
        <v>40</v>
      </c>
      <c r="C5" s="2">
        <v>28</v>
      </c>
      <c r="D5" s="2">
        <v>4</v>
      </c>
      <c r="E5" s="3">
        <v>13</v>
      </c>
    </row>
    <row r="6" spans="1:17">
      <c r="A6" s="1"/>
      <c r="B6" s="4" t="s">
        <v>13</v>
      </c>
      <c r="C6" s="4" t="s">
        <v>14</v>
      </c>
      <c r="D6" s="4" t="s">
        <v>15</v>
      </c>
      <c r="E6" s="1"/>
    </row>
    <row r="7" spans="1:17">
      <c r="A7" s="1"/>
      <c r="B7" s="4">
        <v>1200</v>
      </c>
      <c r="C7" s="4">
        <v>990</v>
      </c>
      <c r="D7" s="4">
        <v>1100</v>
      </c>
      <c r="E7" s="1"/>
    </row>
    <row r="9" spans="1:17">
      <c r="D9" s="23" t="s">
        <v>16</v>
      </c>
      <c r="E9" s="23"/>
      <c r="K9" t="s">
        <v>17</v>
      </c>
    </row>
    <row r="10" spans="1:17">
      <c r="D10" t="s">
        <v>18</v>
      </c>
    </row>
    <row r="11" spans="1:17">
      <c r="D11" s="19" t="s">
        <v>19</v>
      </c>
      <c r="E11" s="19"/>
      <c r="J11" s="19" t="s">
        <v>20</v>
      </c>
      <c r="K11" s="19"/>
      <c r="L11" s="19"/>
      <c r="M11" s="19"/>
    </row>
    <row r="12" spans="1:17">
      <c r="D12" s="19" t="s">
        <v>21</v>
      </c>
      <c r="E12" s="19"/>
      <c r="J12" s="19" t="s">
        <v>22</v>
      </c>
      <c r="K12" s="19"/>
      <c r="L12" s="19"/>
      <c r="M12" s="19"/>
    </row>
    <row r="13" spans="1:17">
      <c r="D13" s="19" t="s">
        <v>23</v>
      </c>
      <c r="E13" s="19"/>
      <c r="J13" s="19" t="s">
        <v>24</v>
      </c>
      <c r="K13" s="19"/>
      <c r="L13" s="19"/>
      <c r="M13" s="19"/>
    </row>
    <row r="15" spans="1:17">
      <c r="A15" s="1" t="s">
        <v>25</v>
      </c>
      <c r="B15" s="1" t="s">
        <v>8</v>
      </c>
      <c r="C15" s="1" t="s">
        <v>26</v>
      </c>
      <c r="D15" s="12" t="s">
        <v>27</v>
      </c>
      <c r="E15" s="1" t="s">
        <v>28</v>
      </c>
      <c r="F15" s="1" t="s">
        <v>29</v>
      </c>
      <c r="G15" s="6" t="s">
        <v>30</v>
      </c>
      <c r="H15" s="1" t="s">
        <v>31</v>
      </c>
      <c r="J15" s="1"/>
      <c r="K15" s="1" t="s">
        <v>8</v>
      </c>
      <c r="L15" s="12" t="s">
        <v>32</v>
      </c>
      <c r="M15" s="1" t="s">
        <v>33</v>
      </c>
      <c r="N15" s="1" t="s">
        <v>34</v>
      </c>
      <c r="O15" s="6" t="s">
        <v>35</v>
      </c>
      <c r="P15" s="6" t="s">
        <v>36</v>
      </c>
      <c r="Q15" s="1"/>
    </row>
    <row r="16" spans="1:17">
      <c r="A16" s="12" t="s">
        <v>28</v>
      </c>
      <c r="B16" s="12">
        <v>1200</v>
      </c>
      <c r="C16" s="12">
        <v>14</v>
      </c>
      <c r="D16" s="12">
        <v>40</v>
      </c>
      <c r="E16" s="12">
        <v>1</v>
      </c>
      <c r="F16" s="12">
        <v>0</v>
      </c>
      <c r="G16" s="13">
        <v>0</v>
      </c>
      <c r="H16" s="12">
        <f>B16/D16</f>
        <v>30</v>
      </c>
      <c r="J16" s="1" t="s">
        <v>35</v>
      </c>
      <c r="K16" s="1">
        <v>-5</v>
      </c>
      <c r="L16" s="12">
        <v>-14</v>
      </c>
      <c r="M16" s="1">
        <v>-15</v>
      </c>
      <c r="N16" s="1">
        <v>-20</v>
      </c>
      <c r="O16" s="1">
        <v>1</v>
      </c>
      <c r="P16" s="10">
        <v>0</v>
      </c>
      <c r="Q16" s="1">
        <f>K16/L16</f>
        <v>0.35714285714285715</v>
      </c>
    </row>
    <row r="17" spans="1:17">
      <c r="A17" s="1" t="s">
        <v>29</v>
      </c>
      <c r="B17" s="1">
        <v>990</v>
      </c>
      <c r="C17" s="1">
        <v>15</v>
      </c>
      <c r="D17" s="12">
        <v>28</v>
      </c>
      <c r="E17" s="1">
        <v>0</v>
      </c>
      <c r="F17" s="1">
        <v>1</v>
      </c>
      <c r="G17" s="6">
        <v>0</v>
      </c>
      <c r="H17" s="1">
        <f>B17/D17</f>
        <v>35.357142857142854</v>
      </c>
      <c r="J17" s="12" t="s">
        <v>36</v>
      </c>
      <c r="K17" s="12">
        <v>-13</v>
      </c>
      <c r="L17" s="12">
        <v>-40</v>
      </c>
      <c r="M17" s="12">
        <v>-28</v>
      </c>
      <c r="N17" s="12">
        <v>-4</v>
      </c>
      <c r="O17" s="12">
        <v>0</v>
      </c>
      <c r="P17" s="13">
        <v>1</v>
      </c>
      <c r="Q17" s="12">
        <f>K17/L17</f>
        <v>0.32500000000000001</v>
      </c>
    </row>
    <row r="18" spans="1:17">
      <c r="A18" s="1" t="s">
        <v>30</v>
      </c>
      <c r="B18" s="1">
        <v>1100</v>
      </c>
      <c r="C18" s="1">
        <v>20</v>
      </c>
      <c r="D18" s="12">
        <v>4</v>
      </c>
      <c r="E18" s="1">
        <v>0</v>
      </c>
      <c r="F18" s="1">
        <v>0</v>
      </c>
      <c r="G18" s="6">
        <v>1</v>
      </c>
      <c r="H18" s="11">
        <f>B18/D18</f>
        <v>275</v>
      </c>
      <c r="J18" s="1" t="s">
        <v>37</v>
      </c>
      <c r="K18" s="1">
        <v>0</v>
      </c>
      <c r="L18" s="12">
        <v>-1200</v>
      </c>
      <c r="M18" s="1">
        <v>-990</v>
      </c>
      <c r="N18" s="1">
        <v>-1100</v>
      </c>
      <c r="O18" s="1">
        <v>0</v>
      </c>
      <c r="P18" s="6">
        <v>0</v>
      </c>
      <c r="Q18" s="1"/>
    </row>
    <row r="19" spans="1:17">
      <c r="A19" s="1" t="s">
        <v>37</v>
      </c>
      <c r="B19" s="1">
        <v>0</v>
      </c>
      <c r="C19" s="1">
        <v>-5</v>
      </c>
      <c r="D19" s="12">
        <v>-13</v>
      </c>
      <c r="E19" s="1">
        <v>0</v>
      </c>
      <c r="F19" s="1">
        <v>0</v>
      </c>
      <c r="G19" s="6">
        <v>0</v>
      </c>
      <c r="H19" s="7">
        <v>0</v>
      </c>
      <c r="J19" s="20" t="s">
        <v>38</v>
      </c>
      <c r="K19" s="20"/>
      <c r="Q19" s="5"/>
    </row>
    <row r="20" spans="1:17">
      <c r="A20" s="21" t="s">
        <v>38</v>
      </c>
      <c r="B20" s="21"/>
    </row>
    <row r="21" spans="1:17">
      <c r="A21" s="1"/>
      <c r="B21" s="1" t="s">
        <v>8</v>
      </c>
      <c r="C21" s="12" t="s">
        <v>26</v>
      </c>
      <c r="D21" s="1" t="s">
        <v>27</v>
      </c>
      <c r="E21" s="1" t="s">
        <v>28</v>
      </c>
      <c r="F21" s="1" t="s">
        <v>29</v>
      </c>
      <c r="G21" s="1" t="s">
        <v>30</v>
      </c>
      <c r="H21" s="1" t="s">
        <v>31</v>
      </c>
      <c r="J21" s="1"/>
      <c r="K21" s="1" t="s">
        <v>8</v>
      </c>
      <c r="L21" s="1" t="s">
        <v>32</v>
      </c>
      <c r="M21" s="12" t="s">
        <v>33</v>
      </c>
      <c r="N21" s="1" t="s">
        <v>34</v>
      </c>
      <c r="O21" s="1" t="s">
        <v>35</v>
      </c>
      <c r="P21" s="6" t="s">
        <v>36</v>
      </c>
      <c r="Q21" s="1"/>
    </row>
    <row r="22" spans="1:17">
      <c r="A22" s="8" t="s">
        <v>27</v>
      </c>
      <c r="B22" s="1">
        <f>B16/$D$16</f>
        <v>30</v>
      </c>
      <c r="C22" s="12">
        <f>C16/$D$16</f>
        <v>0.35</v>
      </c>
      <c r="D22" s="1">
        <f t="shared" ref="D22:G22" si="0">D16/$D$16</f>
        <v>1</v>
      </c>
      <c r="E22" s="1">
        <f t="shared" si="0"/>
        <v>2.5000000000000001E-2</v>
      </c>
      <c r="F22" s="1">
        <f t="shared" si="0"/>
        <v>0</v>
      </c>
      <c r="G22" s="1">
        <f t="shared" si="0"/>
        <v>0</v>
      </c>
      <c r="H22" s="8">
        <f>B22/C22</f>
        <v>85.714285714285722</v>
      </c>
      <c r="J22" s="12" t="s">
        <v>35</v>
      </c>
      <c r="K22" s="12">
        <f>K16-K23*$L$16</f>
        <v>-0.45000000000000018</v>
      </c>
      <c r="L22" s="12">
        <f>L16-L23*$L$16</f>
        <v>0</v>
      </c>
      <c r="M22" s="12">
        <f t="shared" ref="M22:P22" si="1">M16-M23*$L$16</f>
        <v>-5.2000000000000011</v>
      </c>
      <c r="N22" s="12">
        <f t="shared" si="1"/>
        <v>-18.600000000000001</v>
      </c>
      <c r="O22" s="12">
        <f t="shared" si="1"/>
        <v>1</v>
      </c>
      <c r="P22" s="12">
        <f t="shared" si="1"/>
        <v>-0.35000000000000003</v>
      </c>
      <c r="Q22" s="12">
        <f>K22/N22</f>
        <v>2.419354838709678E-2</v>
      </c>
    </row>
    <row r="23" spans="1:17">
      <c r="A23" s="12" t="s">
        <v>29</v>
      </c>
      <c r="B23" s="12">
        <f>B17-B22*$D$17</f>
        <v>150</v>
      </c>
      <c r="C23" s="12">
        <f>C17-C22*$D$17</f>
        <v>5.2000000000000011</v>
      </c>
      <c r="D23" s="12">
        <f t="shared" ref="C23:G23" si="2">D17-D22*$D$17</f>
        <v>0</v>
      </c>
      <c r="E23" s="12">
        <f t="shared" si="2"/>
        <v>-0.70000000000000007</v>
      </c>
      <c r="F23" s="12">
        <f t="shared" si="2"/>
        <v>1</v>
      </c>
      <c r="G23" s="12">
        <f t="shared" si="2"/>
        <v>0</v>
      </c>
      <c r="H23" s="14">
        <f t="shared" ref="H23:H24" si="3">B23/C23</f>
        <v>28.84615384615384</v>
      </c>
      <c r="J23" s="1" t="s">
        <v>32</v>
      </c>
      <c r="K23" s="1">
        <f>K17/$L$17</f>
        <v>0.32500000000000001</v>
      </c>
      <c r="L23" s="1">
        <f>L17/$L$17</f>
        <v>1</v>
      </c>
      <c r="M23" s="12">
        <f t="shared" ref="M23:P23" si="4">M17/$L$17</f>
        <v>0.7</v>
      </c>
      <c r="N23" s="1">
        <f t="shared" si="4"/>
        <v>0.1</v>
      </c>
      <c r="O23" s="1">
        <f t="shared" si="4"/>
        <v>0</v>
      </c>
      <c r="P23" s="6">
        <f t="shared" si="4"/>
        <v>-2.5000000000000001E-2</v>
      </c>
      <c r="Q23" s="1">
        <f>K23/N23</f>
        <v>3.25</v>
      </c>
    </row>
    <row r="24" spans="1:17">
      <c r="A24" s="1" t="s">
        <v>30</v>
      </c>
      <c r="B24" s="1">
        <f>B18-B22*$D$18</f>
        <v>980</v>
      </c>
      <c r="C24" s="12">
        <f t="shared" ref="C24:G24" si="5">C18-C22*$D$18</f>
        <v>18.600000000000001</v>
      </c>
      <c r="D24" s="1">
        <f t="shared" si="5"/>
        <v>0</v>
      </c>
      <c r="E24" s="1">
        <f t="shared" si="5"/>
        <v>-0.1</v>
      </c>
      <c r="F24" s="1">
        <f t="shared" si="5"/>
        <v>0</v>
      </c>
      <c r="G24" s="1">
        <f t="shared" si="5"/>
        <v>1</v>
      </c>
      <c r="H24" s="8">
        <f t="shared" si="3"/>
        <v>52.688172043010752</v>
      </c>
      <c r="J24" s="1" t="s">
        <v>37</v>
      </c>
      <c r="K24" s="1">
        <f>K18-$L$18*K23</f>
        <v>390</v>
      </c>
      <c r="L24" s="1">
        <f>L18-$L$18*L23</f>
        <v>0</v>
      </c>
      <c r="M24" s="12">
        <f t="shared" ref="M24:Q24" si="6">M18-$L$18*M23</f>
        <v>-150</v>
      </c>
      <c r="N24" s="1">
        <f t="shared" si="6"/>
        <v>-980</v>
      </c>
      <c r="O24" s="1">
        <f t="shared" si="6"/>
        <v>0</v>
      </c>
      <c r="P24" s="1">
        <f t="shared" si="6"/>
        <v>-30</v>
      </c>
      <c r="Q24" s="1"/>
    </row>
    <row r="25" spans="1:17">
      <c r="A25" s="1" t="s">
        <v>37</v>
      </c>
      <c r="B25" s="1">
        <f t="shared" ref="B25:C25" si="7">B19+ABS($D$19)*B22</f>
        <v>390</v>
      </c>
      <c r="C25" s="12">
        <f t="shared" si="7"/>
        <v>-0.45000000000000018</v>
      </c>
      <c r="D25" s="1">
        <f>D19+ABS($D$19)*D22</f>
        <v>0</v>
      </c>
      <c r="E25" s="1">
        <f t="shared" ref="E25:G25" si="8">E19+ABS($D$19)*E22</f>
        <v>0.32500000000000001</v>
      </c>
      <c r="F25" s="1">
        <f t="shared" si="8"/>
        <v>0</v>
      </c>
      <c r="G25" s="1">
        <f t="shared" si="8"/>
        <v>0</v>
      </c>
      <c r="H25" s="1"/>
      <c r="J25" s="20" t="s">
        <v>38</v>
      </c>
      <c r="K25" s="20"/>
    </row>
    <row r="26" spans="1:17">
      <c r="A26" s="20" t="s">
        <v>38</v>
      </c>
      <c r="B26" s="20"/>
    </row>
    <row r="27" spans="1:17">
      <c r="A27" s="15"/>
      <c r="B27" s="15" t="s">
        <v>8</v>
      </c>
      <c r="C27" s="15" t="s">
        <v>26</v>
      </c>
      <c r="D27" s="15" t="s">
        <v>27</v>
      </c>
      <c r="E27" s="15" t="s">
        <v>28</v>
      </c>
      <c r="F27" s="15" t="s">
        <v>29</v>
      </c>
      <c r="G27" s="15" t="s">
        <v>30</v>
      </c>
      <c r="H27" s="15" t="s">
        <v>31</v>
      </c>
      <c r="J27" s="1"/>
      <c r="K27" s="1" t="s">
        <v>8</v>
      </c>
      <c r="L27" s="1" t="s">
        <v>32</v>
      </c>
      <c r="M27" s="1" t="s">
        <v>33</v>
      </c>
      <c r="N27" s="1" t="s">
        <v>34</v>
      </c>
      <c r="O27" s="1" t="s">
        <v>35</v>
      </c>
      <c r="P27" s="6" t="s">
        <v>36</v>
      </c>
      <c r="Q27" s="1"/>
    </row>
    <row r="28" spans="1:17" ht="19.5" customHeight="1">
      <c r="A28" s="16" t="s">
        <v>27</v>
      </c>
      <c r="B28" s="15">
        <f>B22-$C$22*B29</f>
        <v>19.903846153846157</v>
      </c>
      <c r="C28" s="15">
        <f>C22-$C$22*C29</f>
        <v>0</v>
      </c>
      <c r="D28" s="15">
        <f t="shared" ref="D28:G28" si="9">D22-$C$22*D29</f>
        <v>1</v>
      </c>
      <c r="E28" s="15">
        <f t="shared" si="9"/>
        <v>7.2115384615384609E-2</v>
      </c>
      <c r="F28" s="15">
        <f t="shared" si="9"/>
        <v>-6.7307692307692291E-2</v>
      </c>
      <c r="G28" s="15">
        <f t="shared" si="9"/>
        <v>0</v>
      </c>
      <c r="H28" s="16"/>
      <c r="J28" s="1" t="s">
        <v>33</v>
      </c>
      <c r="K28" s="1">
        <f t="shared" ref="K28:L28" si="10">K22/$M$22</f>
        <v>8.653846153846155E-2</v>
      </c>
      <c r="L28" s="1">
        <f t="shared" si="10"/>
        <v>0</v>
      </c>
      <c r="M28" s="1">
        <f>M22/$M$22</f>
        <v>1</v>
      </c>
      <c r="N28" s="1">
        <f t="shared" ref="N28:P28" si="11">N22/$M$22</f>
        <v>3.5769230769230766</v>
      </c>
      <c r="O28" s="1">
        <f t="shared" si="11"/>
        <v>-0.19230769230769226</v>
      </c>
      <c r="P28" s="1">
        <f t="shared" si="11"/>
        <v>6.7307692307692304E-2</v>
      </c>
      <c r="Q28" s="1"/>
    </row>
    <row r="29" spans="1:17">
      <c r="A29" s="15" t="s">
        <v>26</v>
      </c>
      <c r="B29" s="15">
        <f>B23/$C$23</f>
        <v>28.84615384615384</v>
      </c>
      <c r="C29" s="15">
        <f>C23/$C$23</f>
        <v>1</v>
      </c>
      <c r="D29" s="15">
        <f t="shared" ref="D29:G29" si="12">D23/$C$23</f>
        <v>0</v>
      </c>
      <c r="E29" s="15">
        <f t="shared" si="12"/>
        <v>-0.13461538461538461</v>
      </c>
      <c r="F29" s="15">
        <f t="shared" si="12"/>
        <v>0.19230769230769226</v>
      </c>
      <c r="G29" s="15">
        <f t="shared" si="12"/>
        <v>0</v>
      </c>
      <c r="H29" s="16"/>
      <c r="J29" s="1" t="s">
        <v>32</v>
      </c>
      <c r="K29" s="1">
        <f t="shared" ref="K29:L29" si="13">K23-K28*$M$23</f>
        <v>0.26442307692307693</v>
      </c>
      <c r="L29" s="1">
        <f t="shared" si="13"/>
        <v>1</v>
      </c>
      <c r="M29" s="1">
        <f>M23-M28*$M$23</f>
        <v>0</v>
      </c>
      <c r="N29" s="1">
        <f t="shared" ref="N29:P29" si="14">N23-N28*$M$23</f>
        <v>-2.4038461538461533</v>
      </c>
      <c r="O29" s="1">
        <f t="shared" si="14"/>
        <v>0.13461538461538458</v>
      </c>
      <c r="P29" s="1">
        <f t="shared" si="14"/>
        <v>-7.2115384615384609E-2</v>
      </c>
      <c r="Q29" s="1"/>
    </row>
    <row r="30" spans="1:17">
      <c r="A30" s="15" t="s">
        <v>30</v>
      </c>
      <c r="B30" s="15">
        <f>B24-B29*$C$24</f>
        <v>443.46153846153857</v>
      </c>
      <c r="C30" s="15">
        <f>C24-C29*$C$24</f>
        <v>0</v>
      </c>
      <c r="D30" s="15">
        <f t="shared" ref="D30:G30" si="15">D24-D29*$C$24</f>
        <v>0</v>
      </c>
      <c r="E30" s="15">
        <f t="shared" si="15"/>
        <v>2.4038461538461537</v>
      </c>
      <c r="F30" s="15">
        <f t="shared" si="15"/>
        <v>-3.5769230769230762</v>
      </c>
      <c r="G30" s="15">
        <f t="shared" si="15"/>
        <v>1</v>
      </c>
      <c r="H30" s="16"/>
      <c r="J30" s="1" t="s">
        <v>37</v>
      </c>
      <c r="K30" s="1">
        <f t="shared" ref="K30:L30" si="16">K24-$M$24*K28</f>
        <v>402.98076923076923</v>
      </c>
      <c r="L30" s="1">
        <f t="shared" si="16"/>
        <v>0</v>
      </c>
      <c r="M30" s="1">
        <f>M24-$M$24*M28</f>
        <v>0</v>
      </c>
      <c r="N30" s="1">
        <f t="shared" ref="N30:P30" si="17">N24-$M$24*N28</f>
        <v>-443.46153846153845</v>
      </c>
      <c r="O30" s="1">
        <f t="shared" si="17"/>
        <v>-28.84615384615384</v>
      </c>
      <c r="P30" s="1">
        <f t="shared" si="17"/>
        <v>-19.903846153846153</v>
      </c>
      <c r="Q30" s="1"/>
    </row>
    <row r="31" spans="1:17">
      <c r="A31" s="15" t="s">
        <v>37</v>
      </c>
      <c r="B31" s="15">
        <f>B25+B29*ABS($C$25)</f>
        <v>402.98076923076923</v>
      </c>
      <c r="C31" s="15">
        <f t="shared" ref="C31:G31" si="18">C25+C29*ABS($C$25)</f>
        <v>0</v>
      </c>
      <c r="D31" s="15">
        <f t="shared" si="18"/>
        <v>0</v>
      </c>
      <c r="E31" s="15">
        <f t="shared" si="18"/>
        <v>0.26442307692307693</v>
      </c>
      <c r="F31" s="15">
        <f t="shared" si="18"/>
        <v>8.653846153846155E-2</v>
      </c>
      <c r="G31" s="15">
        <f t="shared" si="18"/>
        <v>0</v>
      </c>
      <c r="H31" s="15"/>
      <c r="J31" s="22" t="s">
        <v>39</v>
      </c>
      <c r="K31" s="22"/>
      <c r="L31" s="9">
        <f>K29*1200+K28*990</f>
        <v>402.98076923076928</v>
      </c>
    </row>
    <row r="32" spans="1:17">
      <c r="A32" s="9" t="s">
        <v>39</v>
      </c>
      <c r="B32" s="9">
        <f>B29*5+13*B28</f>
        <v>402.98076923076928</v>
      </c>
    </row>
  </sheetData>
  <mergeCells count="13">
    <mergeCell ref="F1:H1"/>
    <mergeCell ref="A26:B26"/>
    <mergeCell ref="A20:B20"/>
    <mergeCell ref="J31:K31"/>
    <mergeCell ref="J25:K25"/>
    <mergeCell ref="J19:K19"/>
    <mergeCell ref="D9:E9"/>
    <mergeCell ref="J11:M11"/>
    <mergeCell ref="J12:M12"/>
    <mergeCell ref="J13:M13"/>
    <mergeCell ref="D11:E11"/>
    <mergeCell ref="D12:E12"/>
    <mergeCell ref="D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9B2D-E369-4BB8-9F8F-7D43ACF29C8F}">
  <dimension ref="A1:Q32"/>
  <sheetViews>
    <sheetView topLeftCell="A5" workbookViewId="0">
      <selection activeCell="N13" sqref="N13"/>
    </sheetView>
  </sheetViews>
  <sheetFormatPr defaultRowHeight="15"/>
  <sheetData>
    <row r="1" spans="1:17">
      <c r="A1" s="1"/>
      <c r="B1" s="1" t="s">
        <v>0</v>
      </c>
      <c r="C1" s="1" t="s">
        <v>1</v>
      </c>
      <c r="D1" s="1" t="s">
        <v>1</v>
      </c>
      <c r="E1" s="1"/>
      <c r="F1" s="18" t="s">
        <v>40</v>
      </c>
      <c r="G1" s="19"/>
      <c r="H1" s="19"/>
    </row>
    <row r="2" spans="1:17">
      <c r="A2" s="1" t="s">
        <v>3</v>
      </c>
      <c r="B2" s="17" t="s">
        <v>4</v>
      </c>
      <c r="C2" s="17" t="s">
        <v>5</v>
      </c>
      <c r="D2" s="17" t="s">
        <v>6</v>
      </c>
      <c r="E2" s="3" t="s">
        <v>7</v>
      </c>
    </row>
    <row r="3" spans="1:17">
      <c r="A3" s="1"/>
      <c r="B3" s="17">
        <v>14</v>
      </c>
      <c r="C3" s="17">
        <v>15</v>
      </c>
      <c r="D3" s="17">
        <v>20</v>
      </c>
      <c r="E3" s="3">
        <v>5</v>
      </c>
    </row>
    <row r="4" spans="1:17">
      <c r="A4" s="1" t="s">
        <v>8</v>
      </c>
      <c r="B4" s="17" t="s">
        <v>9</v>
      </c>
      <c r="C4" s="17" t="s">
        <v>10</v>
      </c>
      <c r="D4" s="17" t="s">
        <v>11</v>
      </c>
      <c r="E4" s="3" t="s">
        <v>12</v>
      </c>
    </row>
    <row r="5" spans="1:17">
      <c r="A5" s="1"/>
      <c r="B5" s="17">
        <v>40</v>
      </c>
      <c r="C5" s="17">
        <v>28</v>
      </c>
      <c r="D5" s="17">
        <v>4</v>
      </c>
      <c r="E5" s="3">
        <v>13</v>
      </c>
    </row>
    <row r="6" spans="1:17">
      <c r="A6" s="1"/>
      <c r="B6" s="4" t="s">
        <v>13</v>
      </c>
      <c r="C6" s="4" t="s">
        <v>14</v>
      </c>
      <c r="D6" s="4" t="s">
        <v>15</v>
      </c>
      <c r="E6" s="1"/>
    </row>
    <row r="7" spans="1:17">
      <c r="A7" s="1"/>
      <c r="B7" s="4">
        <v>1200</v>
      </c>
      <c r="C7" s="4">
        <v>990</v>
      </c>
      <c r="D7" s="4">
        <v>1100</v>
      </c>
      <c r="E7" s="1"/>
    </row>
    <row r="9" spans="1:17">
      <c r="D9" s="23" t="s">
        <v>16</v>
      </c>
      <c r="E9" s="23"/>
      <c r="K9" t="s">
        <v>17</v>
      </c>
    </row>
    <row r="10" spans="1:17">
      <c r="D10" t="s">
        <v>18</v>
      </c>
    </row>
    <row r="11" spans="1:17">
      <c r="D11" s="19" t="s">
        <v>41</v>
      </c>
      <c r="E11" s="19"/>
      <c r="J11" s="19" t="s">
        <v>42</v>
      </c>
      <c r="K11" s="19"/>
      <c r="L11" s="19"/>
      <c r="M11" s="19"/>
    </row>
    <row r="12" spans="1:17">
      <c r="D12" s="19" t="s">
        <v>21</v>
      </c>
      <c r="E12" s="19"/>
      <c r="J12" s="19" t="s">
        <v>22</v>
      </c>
      <c r="K12" s="19"/>
      <c r="L12" s="19"/>
      <c r="M12" s="19"/>
    </row>
    <row r="13" spans="1:17">
      <c r="D13" s="19" t="s">
        <v>43</v>
      </c>
      <c r="E13" s="19"/>
      <c r="J13" s="19" t="s">
        <v>24</v>
      </c>
      <c r="K13" s="19"/>
      <c r="L13" s="19"/>
      <c r="M13" s="19"/>
    </row>
    <row r="15" spans="1:17">
      <c r="A15" s="1" t="s">
        <v>25</v>
      </c>
      <c r="B15" s="1" t="s">
        <v>8</v>
      </c>
      <c r="C15" s="1" t="s">
        <v>26</v>
      </c>
      <c r="D15" s="12" t="s">
        <v>27</v>
      </c>
      <c r="E15" s="1" t="s">
        <v>28</v>
      </c>
      <c r="F15" s="1" t="s">
        <v>29</v>
      </c>
      <c r="G15" s="6" t="s">
        <v>30</v>
      </c>
      <c r="H15" s="1" t="s">
        <v>31</v>
      </c>
      <c r="J15" s="1"/>
      <c r="K15" s="1" t="s">
        <v>8</v>
      </c>
      <c r="L15" s="12" t="s">
        <v>32</v>
      </c>
      <c r="M15" s="1" t="s">
        <v>33</v>
      </c>
      <c r="N15" s="1" t="s">
        <v>34</v>
      </c>
      <c r="O15" s="6" t="s">
        <v>35</v>
      </c>
      <c r="P15" s="6" t="s">
        <v>36</v>
      </c>
      <c r="Q15" s="1"/>
    </row>
    <row r="16" spans="1:17">
      <c r="A16" s="12" t="s">
        <v>28</v>
      </c>
      <c r="B16" s="12">
        <v>1100</v>
      </c>
      <c r="C16" s="12">
        <v>14</v>
      </c>
      <c r="D16" s="12">
        <v>40</v>
      </c>
      <c r="E16" s="12">
        <v>1</v>
      </c>
      <c r="F16" s="12">
        <v>0</v>
      </c>
      <c r="G16" s="13">
        <v>0</v>
      </c>
      <c r="H16" s="12">
        <f>B16/D16</f>
        <v>27.5</v>
      </c>
      <c r="J16" s="1" t="s">
        <v>35</v>
      </c>
      <c r="K16" s="1">
        <v>-5</v>
      </c>
      <c r="L16" s="12">
        <v>-14</v>
      </c>
      <c r="M16" s="1">
        <v>-15</v>
      </c>
      <c r="N16" s="1">
        <v>-20</v>
      </c>
      <c r="O16" s="1">
        <v>1</v>
      </c>
      <c r="P16" s="10">
        <v>0</v>
      </c>
      <c r="Q16" s="1">
        <f>K16/L16</f>
        <v>0.35714285714285715</v>
      </c>
    </row>
    <row r="17" spans="1:17">
      <c r="A17" s="1" t="s">
        <v>29</v>
      </c>
      <c r="B17" s="1">
        <v>990</v>
      </c>
      <c r="C17" s="1">
        <v>15</v>
      </c>
      <c r="D17" s="12">
        <v>28</v>
      </c>
      <c r="E17" s="1">
        <v>0</v>
      </c>
      <c r="F17" s="1">
        <v>1</v>
      </c>
      <c r="G17" s="6">
        <v>0</v>
      </c>
      <c r="H17" s="1">
        <f>B17/D17</f>
        <v>35.357142857142854</v>
      </c>
      <c r="J17" s="12" t="s">
        <v>36</v>
      </c>
      <c r="K17" s="12">
        <v>-13</v>
      </c>
      <c r="L17" s="12">
        <v>-40</v>
      </c>
      <c r="M17" s="12">
        <v>-28</v>
      </c>
      <c r="N17" s="12">
        <v>-4</v>
      </c>
      <c r="O17" s="12">
        <v>0</v>
      </c>
      <c r="P17" s="13">
        <v>1</v>
      </c>
      <c r="Q17" s="12">
        <f>K17/L17</f>
        <v>0.32500000000000001</v>
      </c>
    </row>
    <row r="18" spans="1:17">
      <c r="A18" s="1" t="s">
        <v>30</v>
      </c>
      <c r="B18" s="1">
        <v>1200</v>
      </c>
      <c r="C18" s="1">
        <v>20</v>
      </c>
      <c r="D18" s="12">
        <v>4</v>
      </c>
      <c r="E18" s="1">
        <v>0</v>
      </c>
      <c r="F18" s="1">
        <v>0</v>
      </c>
      <c r="G18" s="6">
        <v>1</v>
      </c>
      <c r="H18" s="11">
        <f>B18/D18</f>
        <v>300</v>
      </c>
      <c r="J18" s="1" t="s">
        <v>37</v>
      </c>
      <c r="K18" s="1">
        <v>0</v>
      </c>
      <c r="L18" s="12">
        <v>-1100</v>
      </c>
      <c r="M18" s="1">
        <v>-990</v>
      </c>
      <c r="N18" s="1">
        <v>-1200</v>
      </c>
      <c r="O18" s="1">
        <v>0</v>
      </c>
      <c r="P18" s="6">
        <v>0</v>
      </c>
      <c r="Q18" s="1"/>
    </row>
    <row r="19" spans="1:17">
      <c r="A19" s="1" t="s">
        <v>37</v>
      </c>
      <c r="B19" s="1">
        <v>0</v>
      </c>
      <c r="C19" s="1">
        <v>-5</v>
      </c>
      <c r="D19" s="12">
        <v>-13</v>
      </c>
      <c r="E19" s="1">
        <v>0</v>
      </c>
      <c r="F19" s="1">
        <v>0</v>
      </c>
      <c r="G19" s="6">
        <v>0</v>
      </c>
      <c r="H19" s="7">
        <v>0</v>
      </c>
      <c r="J19" s="20" t="s">
        <v>38</v>
      </c>
      <c r="K19" s="20"/>
      <c r="Q19" s="5"/>
    </row>
    <row r="20" spans="1:17">
      <c r="A20" s="21" t="s">
        <v>38</v>
      </c>
      <c r="B20" s="21"/>
    </row>
    <row r="21" spans="1:17">
      <c r="A21" s="1"/>
      <c r="B21" s="1" t="s">
        <v>8</v>
      </c>
      <c r="C21" s="12" t="s">
        <v>26</v>
      </c>
      <c r="D21" s="1" t="s">
        <v>27</v>
      </c>
      <c r="E21" s="1" t="s">
        <v>28</v>
      </c>
      <c r="F21" s="1" t="s">
        <v>29</v>
      </c>
      <c r="G21" s="1" t="s">
        <v>30</v>
      </c>
      <c r="H21" s="1" t="s">
        <v>31</v>
      </c>
      <c r="J21" s="1"/>
      <c r="K21" s="1" t="s">
        <v>8</v>
      </c>
      <c r="L21" s="1" t="s">
        <v>32</v>
      </c>
      <c r="M21" s="12" t="s">
        <v>33</v>
      </c>
      <c r="N21" s="1" t="s">
        <v>34</v>
      </c>
      <c r="O21" s="1" t="s">
        <v>35</v>
      </c>
      <c r="P21" s="6" t="s">
        <v>36</v>
      </c>
      <c r="Q21" s="1"/>
    </row>
    <row r="22" spans="1:17">
      <c r="A22" s="8" t="s">
        <v>27</v>
      </c>
      <c r="B22" s="1">
        <f>B16/$D$16</f>
        <v>27.5</v>
      </c>
      <c r="C22" s="12">
        <f>C16/$D$16</f>
        <v>0.35</v>
      </c>
      <c r="D22" s="1">
        <f t="shared" ref="D22:G22" si="0">D16/$D$16</f>
        <v>1</v>
      </c>
      <c r="E22" s="1">
        <f t="shared" si="0"/>
        <v>2.5000000000000001E-2</v>
      </c>
      <c r="F22" s="1">
        <f t="shared" si="0"/>
        <v>0</v>
      </c>
      <c r="G22" s="1">
        <f t="shared" si="0"/>
        <v>0</v>
      </c>
      <c r="H22" s="8">
        <f>B22/C22</f>
        <v>78.571428571428569</v>
      </c>
      <c r="J22" s="12" t="s">
        <v>35</v>
      </c>
      <c r="K22" s="12">
        <f>K16-K23*$L$16</f>
        <v>-0.45000000000000018</v>
      </c>
      <c r="L22" s="12">
        <f>L16-L23*$L$16</f>
        <v>0</v>
      </c>
      <c r="M22" s="12">
        <f t="shared" ref="M22:P22" si="1">M16-M23*$L$16</f>
        <v>-5.2000000000000011</v>
      </c>
      <c r="N22" s="12">
        <f t="shared" si="1"/>
        <v>-18.600000000000001</v>
      </c>
      <c r="O22" s="12">
        <f t="shared" si="1"/>
        <v>1</v>
      </c>
      <c r="P22" s="12">
        <f t="shared" si="1"/>
        <v>-0.35000000000000003</v>
      </c>
      <c r="Q22" s="12">
        <f>K22/N22</f>
        <v>2.419354838709678E-2</v>
      </c>
    </row>
    <row r="23" spans="1:17">
      <c r="A23" s="12" t="s">
        <v>29</v>
      </c>
      <c r="B23" s="12">
        <f>B17-B22*$D$17</f>
        <v>220</v>
      </c>
      <c r="C23" s="12">
        <f>C17-C22*$D$17</f>
        <v>5.2000000000000011</v>
      </c>
      <c r="D23" s="12">
        <f t="shared" ref="D23:H23" si="2">D17-D22*$D$17</f>
        <v>0</v>
      </c>
      <c r="E23" s="12">
        <f t="shared" si="2"/>
        <v>-0.70000000000000007</v>
      </c>
      <c r="F23" s="12">
        <f t="shared" si="2"/>
        <v>1</v>
      </c>
      <c r="G23" s="12">
        <f t="shared" si="2"/>
        <v>0</v>
      </c>
      <c r="H23" s="14">
        <f t="shared" ref="H23:H24" si="3">B23/C23</f>
        <v>42.307692307692299</v>
      </c>
      <c r="J23" s="1" t="s">
        <v>32</v>
      </c>
      <c r="K23" s="1">
        <f>K17/$L$17</f>
        <v>0.32500000000000001</v>
      </c>
      <c r="L23" s="1">
        <f>L17/$L$17</f>
        <v>1</v>
      </c>
      <c r="M23" s="12">
        <f t="shared" ref="M23:P23" si="4">M17/$L$17</f>
        <v>0.7</v>
      </c>
      <c r="N23" s="1">
        <f t="shared" si="4"/>
        <v>0.1</v>
      </c>
      <c r="O23" s="1">
        <f t="shared" si="4"/>
        <v>0</v>
      </c>
      <c r="P23" s="6">
        <f t="shared" si="4"/>
        <v>-2.5000000000000001E-2</v>
      </c>
      <c r="Q23" s="1">
        <f>K23/N23</f>
        <v>3.25</v>
      </c>
    </row>
    <row r="24" spans="1:17">
      <c r="A24" s="1" t="s">
        <v>30</v>
      </c>
      <c r="B24" s="1">
        <f>B18-B22*$D$18</f>
        <v>1090</v>
      </c>
      <c r="C24" s="12">
        <f t="shared" ref="C24:G24" si="5">C18-C22*$D$18</f>
        <v>18.600000000000001</v>
      </c>
      <c r="D24" s="1">
        <f t="shared" si="5"/>
        <v>0</v>
      </c>
      <c r="E24" s="1">
        <f t="shared" si="5"/>
        <v>-0.1</v>
      </c>
      <c r="F24" s="1">
        <f t="shared" si="5"/>
        <v>0</v>
      </c>
      <c r="G24" s="1">
        <f t="shared" si="5"/>
        <v>1</v>
      </c>
      <c r="H24" s="8">
        <f t="shared" si="3"/>
        <v>58.602150537634401</v>
      </c>
      <c r="J24" s="1" t="s">
        <v>37</v>
      </c>
      <c r="K24" s="1">
        <f>K18-$L$18*K23</f>
        <v>357.5</v>
      </c>
      <c r="L24" s="1">
        <f>L18-$L$18*L23</f>
        <v>0</v>
      </c>
      <c r="M24" s="12">
        <f t="shared" ref="M24:Q24" si="6">M18-$L$18*M23</f>
        <v>-220</v>
      </c>
      <c r="N24" s="1">
        <f t="shared" si="6"/>
        <v>-1090</v>
      </c>
      <c r="O24" s="1">
        <f t="shared" si="6"/>
        <v>0</v>
      </c>
      <c r="P24" s="1">
        <f t="shared" si="6"/>
        <v>-27.5</v>
      </c>
      <c r="Q24" s="1"/>
    </row>
    <row r="25" spans="1:17">
      <c r="A25" s="1" t="s">
        <v>37</v>
      </c>
      <c r="B25" s="1">
        <f t="shared" ref="B25:C25" si="7">B19+ABS($D$19)*B22</f>
        <v>357.5</v>
      </c>
      <c r="C25" s="12">
        <f t="shared" si="7"/>
        <v>-0.45000000000000018</v>
      </c>
      <c r="D25" s="1">
        <f>D19+ABS($D$19)*D22</f>
        <v>0</v>
      </c>
      <c r="E25" s="1">
        <f t="shared" ref="E25:G25" si="8">E19+ABS($D$19)*E22</f>
        <v>0.32500000000000001</v>
      </c>
      <c r="F25" s="1">
        <f t="shared" si="8"/>
        <v>0</v>
      </c>
      <c r="G25" s="1">
        <f t="shared" si="8"/>
        <v>0</v>
      </c>
      <c r="H25" s="1"/>
      <c r="J25" s="20" t="s">
        <v>38</v>
      </c>
      <c r="K25" s="20"/>
    </row>
    <row r="26" spans="1:17">
      <c r="A26" s="20" t="s">
        <v>38</v>
      </c>
      <c r="B26" s="20"/>
    </row>
    <row r="27" spans="1:17">
      <c r="A27" s="15"/>
      <c r="B27" s="15" t="s">
        <v>8</v>
      </c>
      <c r="C27" s="15" t="s">
        <v>26</v>
      </c>
      <c r="D27" s="15" t="s">
        <v>27</v>
      </c>
      <c r="E27" s="15" t="s">
        <v>28</v>
      </c>
      <c r="F27" s="15" t="s">
        <v>29</v>
      </c>
      <c r="G27" s="15" t="s">
        <v>30</v>
      </c>
      <c r="H27" s="15" t="s">
        <v>31</v>
      </c>
      <c r="J27" s="1"/>
      <c r="K27" s="1" t="s">
        <v>8</v>
      </c>
      <c r="L27" s="1" t="s">
        <v>32</v>
      </c>
      <c r="M27" s="1" t="s">
        <v>33</v>
      </c>
      <c r="N27" s="1" t="s">
        <v>34</v>
      </c>
      <c r="O27" s="1" t="s">
        <v>35</v>
      </c>
      <c r="P27" s="6" t="s">
        <v>36</v>
      </c>
      <c r="Q27" s="1"/>
    </row>
    <row r="28" spans="1:17">
      <c r="A28" s="16" t="s">
        <v>27</v>
      </c>
      <c r="B28" s="15">
        <f>B22-$C$22*B29</f>
        <v>12.692307692307697</v>
      </c>
      <c r="C28" s="15">
        <f>C22-$C$22*C29</f>
        <v>0</v>
      </c>
      <c r="D28" s="15">
        <f t="shared" ref="D28:G28" si="9">D22-$C$22*D29</f>
        <v>1</v>
      </c>
      <c r="E28" s="15">
        <f t="shared" si="9"/>
        <v>7.2115384615384609E-2</v>
      </c>
      <c r="F28" s="15">
        <f t="shared" si="9"/>
        <v>-6.7307692307692291E-2</v>
      </c>
      <c r="G28" s="15">
        <f t="shared" si="9"/>
        <v>0</v>
      </c>
      <c r="H28" s="16"/>
      <c r="J28" s="1" t="s">
        <v>33</v>
      </c>
      <c r="K28" s="1">
        <f t="shared" ref="K28:L28" si="10">K22/$M$22</f>
        <v>8.653846153846155E-2</v>
      </c>
      <c r="L28" s="1">
        <f t="shared" si="10"/>
        <v>0</v>
      </c>
      <c r="M28" s="1">
        <f>M22/$M$22</f>
        <v>1</v>
      </c>
      <c r="N28" s="1">
        <f t="shared" ref="N28:P28" si="11">N22/$M$22</f>
        <v>3.5769230769230766</v>
      </c>
      <c r="O28" s="1">
        <f t="shared" si="11"/>
        <v>-0.19230769230769226</v>
      </c>
      <c r="P28" s="1">
        <f t="shared" si="11"/>
        <v>6.7307692307692304E-2</v>
      </c>
      <c r="Q28" s="1"/>
    </row>
    <row r="29" spans="1:17">
      <c r="A29" s="15" t="s">
        <v>26</v>
      </c>
      <c r="B29" s="15">
        <f>B23/$C$23</f>
        <v>42.307692307692299</v>
      </c>
      <c r="C29" s="15">
        <f>C23/$C$23</f>
        <v>1</v>
      </c>
      <c r="D29" s="15">
        <f t="shared" ref="D29:G29" si="12">D23/$C$23</f>
        <v>0</v>
      </c>
      <c r="E29" s="15">
        <f t="shared" si="12"/>
        <v>-0.13461538461538461</v>
      </c>
      <c r="F29" s="15">
        <f t="shared" si="12"/>
        <v>0.19230769230769226</v>
      </c>
      <c r="G29" s="15">
        <f t="shared" si="12"/>
        <v>0</v>
      </c>
      <c r="H29" s="16"/>
      <c r="J29" s="1" t="s">
        <v>32</v>
      </c>
      <c r="K29" s="1">
        <f t="shared" ref="K29:L29" si="13">K23-K28*$M$23</f>
        <v>0.26442307692307693</v>
      </c>
      <c r="L29" s="1">
        <f t="shared" si="13"/>
        <v>1</v>
      </c>
      <c r="M29" s="1">
        <f>M23-M28*$M$23</f>
        <v>0</v>
      </c>
      <c r="N29" s="1">
        <f t="shared" ref="N29:P29" si="14">N23-N28*$M$23</f>
        <v>-2.4038461538461533</v>
      </c>
      <c r="O29" s="1">
        <f t="shared" si="14"/>
        <v>0.13461538461538458</v>
      </c>
      <c r="P29" s="1">
        <f t="shared" si="14"/>
        <v>-7.2115384615384609E-2</v>
      </c>
      <c r="Q29" s="1"/>
    </row>
    <row r="30" spans="1:17">
      <c r="A30" s="15" t="s">
        <v>30</v>
      </c>
      <c r="B30" s="15">
        <f>B24-B29*$C$24</f>
        <v>303.07692307692321</v>
      </c>
      <c r="C30" s="15">
        <f>C24-C29*$C$24</f>
        <v>0</v>
      </c>
      <c r="D30" s="15">
        <f t="shared" ref="D30:G30" si="15">D24-D29*$C$24</f>
        <v>0</v>
      </c>
      <c r="E30" s="15">
        <f t="shared" si="15"/>
        <v>2.4038461538461537</v>
      </c>
      <c r="F30" s="15">
        <f t="shared" si="15"/>
        <v>-3.5769230769230762</v>
      </c>
      <c r="G30" s="15">
        <f t="shared" si="15"/>
        <v>1</v>
      </c>
      <c r="H30" s="16"/>
      <c r="J30" s="1" t="s">
        <v>37</v>
      </c>
      <c r="K30" s="1">
        <f t="shared" ref="K30:L30" si="16">K24-$M$24*K28</f>
        <v>376.53846153846155</v>
      </c>
      <c r="L30" s="1">
        <f t="shared" si="16"/>
        <v>0</v>
      </c>
      <c r="M30" s="1">
        <f>M24-$M$24*M28</f>
        <v>0</v>
      </c>
      <c r="N30" s="1">
        <f t="shared" ref="N30:P30" si="17">N24-$M$24*N28</f>
        <v>-303.07692307692309</v>
      </c>
      <c r="O30" s="1">
        <f t="shared" si="17"/>
        <v>-42.307692307692299</v>
      </c>
      <c r="P30" s="1">
        <f t="shared" si="17"/>
        <v>-12.692307692307693</v>
      </c>
      <c r="Q30" s="1"/>
    </row>
    <row r="31" spans="1:17">
      <c r="A31" s="15" t="s">
        <v>37</v>
      </c>
      <c r="B31" s="15">
        <f>B25+B29*ABS($C$25)</f>
        <v>376.53846153846155</v>
      </c>
      <c r="C31" s="15">
        <f t="shared" ref="C31:G31" si="18">C25+C29*ABS($C$25)</f>
        <v>0</v>
      </c>
      <c r="D31" s="15">
        <f t="shared" si="18"/>
        <v>0</v>
      </c>
      <c r="E31" s="15">
        <f t="shared" si="18"/>
        <v>0.26442307692307693</v>
      </c>
      <c r="F31" s="15">
        <f t="shared" si="18"/>
        <v>8.653846153846155E-2</v>
      </c>
      <c r="G31" s="15">
        <f t="shared" si="18"/>
        <v>0</v>
      </c>
      <c r="H31" s="15"/>
      <c r="J31" s="22" t="s">
        <v>39</v>
      </c>
      <c r="K31" s="22"/>
      <c r="L31" s="9">
        <f>K30</f>
        <v>376.53846153846155</v>
      </c>
    </row>
    <row r="32" spans="1:17">
      <c r="A32" s="9" t="s">
        <v>39</v>
      </c>
      <c r="B32" s="9">
        <f>B29*5+13*B28</f>
        <v>376.53846153846155</v>
      </c>
    </row>
  </sheetData>
  <mergeCells count="13">
    <mergeCell ref="J31:K31"/>
    <mergeCell ref="D13:E13"/>
    <mergeCell ref="J13:M13"/>
    <mergeCell ref="J19:K19"/>
    <mergeCell ref="A20:B20"/>
    <mergeCell ref="J25:K25"/>
    <mergeCell ref="A26:B26"/>
    <mergeCell ref="F1:H1"/>
    <mergeCell ref="D9:E9"/>
    <mergeCell ref="D11:E11"/>
    <mergeCell ref="J11:M11"/>
    <mergeCell ref="D12:E12"/>
    <mergeCell ref="J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2024-04-17T14:42:07Z</dcterms:created>
  <dcterms:modified xsi:type="dcterms:W3CDTF">2024-04-24T04:52:32Z</dcterms:modified>
  <cp:category/>
  <cp:contentStatus/>
</cp:coreProperties>
</file>