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3_PaschenuvZakon\data\"/>
    </mc:Choice>
  </mc:AlternateContent>
  <xr:revisionPtr revIDLastSave="0" documentId="13_ncr:1_{504E85C8-9CAB-4706-9D1D-3C3CB8F4E2E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9" i="1" l="1"/>
  <c r="AE20" i="1"/>
  <c r="AE21" i="1"/>
  <c r="AE22" i="1"/>
  <c r="AE23" i="1"/>
  <c r="AE24" i="1"/>
  <c r="AE25" i="1"/>
  <c r="AE26" i="1"/>
  <c r="AE27" i="1"/>
  <c r="AE28" i="1"/>
  <c r="AE18" i="1"/>
  <c r="P27" i="1"/>
  <c r="AC20" i="1"/>
  <c r="AD20" i="1" s="1"/>
  <c r="AC23" i="1"/>
  <c r="AD23" i="1" s="1"/>
  <c r="AC28" i="1"/>
  <c r="AD28" i="1" s="1"/>
  <c r="X22" i="1"/>
  <c r="X19" i="1"/>
  <c r="X20" i="1"/>
  <c r="X21" i="1"/>
  <c r="X23" i="1"/>
  <c r="X24" i="1"/>
  <c r="X25" i="1"/>
  <c r="X26" i="1"/>
  <c r="X27" i="1"/>
  <c r="X28" i="1"/>
  <c r="X18" i="1"/>
  <c r="AB19" i="1"/>
  <c r="AC19" i="1" s="1"/>
  <c r="AB20" i="1"/>
  <c r="AB21" i="1"/>
  <c r="AC21" i="1" s="1"/>
  <c r="AD21" i="1" s="1"/>
  <c r="AB22" i="1"/>
  <c r="AC22" i="1" s="1"/>
  <c r="AD22" i="1" s="1"/>
  <c r="AB23" i="1"/>
  <c r="AB24" i="1"/>
  <c r="AC24" i="1" s="1"/>
  <c r="AD24" i="1" s="1"/>
  <c r="AB25" i="1"/>
  <c r="AC25" i="1" s="1"/>
  <c r="AD25" i="1" s="1"/>
  <c r="AB26" i="1"/>
  <c r="AC26" i="1" s="1"/>
  <c r="AD26" i="1" s="1"/>
  <c r="AB27" i="1"/>
  <c r="AC27" i="1" s="1"/>
  <c r="AD27" i="1" s="1"/>
  <c r="AB28" i="1"/>
  <c r="AB18" i="1"/>
  <c r="AC18" i="1" s="1"/>
  <c r="AD18" i="1" s="1"/>
  <c r="AA19" i="1"/>
  <c r="AA20" i="1"/>
  <c r="AA21" i="1"/>
  <c r="AA22" i="1"/>
  <c r="AA23" i="1"/>
  <c r="AA24" i="1"/>
  <c r="AA25" i="1"/>
  <c r="AA26" i="1"/>
  <c r="AA27" i="1"/>
  <c r="AA28" i="1"/>
  <c r="AA18" i="1"/>
  <c r="T28" i="1"/>
  <c r="T29" i="1"/>
  <c r="T30" i="1"/>
  <c r="T31" i="1"/>
  <c r="T32" i="1"/>
  <c r="T33" i="1"/>
  <c r="T34" i="1"/>
  <c r="T35" i="1"/>
  <c r="T36" i="1"/>
  <c r="T37" i="1"/>
  <c r="T27" i="1"/>
  <c r="P28" i="1"/>
  <c r="P29" i="1"/>
  <c r="P30" i="1"/>
  <c r="P31" i="1"/>
  <c r="P32" i="1"/>
  <c r="P33" i="1"/>
  <c r="P34" i="1"/>
  <c r="P35" i="1"/>
  <c r="P36" i="1"/>
  <c r="P37" i="1"/>
  <c r="C27" i="1"/>
  <c r="B27" i="1"/>
  <c r="C32" i="1"/>
  <c r="D32" i="1"/>
  <c r="E32" i="1"/>
  <c r="F32" i="1"/>
  <c r="G32" i="1"/>
  <c r="H32" i="1"/>
  <c r="I32" i="1"/>
  <c r="J32" i="1"/>
  <c r="K32" i="1"/>
  <c r="L32" i="1"/>
  <c r="K27" i="1"/>
  <c r="B32" i="1"/>
  <c r="D27" i="1"/>
  <c r="E27" i="1"/>
  <c r="F27" i="1"/>
  <c r="G27" i="1"/>
  <c r="H27" i="1"/>
  <c r="I27" i="1"/>
  <c r="J27" i="1"/>
  <c r="L27" i="1"/>
  <c r="AD19" i="1" l="1"/>
</calcChain>
</file>

<file path=xl/sharedStrings.xml><?xml version="1.0" encoding="utf-8"?>
<sst xmlns="http://schemas.openxmlformats.org/spreadsheetml/2006/main" count="79" uniqueCount="38">
  <si>
    <t>Tlak [Pa]</t>
  </si>
  <si>
    <t>d [mm]</t>
  </si>
  <si>
    <t xml:space="preserve">Proud konst </t>
  </si>
  <si>
    <t>U [V]</t>
  </si>
  <si>
    <t>1.8 mA</t>
  </si>
  <si>
    <t>1.0 mA</t>
  </si>
  <si>
    <t>Odpor [M\Ohm]</t>
  </si>
  <si>
    <t>Napětí [V]</t>
  </si>
  <si>
    <t>Proud (20 mA) [\muA]</t>
  </si>
  <si>
    <t>Proud (2 mA) [\muA]</t>
  </si>
  <si>
    <t>Proud (0.2 mA) [\muA]</t>
  </si>
  <si>
    <t>Proud (0.02 mA) [\muA]</t>
  </si>
  <si>
    <t>DOUTNAVY VYBOJ</t>
  </si>
  <si>
    <t>PASCHENUV ZAKON</t>
  </si>
  <si>
    <t>d[mm]</t>
  </si>
  <si>
    <t>p*d</t>
  </si>
  <si>
    <t>Model</t>
  </si>
  <si>
    <t>NewFunction (User)</t>
  </si>
  <si>
    <t>Equation</t>
  </si>
  <si>
    <t>B*x/(C+ln(x))</t>
  </si>
  <si>
    <t>Plot</t>
  </si>
  <si>
    <t>B</t>
  </si>
  <si>
    <t>C</t>
  </si>
  <si>
    <t>Reduced Chi-Sqr</t>
  </si>
  <si>
    <t>R-Square (COD)</t>
  </si>
  <si>
    <t>Adj. R-Square</t>
  </si>
  <si>
    <t>286,26452 ± 27,21599</t>
  </si>
  <si>
    <t>0,79493 ± 0,01431</t>
  </si>
  <si>
    <t>U = f(I)</t>
  </si>
  <si>
    <t>tlak 100 Pa</t>
  </si>
  <si>
    <t>Proud [muA]</t>
  </si>
  <si>
    <t>Odpor ohm</t>
  </si>
  <si>
    <t>Proud A</t>
  </si>
  <si>
    <t>U0 841</t>
  </si>
  <si>
    <t>log I A</t>
  </si>
  <si>
    <t>log I muA</t>
  </si>
  <si>
    <t>306,53892 ± 29,21135</t>
  </si>
  <si>
    <t>1,0501 ± 0,02154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</si>
</sst>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top" wrapText="1"/>
    </xf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6"/>
  <sheetViews>
    <sheetView tabSelected="1" topLeftCell="A10" workbookViewId="0">
      <selection activeCell="U45" sqref="U45"/>
    </sheetView>
  </sheetViews>
  <sheetFormatPr defaultRowHeight="15" x14ac:dyDescent="0.25"/>
  <cols>
    <col min="1" max="1" width="22.42578125" bestFit="1" customWidth="1"/>
    <col min="2" max="14" width="5.7109375" customWidth="1"/>
    <col min="24" max="24" width="15.42578125" customWidth="1"/>
    <col min="25" max="25" width="13.7109375" customWidth="1"/>
    <col min="26" max="26" width="11.28515625" bestFit="1" customWidth="1"/>
    <col min="27" max="27" width="10.28515625" bestFit="1" customWidth="1"/>
    <col min="28" max="28" width="13.7109375" bestFit="1" customWidth="1"/>
  </cols>
  <sheetData>
    <row r="1" spans="1:24" x14ac:dyDescent="0.25">
      <c r="A1" t="s">
        <v>12</v>
      </c>
      <c r="O1" t="s">
        <v>2</v>
      </c>
      <c r="P1" t="s">
        <v>5</v>
      </c>
      <c r="Q1" t="s">
        <v>1</v>
      </c>
      <c r="R1" t="s">
        <v>3</v>
      </c>
      <c r="U1" t="s">
        <v>2</v>
      </c>
      <c r="V1" t="s">
        <v>4</v>
      </c>
      <c r="W1" t="s">
        <v>1</v>
      </c>
      <c r="X1" t="s">
        <v>3</v>
      </c>
    </row>
    <row r="2" spans="1:24" x14ac:dyDescent="0.25">
      <c r="A2" t="s">
        <v>2</v>
      </c>
      <c r="B2" t="s">
        <v>5</v>
      </c>
      <c r="O2" t="s">
        <v>0</v>
      </c>
      <c r="P2">
        <v>33</v>
      </c>
      <c r="Q2">
        <v>40</v>
      </c>
      <c r="R2">
        <v>713</v>
      </c>
      <c r="U2" t="s">
        <v>0</v>
      </c>
      <c r="V2">
        <v>100</v>
      </c>
      <c r="W2">
        <v>42</v>
      </c>
      <c r="X2">
        <v>550</v>
      </c>
    </row>
    <row r="3" spans="1:24" x14ac:dyDescent="0.25">
      <c r="A3" t="s">
        <v>0</v>
      </c>
      <c r="B3">
        <v>33</v>
      </c>
      <c r="Q3">
        <v>35</v>
      </c>
      <c r="R3">
        <v>712</v>
      </c>
      <c r="W3">
        <v>36</v>
      </c>
      <c r="X3">
        <v>547</v>
      </c>
    </row>
    <row r="4" spans="1:24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Q4">
        <v>30</v>
      </c>
      <c r="R4">
        <v>709</v>
      </c>
      <c r="W4">
        <v>31</v>
      </c>
      <c r="X4">
        <v>544</v>
      </c>
    </row>
    <row r="5" spans="1:24" x14ac:dyDescent="0.25">
      <c r="A5" t="s">
        <v>1</v>
      </c>
      <c r="B5">
        <v>40</v>
      </c>
      <c r="C5">
        <v>35</v>
      </c>
      <c r="D5">
        <v>30</v>
      </c>
      <c r="E5">
        <v>25</v>
      </c>
      <c r="F5">
        <v>20</v>
      </c>
      <c r="G5">
        <v>18</v>
      </c>
      <c r="H5">
        <v>16</v>
      </c>
      <c r="I5">
        <v>15</v>
      </c>
      <c r="J5">
        <v>14</v>
      </c>
      <c r="Q5">
        <v>25</v>
      </c>
      <c r="R5">
        <v>706</v>
      </c>
      <c r="W5">
        <v>25</v>
      </c>
      <c r="X5">
        <v>531</v>
      </c>
    </row>
    <row r="6" spans="1:24" x14ac:dyDescent="0.25">
      <c r="A6" t="s">
        <v>3</v>
      </c>
      <c r="B6">
        <v>713</v>
      </c>
      <c r="C6">
        <v>712</v>
      </c>
      <c r="D6">
        <v>709</v>
      </c>
      <c r="E6">
        <v>706</v>
      </c>
      <c r="F6">
        <v>701</v>
      </c>
      <c r="G6">
        <v>701</v>
      </c>
      <c r="H6">
        <v>703</v>
      </c>
      <c r="I6">
        <v>728</v>
      </c>
      <c r="J6">
        <v>737</v>
      </c>
      <c r="Q6">
        <v>20</v>
      </c>
      <c r="R6">
        <v>701</v>
      </c>
      <c r="W6">
        <v>20</v>
      </c>
      <c r="X6">
        <v>521</v>
      </c>
    </row>
    <row r="7" spans="1:24" x14ac:dyDescent="0.25">
      <c r="Q7">
        <v>18</v>
      </c>
      <c r="R7">
        <v>701</v>
      </c>
      <c r="W7">
        <v>18</v>
      </c>
      <c r="X7">
        <v>519</v>
      </c>
    </row>
    <row r="8" spans="1:24" x14ac:dyDescent="0.25">
      <c r="A8" t="s">
        <v>2</v>
      </c>
      <c r="B8" t="s">
        <v>4</v>
      </c>
      <c r="Q8">
        <v>16</v>
      </c>
      <c r="R8">
        <v>703</v>
      </c>
      <c r="W8">
        <v>17</v>
      </c>
      <c r="X8">
        <v>518</v>
      </c>
    </row>
    <row r="9" spans="1:24" x14ac:dyDescent="0.25">
      <c r="A9" t="s">
        <v>0</v>
      </c>
      <c r="B9">
        <v>100</v>
      </c>
      <c r="Q9">
        <v>15</v>
      </c>
      <c r="R9">
        <v>728</v>
      </c>
      <c r="W9">
        <v>16</v>
      </c>
      <c r="X9">
        <v>517</v>
      </c>
    </row>
    <row r="10" spans="1:24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Q10">
        <v>14</v>
      </c>
      <c r="R10">
        <v>737</v>
      </c>
      <c r="W10">
        <v>15</v>
      </c>
      <c r="X10">
        <v>516</v>
      </c>
    </row>
    <row r="11" spans="1:24" x14ac:dyDescent="0.25">
      <c r="A11" t="s">
        <v>1</v>
      </c>
      <c r="B11">
        <v>42</v>
      </c>
      <c r="C11">
        <v>36</v>
      </c>
      <c r="D11">
        <v>31</v>
      </c>
      <c r="E11">
        <v>25</v>
      </c>
      <c r="F11">
        <v>20</v>
      </c>
      <c r="G11">
        <v>18</v>
      </c>
      <c r="H11">
        <v>17</v>
      </c>
      <c r="I11">
        <v>16</v>
      </c>
      <c r="J11">
        <v>15</v>
      </c>
      <c r="K11">
        <v>14</v>
      </c>
      <c r="L11">
        <v>8</v>
      </c>
      <c r="M11">
        <v>7</v>
      </c>
      <c r="N11">
        <v>6</v>
      </c>
      <c r="W11">
        <v>14</v>
      </c>
      <c r="X11">
        <v>515</v>
      </c>
    </row>
    <row r="12" spans="1:24" x14ac:dyDescent="0.25">
      <c r="A12" t="s">
        <v>3</v>
      </c>
      <c r="B12">
        <v>550</v>
      </c>
      <c r="C12">
        <v>547</v>
      </c>
      <c r="D12">
        <v>544</v>
      </c>
      <c r="E12">
        <v>531</v>
      </c>
      <c r="F12">
        <v>521</v>
      </c>
      <c r="G12">
        <v>519</v>
      </c>
      <c r="H12">
        <v>518</v>
      </c>
      <c r="I12">
        <v>517</v>
      </c>
      <c r="J12">
        <v>516</v>
      </c>
      <c r="K12">
        <v>515</v>
      </c>
      <c r="L12">
        <v>514</v>
      </c>
      <c r="M12">
        <v>525</v>
      </c>
      <c r="N12">
        <v>550</v>
      </c>
      <c r="W12">
        <v>8</v>
      </c>
      <c r="X12">
        <v>514</v>
      </c>
    </row>
    <row r="13" spans="1:24" x14ac:dyDescent="0.25">
      <c r="W13">
        <v>7</v>
      </c>
      <c r="X13">
        <v>525</v>
      </c>
    </row>
    <row r="14" spans="1:24" x14ac:dyDescent="0.25">
      <c r="W14">
        <v>6</v>
      </c>
      <c r="X14">
        <v>550</v>
      </c>
    </row>
    <row r="16" spans="1:24" x14ac:dyDescent="0.25">
      <c r="A16" t="s">
        <v>0</v>
      </c>
      <c r="B16">
        <v>100</v>
      </c>
    </row>
    <row r="17" spans="1:31" x14ac:dyDescent="0.25">
      <c r="A17" t="s">
        <v>7</v>
      </c>
      <c r="B17">
        <v>841</v>
      </c>
      <c r="W17" t="s">
        <v>28</v>
      </c>
      <c r="X17" t="s">
        <v>7</v>
      </c>
      <c r="Y17" t="s">
        <v>6</v>
      </c>
      <c r="Z17" t="s">
        <v>30</v>
      </c>
      <c r="AA17" t="s">
        <v>31</v>
      </c>
      <c r="AB17" t="s">
        <v>32</v>
      </c>
      <c r="AC17" t="s">
        <v>34</v>
      </c>
      <c r="AE17" t="s">
        <v>35</v>
      </c>
    </row>
    <row r="18" spans="1:31" x14ac:dyDescent="0.25">
      <c r="A18" t="s">
        <v>6</v>
      </c>
      <c r="B18">
        <v>9.8000000000000004E-2</v>
      </c>
      <c r="C18">
        <v>0.316</v>
      </c>
      <c r="D18">
        <v>0.874</v>
      </c>
      <c r="E18">
        <v>1.429</v>
      </c>
      <c r="F18">
        <v>1.897</v>
      </c>
      <c r="G18">
        <v>2.8820000000000001</v>
      </c>
      <c r="H18">
        <v>4.8380000000000001</v>
      </c>
      <c r="I18">
        <v>11.71</v>
      </c>
      <c r="J18">
        <v>15.72</v>
      </c>
      <c r="K18">
        <v>20.84</v>
      </c>
      <c r="L18">
        <v>30.02</v>
      </c>
      <c r="V18" t="s">
        <v>33</v>
      </c>
      <c r="W18" t="s">
        <v>29</v>
      </c>
      <c r="X18">
        <f>841-(Y18*Z18)</f>
        <v>584.24</v>
      </c>
      <c r="Y18">
        <v>9.8000000000000004E-2</v>
      </c>
      <c r="Z18">
        <v>2620</v>
      </c>
      <c r="AA18">
        <f>Y18*1000000</f>
        <v>98000</v>
      </c>
      <c r="AB18" s="7">
        <f>Z18/1000000</f>
        <v>2.6199999999999999E-3</v>
      </c>
      <c r="AC18">
        <f>LOG10(AB18)</f>
        <v>-2.5816987086802548</v>
      </c>
      <c r="AD18">
        <f t="shared" ref="AD18:AD27" si="0">AC18/$AC$28</f>
        <v>0.51788722499499462</v>
      </c>
      <c r="AE18">
        <f>LOG10(Z18)</f>
        <v>3.4183012913197452</v>
      </c>
    </row>
    <row r="19" spans="1:31" x14ac:dyDescent="0.25">
      <c r="A19" t="s">
        <v>8</v>
      </c>
      <c r="B19">
        <v>2620</v>
      </c>
      <c r="C19">
        <v>1060</v>
      </c>
      <c r="D19">
        <v>420</v>
      </c>
      <c r="E19">
        <v>260</v>
      </c>
      <c r="F19">
        <v>190</v>
      </c>
      <c r="G19">
        <v>120</v>
      </c>
      <c r="H19">
        <v>70</v>
      </c>
      <c r="I19">
        <v>30</v>
      </c>
      <c r="J19">
        <v>20</v>
      </c>
      <c r="K19">
        <v>10</v>
      </c>
      <c r="L19">
        <v>10</v>
      </c>
      <c r="X19">
        <f t="shared" ref="X19:X28" si="1">841-(Y19*Z19)</f>
        <v>516.46800000000007</v>
      </c>
      <c r="Y19">
        <v>0.316</v>
      </c>
      <c r="Z19">
        <v>1027</v>
      </c>
      <c r="AA19">
        <f t="shared" ref="AA19:AA28" si="2">Y19*1000000</f>
        <v>316000</v>
      </c>
      <c r="AB19" s="7">
        <f t="shared" ref="AB19:AB28" si="3">Z19/1000000</f>
        <v>1.0269999999999999E-3</v>
      </c>
      <c r="AC19">
        <f t="shared" ref="AC19:AC28" si="4">LOG10(AB19)</f>
        <v>-2.9884295564027217</v>
      </c>
      <c r="AD19">
        <f t="shared" si="0"/>
        <v>0.59947719106602704</v>
      </c>
      <c r="AE19">
        <f t="shared" ref="AE19:AE28" si="5">LOG10(Z19)</f>
        <v>3.0115704435972783</v>
      </c>
    </row>
    <row r="20" spans="1:31" x14ac:dyDescent="0.25">
      <c r="A20" t="s">
        <v>9</v>
      </c>
      <c r="C20">
        <v>1027</v>
      </c>
      <c r="D20">
        <v>407</v>
      </c>
      <c r="E20">
        <v>252</v>
      </c>
      <c r="F20">
        <v>185</v>
      </c>
      <c r="G20">
        <v>120</v>
      </c>
      <c r="H20">
        <v>71</v>
      </c>
      <c r="I20">
        <v>29</v>
      </c>
      <c r="J20">
        <v>22</v>
      </c>
      <c r="K20">
        <v>17</v>
      </c>
      <c r="L20">
        <v>11</v>
      </c>
      <c r="X20">
        <f t="shared" si="1"/>
        <v>485.28199999999998</v>
      </c>
      <c r="Y20">
        <v>0.874</v>
      </c>
      <c r="Z20">
        <v>407</v>
      </c>
      <c r="AA20">
        <f t="shared" si="2"/>
        <v>874000</v>
      </c>
      <c r="AB20" s="7">
        <f t="shared" si="3"/>
        <v>4.0700000000000003E-4</v>
      </c>
      <c r="AC20">
        <f t="shared" si="4"/>
        <v>-3.3904055907747801</v>
      </c>
      <c r="AD20">
        <f t="shared" si="0"/>
        <v>0.68011334440781535</v>
      </c>
      <c r="AE20">
        <f t="shared" si="5"/>
        <v>2.6095944092252199</v>
      </c>
    </row>
    <row r="21" spans="1:31" x14ac:dyDescent="0.25">
      <c r="A21" t="s">
        <v>10</v>
      </c>
      <c r="F21">
        <v>183.6</v>
      </c>
      <c r="G21">
        <v>118.4</v>
      </c>
      <c r="H21">
        <v>69.900000000000006</v>
      </c>
      <c r="I21">
        <v>29</v>
      </c>
      <c r="J21">
        <v>22.2</v>
      </c>
      <c r="K21">
        <v>16.8</v>
      </c>
      <c r="L21">
        <v>11.8</v>
      </c>
      <c r="X21">
        <f t="shared" si="1"/>
        <v>480.892</v>
      </c>
      <c r="Y21">
        <v>1.429</v>
      </c>
      <c r="Z21">
        <v>252</v>
      </c>
      <c r="AA21">
        <f t="shared" si="2"/>
        <v>1429000</v>
      </c>
      <c r="AB21" s="7">
        <f t="shared" si="3"/>
        <v>2.52E-4</v>
      </c>
      <c r="AC21">
        <f t="shared" si="4"/>
        <v>-3.5985994592184558</v>
      </c>
      <c r="AD21">
        <f t="shared" si="0"/>
        <v>0.72187691055391512</v>
      </c>
      <c r="AE21">
        <f t="shared" si="5"/>
        <v>2.4014005407815442</v>
      </c>
    </row>
    <row r="22" spans="1:31" x14ac:dyDescent="0.25">
      <c r="A22" t="s">
        <v>11</v>
      </c>
      <c r="J22">
        <v>18.420000000000002</v>
      </c>
      <c r="K22">
        <v>14.39</v>
      </c>
      <c r="L22">
        <v>10.35</v>
      </c>
      <c r="X22">
        <f>841-(Y22*Z22)</f>
        <v>492.71080000000001</v>
      </c>
      <c r="Y22">
        <v>1.897</v>
      </c>
      <c r="Z22">
        <v>183.6</v>
      </c>
      <c r="AA22">
        <f t="shared" si="2"/>
        <v>1897000</v>
      </c>
      <c r="AB22" s="7">
        <f t="shared" si="3"/>
        <v>1.8359999999999999E-4</v>
      </c>
      <c r="AC22">
        <f t="shared" si="4"/>
        <v>-3.7361273231347765</v>
      </c>
      <c r="AD22">
        <f t="shared" si="0"/>
        <v>0.74946491823414574</v>
      </c>
      <c r="AE22">
        <f t="shared" si="5"/>
        <v>2.2638726768652235</v>
      </c>
    </row>
    <row r="23" spans="1:31" x14ac:dyDescent="0.25">
      <c r="X23">
        <f t="shared" si="1"/>
        <v>499.77119999999996</v>
      </c>
      <c r="Y23">
        <v>2.8820000000000001</v>
      </c>
      <c r="Z23">
        <v>118.4</v>
      </c>
      <c r="AA23">
        <f t="shared" si="2"/>
        <v>2882000</v>
      </c>
      <c r="AB23" s="7">
        <f t="shared" si="3"/>
        <v>1.184E-4</v>
      </c>
      <c r="AC23">
        <f t="shared" si="4"/>
        <v>-3.9266482976130992</v>
      </c>
      <c r="AD23">
        <f t="shared" si="0"/>
        <v>0.78768331236517874</v>
      </c>
      <c r="AE23">
        <f t="shared" si="5"/>
        <v>2.0733517023869008</v>
      </c>
    </row>
    <row r="24" spans="1:31" x14ac:dyDescent="0.25">
      <c r="X24">
        <f t="shared" si="1"/>
        <v>502.82379999999995</v>
      </c>
      <c r="Y24">
        <v>4.8380000000000001</v>
      </c>
      <c r="Z24">
        <v>69.900000000000006</v>
      </c>
      <c r="AA24">
        <f t="shared" si="2"/>
        <v>4838000</v>
      </c>
      <c r="AB24" s="7">
        <f t="shared" si="3"/>
        <v>6.9900000000000005E-5</v>
      </c>
      <c r="AC24">
        <f t="shared" si="4"/>
        <v>-4.1555228242543185</v>
      </c>
      <c r="AD24">
        <f t="shared" si="0"/>
        <v>0.83359540624187134</v>
      </c>
      <c r="AE24">
        <f t="shared" si="5"/>
        <v>1.8444771757456815</v>
      </c>
    </row>
    <row r="25" spans="1:31" x14ac:dyDescent="0.25">
      <c r="N25" t="s">
        <v>0</v>
      </c>
      <c r="O25">
        <v>100</v>
      </c>
      <c r="R25" t="s">
        <v>14</v>
      </c>
      <c r="S25">
        <v>20</v>
      </c>
      <c r="X25">
        <f t="shared" si="1"/>
        <v>501.40999999999997</v>
      </c>
      <c r="Y25">
        <v>11.71</v>
      </c>
      <c r="Z25">
        <v>29</v>
      </c>
      <c r="AA25">
        <f t="shared" si="2"/>
        <v>11710000</v>
      </c>
      <c r="AB25" s="7">
        <f t="shared" si="3"/>
        <v>2.9E-5</v>
      </c>
      <c r="AC25">
        <f t="shared" si="4"/>
        <v>-4.5376020021010435</v>
      </c>
      <c r="AD25">
        <f t="shared" si="0"/>
        <v>0.91024026200219399</v>
      </c>
      <c r="AE25">
        <f t="shared" si="5"/>
        <v>1.4623979978989561</v>
      </c>
    </row>
    <row r="26" spans="1:31" x14ac:dyDescent="0.25">
      <c r="A26" t="s">
        <v>13</v>
      </c>
      <c r="N26" t="s">
        <v>14</v>
      </c>
      <c r="O26" t="s">
        <v>7</v>
      </c>
      <c r="P26" t="s">
        <v>15</v>
      </c>
      <c r="R26" t="s">
        <v>0</v>
      </c>
      <c r="S26" t="s">
        <v>7</v>
      </c>
      <c r="T26" t="s">
        <v>15</v>
      </c>
      <c r="X26">
        <f t="shared" si="1"/>
        <v>551.43759999999997</v>
      </c>
      <c r="Y26">
        <v>15.72</v>
      </c>
      <c r="Z26">
        <v>18.420000000000002</v>
      </c>
      <c r="AA26">
        <f t="shared" si="2"/>
        <v>15720000</v>
      </c>
      <c r="AB26" s="7">
        <f t="shared" si="3"/>
        <v>1.8420000000000003E-5</v>
      </c>
      <c r="AC26">
        <f t="shared" si="4"/>
        <v>-4.7347103741391701</v>
      </c>
      <c r="AD26">
        <f t="shared" si="0"/>
        <v>0.9497800841645907</v>
      </c>
      <c r="AE26">
        <f t="shared" si="5"/>
        <v>1.2652896258608302</v>
      </c>
    </row>
    <row r="27" spans="1:31" x14ac:dyDescent="0.25">
      <c r="B27">
        <f>$B$28*B29/1000</f>
        <v>5</v>
      </c>
      <c r="C27">
        <f>$B$28*C29/1000</f>
        <v>4</v>
      </c>
      <c r="D27">
        <f t="shared" ref="D27:K27" si="6">$B$28*D29/1000</f>
        <v>3</v>
      </c>
      <c r="E27">
        <f t="shared" si="6"/>
        <v>2.5</v>
      </c>
      <c r="F27">
        <f t="shared" si="6"/>
        <v>2</v>
      </c>
      <c r="G27">
        <f t="shared" si="6"/>
        <v>1.5</v>
      </c>
      <c r="H27">
        <f t="shared" si="6"/>
        <v>1</v>
      </c>
      <c r="I27">
        <f t="shared" si="6"/>
        <v>0.9</v>
      </c>
      <c r="J27">
        <f t="shared" si="6"/>
        <v>0.7</v>
      </c>
      <c r="K27">
        <f t="shared" si="6"/>
        <v>0.4</v>
      </c>
      <c r="L27">
        <f>$B$28*L29/1000</f>
        <v>0.2</v>
      </c>
      <c r="N27">
        <v>50</v>
      </c>
      <c r="O27">
        <v>450</v>
      </c>
      <c r="P27">
        <f>N27*$B$28/1000</f>
        <v>5</v>
      </c>
      <c r="R27">
        <v>25</v>
      </c>
      <c r="S27">
        <v>1360</v>
      </c>
      <c r="T27">
        <f>R27*$B$33/1000</f>
        <v>0.5</v>
      </c>
      <c r="X27">
        <f t="shared" si="1"/>
        <v>541.11239999999998</v>
      </c>
      <c r="Y27">
        <v>20.84</v>
      </c>
      <c r="Z27">
        <v>14.39</v>
      </c>
      <c r="AA27">
        <f t="shared" si="2"/>
        <v>20840000</v>
      </c>
      <c r="AB27" s="7">
        <f t="shared" si="3"/>
        <v>1.4390000000000001E-5</v>
      </c>
      <c r="AC27">
        <f t="shared" si="4"/>
        <v>-4.8419392060633948</v>
      </c>
      <c r="AD27">
        <f t="shared" si="0"/>
        <v>0.97129012405343551</v>
      </c>
      <c r="AE27">
        <f t="shared" si="5"/>
        <v>1.1580607939366052</v>
      </c>
    </row>
    <row r="28" spans="1:31" x14ac:dyDescent="0.25">
      <c r="A28" t="s">
        <v>0</v>
      </c>
      <c r="B28">
        <v>100</v>
      </c>
      <c r="N28">
        <v>40</v>
      </c>
      <c r="O28">
        <v>430</v>
      </c>
      <c r="P28">
        <f t="shared" ref="P28:P37" si="7">N28*$B$28/1000</f>
        <v>4</v>
      </c>
      <c r="R28">
        <v>30</v>
      </c>
      <c r="S28">
        <v>850</v>
      </c>
      <c r="T28">
        <f t="shared" ref="T28:T37" si="8">R28*$B$33/1000</f>
        <v>0.6</v>
      </c>
      <c r="X28">
        <f t="shared" si="1"/>
        <v>530.29300000000001</v>
      </c>
      <c r="Y28">
        <v>30.02</v>
      </c>
      <c r="Z28">
        <v>10.35</v>
      </c>
      <c r="AA28">
        <f t="shared" si="2"/>
        <v>30020000</v>
      </c>
      <c r="AB28" s="7">
        <f t="shared" si="3"/>
        <v>1.0349999999999999E-5</v>
      </c>
      <c r="AC28">
        <f t="shared" si="4"/>
        <v>-4.9850596502070639</v>
      </c>
      <c r="AD28">
        <f>AC28/$AC$28</f>
        <v>1</v>
      </c>
      <c r="AE28">
        <f t="shared" si="5"/>
        <v>1.0149403497929366</v>
      </c>
    </row>
    <row r="29" spans="1:31" x14ac:dyDescent="0.25">
      <c r="A29" t="s">
        <v>14</v>
      </c>
      <c r="B29">
        <v>50</v>
      </c>
      <c r="C29">
        <v>40</v>
      </c>
      <c r="D29">
        <v>30</v>
      </c>
      <c r="E29">
        <v>25</v>
      </c>
      <c r="F29">
        <v>20</v>
      </c>
      <c r="G29">
        <v>15</v>
      </c>
      <c r="H29">
        <v>10</v>
      </c>
      <c r="I29">
        <v>9</v>
      </c>
      <c r="J29">
        <v>7</v>
      </c>
      <c r="K29">
        <v>4</v>
      </c>
      <c r="L29">
        <v>2</v>
      </c>
      <c r="N29">
        <v>30</v>
      </c>
      <c r="O29">
        <v>390</v>
      </c>
      <c r="P29">
        <f t="shared" si="7"/>
        <v>3</v>
      </c>
      <c r="R29">
        <v>37</v>
      </c>
      <c r="S29">
        <v>560</v>
      </c>
      <c r="T29">
        <f t="shared" si="8"/>
        <v>0.74</v>
      </c>
    </row>
    <row r="30" spans="1:31" x14ac:dyDescent="0.25">
      <c r="A30" t="s">
        <v>7</v>
      </c>
      <c r="B30">
        <v>450</v>
      </c>
      <c r="C30">
        <v>430</v>
      </c>
      <c r="D30">
        <v>390</v>
      </c>
      <c r="E30">
        <v>380</v>
      </c>
      <c r="F30">
        <v>360</v>
      </c>
      <c r="G30">
        <v>370</v>
      </c>
      <c r="H30">
        <v>400</v>
      </c>
      <c r="I30">
        <v>440</v>
      </c>
      <c r="J30">
        <v>470</v>
      </c>
      <c r="K30">
        <v>900</v>
      </c>
      <c r="L30">
        <v>1200</v>
      </c>
      <c r="N30">
        <v>25</v>
      </c>
      <c r="O30">
        <v>380</v>
      </c>
      <c r="P30">
        <f t="shared" si="7"/>
        <v>2.5</v>
      </c>
      <c r="R30">
        <v>46</v>
      </c>
      <c r="S30">
        <v>460</v>
      </c>
      <c r="T30">
        <f t="shared" si="8"/>
        <v>0.92</v>
      </c>
    </row>
    <row r="31" spans="1:31" x14ac:dyDescent="0.25">
      <c r="N31">
        <v>20</v>
      </c>
      <c r="O31">
        <v>360</v>
      </c>
      <c r="P31">
        <f t="shared" si="7"/>
        <v>2</v>
      </c>
      <c r="R31">
        <v>58</v>
      </c>
      <c r="S31">
        <v>410</v>
      </c>
      <c r="T31">
        <f t="shared" si="8"/>
        <v>1.1599999999999999</v>
      </c>
    </row>
    <row r="32" spans="1:31" x14ac:dyDescent="0.25">
      <c r="B32">
        <f>$B$33*B34/1000</f>
        <v>0.5</v>
      </c>
      <c r="C32">
        <f t="shared" ref="C32:L32" si="9">$B$33*C34/1000</f>
        <v>0.6</v>
      </c>
      <c r="D32">
        <f t="shared" si="9"/>
        <v>0.74</v>
      </c>
      <c r="E32">
        <f t="shared" si="9"/>
        <v>0.92</v>
      </c>
      <c r="F32">
        <f t="shared" si="9"/>
        <v>1.1599999999999999</v>
      </c>
      <c r="G32">
        <f t="shared" si="9"/>
        <v>1.34</v>
      </c>
      <c r="H32">
        <f t="shared" si="9"/>
        <v>1.6</v>
      </c>
      <c r="I32">
        <f t="shared" si="9"/>
        <v>2</v>
      </c>
      <c r="J32">
        <f t="shared" si="9"/>
        <v>3</v>
      </c>
      <c r="K32">
        <f t="shared" si="9"/>
        <v>4.4000000000000004</v>
      </c>
      <c r="L32">
        <f t="shared" si="9"/>
        <v>6</v>
      </c>
      <c r="N32">
        <v>15</v>
      </c>
      <c r="O32">
        <v>370</v>
      </c>
      <c r="P32">
        <f t="shared" si="7"/>
        <v>1.5</v>
      </c>
      <c r="R32">
        <v>67</v>
      </c>
      <c r="S32">
        <v>380</v>
      </c>
      <c r="T32">
        <f t="shared" si="8"/>
        <v>1.34</v>
      </c>
    </row>
    <row r="33" spans="1:20" x14ac:dyDescent="0.25">
      <c r="A33" t="s">
        <v>14</v>
      </c>
      <c r="B33">
        <v>20</v>
      </c>
      <c r="N33">
        <v>10</v>
      </c>
      <c r="O33">
        <v>400</v>
      </c>
      <c r="P33">
        <f t="shared" si="7"/>
        <v>1</v>
      </c>
      <c r="R33">
        <v>80</v>
      </c>
      <c r="S33">
        <v>370</v>
      </c>
      <c r="T33">
        <f t="shared" si="8"/>
        <v>1.6</v>
      </c>
    </row>
    <row r="34" spans="1:20" x14ac:dyDescent="0.25">
      <c r="A34" t="s">
        <v>0</v>
      </c>
      <c r="B34">
        <v>25</v>
      </c>
      <c r="C34">
        <v>30</v>
      </c>
      <c r="D34">
        <v>37</v>
      </c>
      <c r="E34">
        <v>46</v>
      </c>
      <c r="F34">
        <v>58</v>
      </c>
      <c r="G34">
        <v>67</v>
      </c>
      <c r="H34">
        <v>80</v>
      </c>
      <c r="I34">
        <v>100</v>
      </c>
      <c r="J34">
        <v>150</v>
      </c>
      <c r="K34">
        <v>220</v>
      </c>
      <c r="L34">
        <v>300</v>
      </c>
      <c r="N34">
        <v>9</v>
      </c>
      <c r="O34">
        <v>440</v>
      </c>
      <c r="P34">
        <f t="shared" si="7"/>
        <v>0.9</v>
      </c>
      <c r="R34">
        <v>100</v>
      </c>
      <c r="S34">
        <v>360</v>
      </c>
      <c r="T34">
        <f t="shared" si="8"/>
        <v>2</v>
      </c>
    </row>
    <row r="35" spans="1:20" x14ac:dyDescent="0.25">
      <c r="A35" t="s">
        <v>7</v>
      </c>
      <c r="B35">
        <v>1360</v>
      </c>
      <c r="C35">
        <v>850</v>
      </c>
      <c r="D35">
        <v>560</v>
      </c>
      <c r="E35">
        <v>460</v>
      </c>
      <c r="F35">
        <v>410</v>
      </c>
      <c r="G35">
        <v>380</v>
      </c>
      <c r="H35">
        <v>370</v>
      </c>
      <c r="I35">
        <v>360</v>
      </c>
      <c r="J35">
        <v>380</v>
      </c>
      <c r="K35">
        <v>420</v>
      </c>
      <c r="L35">
        <v>530</v>
      </c>
      <c r="N35">
        <v>7</v>
      </c>
      <c r="O35">
        <v>470</v>
      </c>
      <c r="P35">
        <f t="shared" si="7"/>
        <v>0.7</v>
      </c>
      <c r="R35">
        <v>150</v>
      </c>
      <c r="S35">
        <v>380</v>
      </c>
      <c r="T35">
        <f t="shared" si="8"/>
        <v>3</v>
      </c>
    </row>
    <row r="36" spans="1:20" x14ac:dyDescent="0.25">
      <c r="N36">
        <v>4</v>
      </c>
      <c r="O36">
        <v>900</v>
      </c>
      <c r="P36">
        <f t="shared" si="7"/>
        <v>0.4</v>
      </c>
      <c r="R36">
        <v>220</v>
      </c>
      <c r="S36">
        <v>420</v>
      </c>
      <c r="T36">
        <f t="shared" si="8"/>
        <v>4.4000000000000004</v>
      </c>
    </row>
    <row r="37" spans="1:20" x14ac:dyDescent="0.25">
      <c r="N37">
        <v>2</v>
      </c>
      <c r="O37">
        <v>1200</v>
      </c>
      <c r="P37">
        <f t="shared" si="7"/>
        <v>0.2</v>
      </c>
      <c r="R37">
        <v>300</v>
      </c>
      <c r="S37">
        <v>530</v>
      </c>
      <c r="T37">
        <f t="shared" si="8"/>
        <v>6</v>
      </c>
    </row>
    <row r="39" spans="1:20" ht="24" x14ac:dyDescent="0.25">
      <c r="N39" s="1" t="s">
        <v>16</v>
      </c>
      <c r="O39" s="2" t="s">
        <v>17</v>
      </c>
      <c r="R39" s="1" t="s">
        <v>16</v>
      </c>
      <c r="S39" s="2" t="s">
        <v>17</v>
      </c>
    </row>
    <row r="40" spans="1:20" ht="24" x14ac:dyDescent="0.25">
      <c r="N40" s="3" t="s">
        <v>18</v>
      </c>
      <c r="O40" s="4" t="s">
        <v>19</v>
      </c>
      <c r="R40" s="3" t="s">
        <v>18</v>
      </c>
      <c r="S40" s="4" t="s">
        <v>19</v>
      </c>
    </row>
    <row r="41" spans="1:20" x14ac:dyDescent="0.25">
      <c r="N41" s="3" t="s">
        <v>20</v>
      </c>
      <c r="O41" s="4" t="s">
        <v>21</v>
      </c>
      <c r="R41" s="3" t="s">
        <v>20</v>
      </c>
      <c r="S41" s="4" t="s">
        <v>21</v>
      </c>
    </row>
    <row r="42" spans="1:20" ht="36" x14ac:dyDescent="0.25">
      <c r="N42" s="3" t="s">
        <v>21</v>
      </c>
      <c r="O42" s="4" t="s">
        <v>36</v>
      </c>
      <c r="R42" s="3" t="s">
        <v>21</v>
      </c>
      <c r="S42" s="4" t="s">
        <v>26</v>
      </c>
    </row>
    <row r="43" spans="1:20" ht="24" x14ac:dyDescent="0.25">
      <c r="N43" s="3" t="s">
        <v>22</v>
      </c>
      <c r="O43" s="4" t="s">
        <v>37</v>
      </c>
      <c r="R43" s="3" t="s">
        <v>22</v>
      </c>
      <c r="S43" s="4" t="s">
        <v>27</v>
      </c>
    </row>
    <row r="44" spans="1:20" ht="48" x14ac:dyDescent="0.25">
      <c r="N44" s="3" t="s">
        <v>23</v>
      </c>
      <c r="O44" s="4">
        <v>10684.813399999999</v>
      </c>
      <c r="R44" s="3" t="s">
        <v>23</v>
      </c>
      <c r="S44" s="4">
        <v>14837.657440000001</v>
      </c>
    </row>
    <row r="45" spans="1:20" ht="60" x14ac:dyDescent="0.25">
      <c r="N45" s="3" t="s">
        <v>24</v>
      </c>
      <c r="O45" s="4">
        <v>0.62524000000000002</v>
      </c>
      <c r="R45" s="3" t="s">
        <v>24</v>
      </c>
      <c r="S45" s="4">
        <v>0.85443999999999998</v>
      </c>
    </row>
    <row r="46" spans="1:20" ht="36" x14ac:dyDescent="0.25">
      <c r="N46" s="5" t="s">
        <v>25</v>
      </c>
      <c r="O46" s="6">
        <v>0.57840000000000003</v>
      </c>
      <c r="R46" s="5" t="s">
        <v>25</v>
      </c>
      <c r="S46" s="6">
        <v>0.83826999999999996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lukas</cp:lastModifiedBy>
  <dcterms:created xsi:type="dcterms:W3CDTF">2022-03-15T15:21:53Z</dcterms:created>
  <dcterms:modified xsi:type="dcterms:W3CDTF">2022-04-11T07:22:24Z</dcterms:modified>
</cp:coreProperties>
</file>