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955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24" i="1" l="1"/>
  <c r="P25" i="1"/>
  <c r="P26" i="1"/>
  <c r="P27" i="1"/>
  <c r="M27" i="1"/>
  <c r="M26" i="1"/>
  <c r="M25" i="1"/>
  <c r="M24" i="1"/>
  <c r="M23" i="1"/>
  <c r="P23" i="1"/>
  <c r="O23" i="1"/>
  <c r="N24" i="1"/>
  <c r="O24" i="1" s="1"/>
  <c r="N25" i="1"/>
  <c r="O25" i="1" s="1"/>
  <c r="N26" i="1"/>
  <c r="O26" i="1" s="1"/>
  <c r="N27" i="1"/>
  <c r="O27" i="1" s="1"/>
  <c r="N23" i="1"/>
  <c r="L1" i="1"/>
  <c r="Q12" i="1"/>
  <c r="Q13" i="1"/>
  <c r="Q14" i="1"/>
  <c r="Q15" i="1"/>
  <c r="Q16" i="1"/>
  <c r="Q17" i="1"/>
  <c r="Q18" i="1"/>
  <c r="Q19" i="1"/>
  <c r="Q20" i="1"/>
  <c r="Q11" i="1"/>
  <c r="E56" i="1" l="1"/>
  <c r="J56" i="1" s="1"/>
  <c r="E57" i="1"/>
  <c r="J57" i="1" s="1"/>
  <c r="E58" i="1"/>
  <c r="J58" i="1" s="1"/>
  <c r="E59" i="1"/>
  <c r="J59" i="1" s="1"/>
  <c r="E60" i="1"/>
  <c r="J60" i="1" s="1"/>
  <c r="E61" i="1"/>
  <c r="J61" i="1" s="1"/>
  <c r="E62" i="1"/>
  <c r="J62" i="1" s="1"/>
  <c r="E63" i="1"/>
  <c r="J63" i="1" s="1"/>
  <c r="E64" i="1"/>
  <c r="J64" i="1" s="1"/>
  <c r="E55" i="1"/>
  <c r="J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5" i="1"/>
  <c r="D55" i="1" s="1"/>
  <c r="C42" i="1"/>
  <c r="D42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29" i="1"/>
  <c r="D29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16" i="1"/>
  <c r="D16" i="1" s="1"/>
  <c r="D64" i="1"/>
  <c r="A55" i="1"/>
  <c r="A56" i="1" s="1"/>
  <c r="A57" i="1" s="1"/>
  <c r="A58" i="1" s="1"/>
  <c r="A59" i="1" s="1"/>
  <c r="A60" i="1" s="1"/>
  <c r="A61" i="1" s="1"/>
  <c r="A62" i="1" s="1"/>
  <c r="A63" i="1" s="1"/>
  <c r="A64" i="1" s="1"/>
  <c r="E51" i="1"/>
  <c r="J51" i="1" s="1"/>
  <c r="E50" i="1"/>
  <c r="J50" i="1" s="1"/>
  <c r="E49" i="1"/>
  <c r="J49" i="1" s="1"/>
  <c r="E48" i="1"/>
  <c r="J48" i="1" s="1"/>
  <c r="E47" i="1"/>
  <c r="J47" i="1" s="1"/>
  <c r="E46" i="1"/>
  <c r="J46" i="1" s="1"/>
  <c r="E45" i="1"/>
  <c r="J45" i="1" s="1"/>
  <c r="E44" i="1"/>
  <c r="J44" i="1" s="1"/>
  <c r="E43" i="1"/>
  <c r="J43" i="1" s="1"/>
  <c r="E42" i="1"/>
  <c r="J42" i="1" s="1"/>
  <c r="A42" i="1"/>
  <c r="A43" i="1" s="1"/>
  <c r="A44" i="1" s="1"/>
  <c r="A45" i="1" s="1"/>
  <c r="A46" i="1" s="1"/>
  <c r="A47" i="1" s="1"/>
  <c r="A48" i="1" s="1"/>
  <c r="A49" i="1" s="1"/>
  <c r="A50" i="1" s="1"/>
  <c r="A51" i="1" s="1"/>
  <c r="E38" i="1"/>
  <c r="J38" i="1" s="1"/>
  <c r="E37" i="1"/>
  <c r="J37" i="1" s="1"/>
  <c r="E36" i="1"/>
  <c r="J36" i="1" s="1"/>
  <c r="E35" i="1"/>
  <c r="J35" i="1" s="1"/>
  <c r="E34" i="1"/>
  <c r="J34" i="1" s="1"/>
  <c r="E33" i="1"/>
  <c r="J33" i="1" s="1"/>
  <c r="E32" i="1"/>
  <c r="J32" i="1" s="1"/>
  <c r="E31" i="1"/>
  <c r="J31" i="1" s="1"/>
  <c r="E30" i="1"/>
  <c r="J30" i="1" s="1"/>
  <c r="E29" i="1"/>
  <c r="J29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E25" i="1"/>
  <c r="J25" i="1" s="1"/>
  <c r="E24" i="1"/>
  <c r="J24" i="1" s="1"/>
  <c r="E23" i="1"/>
  <c r="J23" i="1" s="1"/>
  <c r="E22" i="1"/>
  <c r="J22" i="1" s="1"/>
  <c r="E21" i="1"/>
  <c r="J21" i="1" s="1"/>
  <c r="E20" i="1"/>
  <c r="J20" i="1" s="1"/>
  <c r="E19" i="1"/>
  <c r="J19" i="1" s="1"/>
  <c r="E18" i="1"/>
  <c r="J18" i="1" s="1"/>
  <c r="E17" i="1"/>
  <c r="J17" i="1" s="1"/>
  <c r="E16" i="1"/>
  <c r="J16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E4" i="1"/>
  <c r="J4" i="1" s="1"/>
  <c r="E5" i="1"/>
  <c r="J5" i="1" s="1"/>
  <c r="E6" i="1"/>
  <c r="J6" i="1" s="1"/>
  <c r="E7" i="1"/>
  <c r="J7" i="1" s="1"/>
  <c r="E8" i="1"/>
  <c r="J8" i="1" s="1"/>
  <c r="E9" i="1"/>
  <c r="J9" i="1" s="1"/>
  <c r="E10" i="1"/>
  <c r="J10" i="1" s="1"/>
  <c r="E11" i="1"/>
  <c r="J11" i="1" s="1"/>
  <c r="E12" i="1"/>
  <c r="J12" i="1" s="1"/>
  <c r="E3" i="1"/>
  <c r="J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3" i="1"/>
  <c r="D3" i="1" s="1"/>
</calcChain>
</file>

<file path=xl/sharedStrings.xml><?xml version="1.0" encoding="utf-8"?>
<sst xmlns="http://schemas.openxmlformats.org/spreadsheetml/2006/main" count="69" uniqueCount="33">
  <si>
    <t>Vcm-1</t>
  </si>
  <si>
    <t>[cm]</t>
  </si>
  <si>
    <t>[V]</t>
  </si>
  <si>
    <t>[pA]</t>
  </si>
  <si>
    <t>divided by 2 for easy voltmeter manipulation</t>
  </si>
  <si>
    <t>[V] / 2</t>
  </si>
  <si>
    <t>poloha clony</t>
  </si>
  <si>
    <t>i [pA]</t>
  </si>
  <si>
    <t>U [V]</t>
  </si>
  <si>
    <t>E [Vcm-1]</t>
  </si>
  <si>
    <t>x [cm]</t>
  </si>
  <si>
    <t>i = f(x)</t>
  </si>
  <si>
    <t>Vynést</t>
  </si>
  <si>
    <t>ln i = g(x)</t>
  </si>
  <si>
    <t>Z toho pronést přímku</t>
  </si>
  <si>
    <t>i = i0 exp(\alfa x)</t>
  </si>
  <si>
    <t>origin vyplivne \alfa</t>
  </si>
  <si>
    <t>ln \alpha / p = f (p/E)</t>
  </si>
  <si>
    <t>ln I</t>
  </si>
  <si>
    <t>A</t>
  </si>
  <si>
    <t>B</t>
  </si>
  <si>
    <t>i0</t>
  </si>
  <si>
    <t>U0</t>
  </si>
  <si>
    <t>ln i0</t>
  </si>
  <si>
    <t>errors</t>
  </si>
  <si>
    <t>ln i fit (linear)</t>
  </si>
  <si>
    <t>alpha [cm-1]</t>
  </si>
  <si>
    <t>p</t>
  </si>
  <si>
    <t>alpha/p</t>
  </si>
  <si>
    <t>ln alpha/p</t>
  </si>
  <si>
    <t>p/E</t>
  </si>
  <si>
    <t>E [Vm-1]</t>
  </si>
  <si>
    <t>alpha [m-1]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</si>
</sst>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workbookViewId="0">
      <selection activeCell="V10" sqref="V10"/>
    </sheetView>
  </sheetViews>
  <sheetFormatPr defaultRowHeight="15" x14ac:dyDescent="0.25"/>
  <cols>
    <col min="10" max="11" width="9.140625" style="3"/>
    <col min="12" max="12" width="9.5703125" style="3" bestFit="1" customWidth="1"/>
    <col min="13" max="13" width="12" bestFit="1" customWidth="1"/>
  </cols>
  <sheetData>
    <row r="1" spans="1:20" x14ac:dyDescent="0.25">
      <c r="B1" s="1" t="s">
        <v>9</v>
      </c>
      <c r="C1" s="1">
        <v>100</v>
      </c>
      <c r="D1" t="s">
        <v>4</v>
      </c>
      <c r="K1" s="3" t="s">
        <v>27</v>
      </c>
      <c r="L1" s="3">
        <f>50*1.59</f>
        <v>79.5</v>
      </c>
      <c r="S1" t="s">
        <v>12</v>
      </c>
    </row>
    <row r="2" spans="1:20" x14ac:dyDescent="0.25">
      <c r="A2" t="s">
        <v>6</v>
      </c>
      <c r="B2" s="1" t="s">
        <v>10</v>
      </c>
      <c r="C2" t="s">
        <v>8</v>
      </c>
      <c r="D2" t="s">
        <v>5</v>
      </c>
      <c r="E2" s="1" t="s">
        <v>7</v>
      </c>
      <c r="J2" s="3" t="s">
        <v>18</v>
      </c>
      <c r="L2" s="1" t="s">
        <v>9</v>
      </c>
      <c r="M2" s="3" t="s">
        <v>26</v>
      </c>
      <c r="N2" t="s">
        <v>19</v>
      </c>
      <c r="O2" s="3" t="s">
        <v>20</v>
      </c>
      <c r="P2" s="3" t="s">
        <v>21</v>
      </c>
      <c r="Q2" s="3" t="s">
        <v>22</v>
      </c>
      <c r="T2" t="s">
        <v>11</v>
      </c>
    </row>
    <row r="3" spans="1:20" x14ac:dyDescent="0.25">
      <c r="A3">
        <f>85</f>
        <v>85</v>
      </c>
      <c r="B3" s="1">
        <v>2</v>
      </c>
      <c r="C3">
        <f>C$1*$B3</f>
        <v>200</v>
      </c>
      <c r="D3">
        <f t="shared" ref="D3:D12" si="0">C3/2</f>
        <v>100</v>
      </c>
      <c r="E3" s="2">
        <f>AVERAGE(F3,G3,H3)</f>
        <v>1650.6666666666667</v>
      </c>
      <c r="F3">
        <v>1649</v>
      </c>
      <c r="G3">
        <v>1661</v>
      </c>
      <c r="H3">
        <v>1642</v>
      </c>
      <c r="J3" s="3">
        <f>LN(E3)</f>
        <v>7.4089345256963224</v>
      </c>
      <c r="L3" s="3">
        <v>80</v>
      </c>
      <c r="T3" t="s">
        <v>13</v>
      </c>
    </row>
    <row r="4" spans="1:20" x14ac:dyDescent="0.25">
      <c r="A4">
        <f>A3+2</f>
        <v>87</v>
      </c>
      <c r="B4" s="1">
        <v>1.8</v>
      </c>
      <c r="C4">
        <f t="shared" ref="C4:C12" si="1">C$1*$B4</f>
        <v>180</v>
      </c>
      <c r="D4">
        <f t="shared" si="0"/>
        <v>90</v>
      </c>
      <c r="E4" s="2">
        <f t="shared" ref="E4:E12" si="2">AVERAGE(F4,G4,H4)</f>
        <v>1111</v>
      </c>
      <c r="F4">
        <v>1112</v>
      </c>
      <c r="G4">
        <v>1082</v>
      </c>
      <c r="H4">
        <v>1139</v>
      </c>
      <c r="J4" s="3">
        <f>LN(E4)</f>
        <v>7.0130157896396303</v>
      </c>
      <c r="L4" s="3">
        <v>90</v>
      </c>
      <c r="S4" t="s">
        <v>14</v>
      </c>
    </row>
    <row r="5" spans="1:20" x14ac:dyDescent="0.25">
      <c r="A5">
        <f t="shared" ref="A5:A12" si="3">A4+2</f>
        <v>89</v>
      </c>
      <c r="B5" s="1">
        <v>1.6</v>
      </c>
      <c r="C5">
        <f t="shared" si="1"/>
        <v>160</v>
      </c>
      <c r="D5">
        <f t="shared" si="0"/>
        <v>80</v>
      </c>
      <c r="E5" s="2">
        <f t="shared" si="2"/>
        <v>751.33333333333337</v>
      </c>
      <c r="F5">
        <v>744</v>
      </c>
      <c r="G5">
        <v>775</v>
      </c>
      <c r="H5">
        <v>735</v>
      </c>
      <c r="J5" s="3">
        <f t="shared" ref="J5:J25" si="4">LN(E5)</f>
        <v>6.621849405931612</v>
      </c>
      <c r="L5" s="3">
        <v>100</v>
      </c>
      <c r="T5" t="s">
        <v>15</v>
      </c>
    </row>
    <row r="6" spans="1:20" x14ac:dyDescent="0.25">
      <c r="A6">
        <f t="shared" si="3"/>
        <v>91</v>
      </c>
      <c r="B6" s="1">
        <v>1.4</v>
      </c>
      <c r="C6">
        <f t="shared" si="1"/>
        <v>140</v>
      </c>
      <c r="D6">
        <f t="shared" si="0"/>
        <v>70</v>
      </c>
      <c r="E6" s="2">
        <f t="shared" si="2"/>
        <v>482.66666666666669</v>
      </c>
      <c r="F6">
        <v>481</v>
      </c>
      <c r="G6">
        <v>477</v>
      </c>
      <c r="H6">
        <v>490</v>
      </c>
      <c r="J6" s="3">
        <f t="shared" si="4"/>
        <v>6.1793262842775523</v>
      </c>
      <c r="L6" s="3">
        <v>110</v>
      </c>
      <c r="T6" t="s">
        <v>16</v>
      </c>
    </row>
    <row r="7" spans="1:20" x14ac:dyDescent="0.25">
      <c r="A7">
        <f t="shared" si="3"/>
        <v>93</v>
      </c>
      <c r="B7" s="1">
        <v>1.2</v>
      </c>
      <c r="C7">
        <f t="shared" si="1"/>
        <v>120</v>
      </c>
      <c r="D7">
        <f t="shared" si="0"/>
        <v>60</v>
      </c>
      <c r="E7" s="2">
        <f t="shared" si="2"/>
        <v>324.66666666666669</v>
      </c>
      <c r="F7">
        <v>323</v>
      </c>
      <c r="G7">
        <v>328</v>
      </c>
      <c r="H7">
        <v>323</v>
      </c>
      <c r="J7" s="3">
        <f t="shared" si="4"/>
        <v>5.7827990149744251</v>
      </c>
      <c r="L7" s="3">
        <v>120</v>
      </c>
      <c r="S7" t="s">
        <v>12</v>
      </c>
    </row>
    <row r="8" spans="1:20" x14ac:dyDescent="0.25">
      <c r="A8">
        <f t="shared" si="3"/>
        <v>95</v>
      </c>
      <c r="B8" s="1">
        <v>1</v>
      </c>
      <c r="C8">
        <f t="shared" si="1"/>
        <v>100</v>
      </c>
      <c r="D8">
        <f t="shared" si="0"/>
        <v>50</v>
      </c>
      <c r="E8" s="2">
        <f t="shared" si="2"/>
        <v>197.33333333333334</v>
      </c>
      <c r="F8">
        <v>196</v>
      </c>
      <c r="G8">
        <v>198</v>
      </c>
      <c r="H8">
        <v>198</v>
      </c>
      <c r="J8" s="3">
        <f t="shared" si="4"/>
        <v>5.2848943462158964</v>
      </c>
      <c r="T8" t="s">
        <v>17</v>
      </c>
    </row>
    <row r="9" spans="1:20" x14ac:dyDescent="0.25">
      <c r="A9">
        <f t="shared" si="3"/>
        <v>97</v>
      </c>
      <c r="B9" s="1">
        <v>0.8</v>
      </c>
      <c r="C9">
        <f t="shared" si="1"/>
        <v>80</v>
      </c>
      <c r="D9">
        <f t="shared" si="0"/>
        <v>40</v>
      </c>
      <c r="E9" s="2">
        <f t="shared" si="2"/>
        <v>126.33333333333333</v>
      </c>
      <c r="F9">
        <v>125</v>
      </c>
      <c r="G9">
        <v>122</v>
      </c>
      <c r="H9">
        <v>132</v>
      </c>
      <c r="J9" s="3">
        <f t="shared" si="4"/>
        <v>4.8389239164143163</v>
      </c>
      <c r="L9" s="3" t="s">
        <v>25</v>
      </c>
    </row>
    <row r="10" spans="1:20" x14ac:dyDescent="0.25">
      <c r="A10">
        <f t="shared" si="3"/>
        <v>99</v>
      </c>
      <c r="B10" s="1">
        <v>0.6</v>
      </c>
      <c r="C10">
        <f t="shared" si="1"/>
        <v>60</v>
      </c>
      <c r="D10">
        <f t="shared" si="0"/>
        <v>30</v>
      </c>
      <c r="E10" s="2">
        <f t="shared" si="2"/>
        <v>74.333333333333329</v>
      </c>
      <c r="F10">
        <v>77</v>
      </c>
      <c r="G10">
        <v>74</v>
      </c>
      <c r="H10">
        <v>72</v>
      </c>
      <c r="J10" s="3">
        <f t="shared" si="4"/>
        <v>4.3085594827920088</v>
      </c>
      <c r="L10" s="1" t="s">
        <v>9</v>
      </c>
      <c r="M10" s="3" t="s">
        <v>26</v>
      </c>
      <c r="N10" t="s">
        <v>23</v>
      </c>
      <c r="O10" t="s">
        <v>19</v>
      </c>
      <c r="P10" s="3" t="s">
        <v>20</v>
      </c>
      <c r="Q10" s="3" t="s">
        <v>21</v>
      </c>
      <c r="R10" s="3" t="s">
        <v>22</v>
      </c>
    </row>
    <row r="11" spans="1:20" x14ac:dyDescent="0.25">
      <c r="A11">
        <f t="shared" si="3"/>
        <v>101</v>
      </c>
      <c r="B11" s="1">
        <v>0.4</v>
      </c>
      <c r="C11">
        <f t="shared" si="1"/>
        <v>40</v>
      </c>
      <c r="D11">
        <f t="shared" si="0"/>
        <v>20</v>
      </c>
      <c r="E11" s="2">
        <f t="shared" si="2"/>
        <v>37.666666666666664</v>
      </c>
      <c r="F11">
        <v>35</v>
      </c>
      <c r="G11">
        <v>37</v>
      </c>
      <c r="H11">
        <v>41</v>
      </c>
      <c r="J11" s="3">
        <f t="shared" si="4"/>
        <v>3.6287755300442308</v>
      </c>
      <c r="L11" s="3">
        <v>80</v>
      </c>
      <c r="M11">
        <v>1.8319300000000001</v>
      </c>
      <c r="N11">
        <v>3.7988</v>
      </c>
      <c r="Q11">
        <f>EXP(N11)</f>
        <v>44.647575243891616</v>
      </c>
    </row>
    <row r="12" spans="1:20" x14ac:dyDescent="0.25">
      <c r="A12">
        <f t="shared" si="3"/>
        <v>103</v>
      </c>
      <c r="B12" s="1">
        <v>0.2</v>
      </c>
      <c r="C12">
        <f t="shared" si="1"/>
        <v>20</v>
      </c>
      <c r="D12">
        <f t="shared" si="0"/>
        <v>10</v>
      </c>
      <c r="E12" s="2">
        <f t="shared" si="2"/>
        <v>18.666666666666668</v>
      </c>
      <c r="F12">
        <v>20</v>
      </c>
      <c r="G12">
        <v>17</v>
      </c>
      <c r="H12">
        <v>19</v>
      </c>
      <c r="J12" s="3">
        <f t="shared" si="4"/>
        <v>2.9267394020670396</v>
      </c>
      <c r="L12" s="3" t="s">
        <v>24</v>
      </c>
      <c r="M12">
        <v>4.3999999999999997E-2</v>
      </c>
      <c r="N12">
        <v>5.3999999999999999E-2</v>
      </c>
      <c r="Q12">
        <f t="shared" ref="Q12:Q20" si="5">EXP(N12)</f>
        <v>1.0554846021550801</v>
      </c>
    </row>
    <row r="13" spans="1:20" x14ac:dyDescent="0.25">
      <c r="L13" s="3">
        <v>90</v>
      </c>
      <c r="M13">
        <v>2.1239699999999999</v>
      </c>
      <c r="N13">
        <v>3.4063099999999999</v>
      </c>
      <c r="Q13">
        <f t="shared" si="5"/>
        <v>30.153771302174523</v>
      </c>
    </row>
    <row r="14" spans="1:20" x14ac:dyDescent="0.25">
      <c r="B14" s="1" t="s">
        <v>0</v>
      </c>
      <c r="C14" s="1">
        <v>80</v>
      </c>
      <c r="D14" t="s">
        <v>4</v>
      </c>
      <c r="L14" s="3" t="s">
        <v>24</v>
      </c>
      <c r="M14">
        <v>8.4290000000000004E-2</v>
      </c>
      <c r="N14">
        <v>0.1046</v>
      </c>
      <c r="Q14">
        <f t="shared" si="5"/>
        <v>1.1102664149565653</v>
      </c>
    </row>
    <row r="15" spans="1:20" x14ac:dyDescent="0.25">
      <c r="A15" t="s">
        <v>6</v>
      </c>
      <c r="B15" s="1" t="s">
        <v>1</v>
      </c>
      <c r="C15" t="s">
        <v>2</v>
      </c>
      <c r="D15" t="s">
        <v>5</v>
      </c>
      <c r="E15" s="1" t="s">
        <v>3</v>
      </c>
      <c r="L15" s="3">
        <v>100</v>
      </c>
      <c r="M15">
        <v>2.4277299999999999</v>
      </c>
      <c r="N15">
        <v>2.7288800000000002</v>
      </c>
      <c r="Q15">
        <f t="shared" si="5"/>
        <v>15.315723799642379</v>
      </c>
    </row>
    <row r="16" spans="1:20" x14ac:dyDescent="0.25">
      <c r="A16">
        <f>85</f>
        <v>85</v>
      </c>
      <c r="B16" s="1">
        <v>2</v>
      </c>
      <c r="C16">
        <f>C$14*$B16</f>
        <v>160</v>
      </c>
      <c r="D16">
        <f t="shared" ref="D16:D25" si="6">C16/2</f>
        <v>80</v>
      </c>
      <c r="E16" s="2">
        <f>AVERAGE(F16,G16,H16)</f>
        <v>1514.3333333333333</v>
      </c>
      <c r="F16">
        <v>1522</v>
      </c>
      <c r="G16">
        <v>1521</v>
      </c>
      <c r="H16">
        <v>1500</v>
      </c>
      <c r="J16" s="3">
        <f t="shared" si="4"/>
        <v>7.3227305770912938</v>
      </c>
      <c r="L16" s="3" t="s">
        <v>24</v>
      </c>
      <c r="M16">
        <v>8.8819999999999996E-2</v>
      </c>
      <c r="N16">
        <v>0.11022</v>
      </c>
      <c r="Q16">
        <f t="shared" si="5"/>
        <v>1.1165236786502826</v>
      </c>
    </row>
    <row r="17" spans="1:17" x14ac:dyDescent="0.25">
      <c r="A17">
        <f>A16+2</f>
        <v>87</v>
      </c>
      <c r="B17" s="1">
        <v>1.8</v>
      </c>
      <c r="C17">
        <f t="shared" ref="C17:C25" si="7">C$14*$B17</f>
        <v>144</v>
      </c>
      <c r="D17">
        <f t="shared" si="6"/>
        <v>72</v>
      </c>
      <c r="E17" s="2">
        <f t="shared" ref="E17:E25" si="8">AVERAGE(F17,G17,H17)</f>
        <v>1201.6666666666667</v>
      </c>
      <c r="F17">
        <v>1225</v>
      </c>
      <c r="G17">
        <v>1180</v>
      </c>
      <c r="H17">
        <v>1200</v>
      </c>
      <c r="J17" s="3">
        <f t="shared" si="4"/>
        <v>7.0914647610509398</v>
      </c>
      <c r="L17" s="3">
        <v>110</v>
      </c>
      <c r="M17">
        <v>2.5981700000000001</v>
      </c>
      <c r="N17">
        <v>2.5054599999999998</v>
      </c>
      <c r="Q17">
        <f t="shared" si="5"/>
        <v>12.249192298492478</v>
      </c>
    </row>
    <row r="18" spans="1:17" x14ac:dyDescent="0.25">
      <c r="A18">
        <f t="shared" ref="A18:A25" si="9">A17+2</f>
        <v>89</v>
      </c>
      <c r="B18" s="1">
        <v>1.6</v>
      </c>
      <c r="C18">
        <f t="shared" si="7"/>
        <v>128</v>
      </c>
      <c r="D18">
        <f t="shared" si="6"/>
        <v>64</v>
      </c>
      <c r="E18" s="2">
        <f t="shared" si="8"/>
        <v>853</v>
      </c>
      <c r="F18">
        <v>857</v>
      </c>
      <c r="G18">
        <v>849</v>
      </c>
      <c r="H18">
        <v>853</v>
      </c>
      <c r="J18" s="3">
        <f t="shared" si="4"/>
        <v>6.7487595474916793</v>
      </c>
      <c r="L18" s="3" t="s">
        <v>24</v>
      </c>
      <c r="M18">
        <v>8.8469999999999993E-2</v>
      </c>
      <c r="N18">
        <v>0.10979</v>
      </c>
      <c r="Q18">
        <f t="shared" si="5"/>
        <v>1.1160436766762836</v>
      </c>
    </row>
    <row r="19" spans="1:17" x14ac:dyDescent="0.25">
      <c r="A19">
        <f t="shared" si="9"/>
        <v>91</v>
      </c>
      <c r="B19" s="1">
        <v>1.4</v>
      </c>
      <c r="C19">
        <f t="shared" si="7"/>
        <v>112</v>
      </c>
      <c r="D19">
        <f t="shared" si="6"/>
        <v>56</v>
      </c>
      <c r="E19" s="2">
        <f t="shared" si="8"/>
        <v>622</v>
      </c>
      <c r="F19">
        <v>612</v>
      </c>
      <c r="G19">
        <v>628</v>
      </c>
      <c r="H19">
        <v>626</v>
      </c>
      <c r="J19" s="3">
        <f t="shared" si="4"/>
        <v>6.4329400927391793</v>
      </c>
      <c r="L19" s="3">
        <v>120</v>
      </c>
      <c r="M19">
        <v>3.2299899999999999</v>
      </c>
      <c r="N19">
        <v>1.3170500000000001</v>
      </c>
      <c r="Q19">
        <f t="shared" si="5"/>
        <v>3.7323945567549304</v>
      </c>
    </row>
    <row r="20" spans="1:17" x14ac:dyDescent="0.25">
      <c r="A20">
        <f t="shared" si="9"/>
        <v>93</v>
      </c>
      <c r="B20" s="1">
        <v>1.2</v>
      </c>
      <c r="C20">
        <f t="shared" si="7"/>
        <v>96</v>
      </c>
      <c r="D20">
        <f t="shared" si="6"/>
        <v>48</v>
      </c>
      <c r="E20" s="2">
        <f t="shared" si="8"/>
        <v>435.33333333333331</v>
      </c>
      <c r="F20">
        <v>436</v>
      </c>
      <c r="G20">
        <v>445</v>
      </c>
      <c r="H20">
        <v>425</v>
      </c>
      <c r="J20" s="3">
        <f t="shared" si="4"/>
        <v>6.0761120211682664</v>
      </c>
      <c r="L20" s="3" t="s">
        <v>24</v>
      </c>
      <c r="M20">
        <v>0.20183999999999999</v>
      </c>
      <c r="N20">
        <v>0.25047999999999998</v>
      </c>
      <c r="Q20">
        <f t="shared" si="5"/>
        <v>1.2846418968311495</v>
      </c>
    </row>
    <row r="21" spans="1:17" x14ac:dyDescent="0.25">
      <c r="A21">
        <f t="shared" si="9"/>
        <v>95</v>
      </c>
      <c r="B21" s="1">
        <v>1</v>
      </c>
      <c r="C21">
        <f t="shared" si="7"/>
        <v>80</v>
      </c>
      <c r="D21">
        <f t="shared" si="6"/>
        <v>40</v>
      </c>
      <c r="E21" s="2">
        <f t="shared" si="8"/>
        <v>300.66666666666669</v>
      </c>
      <c r="F21">
        <v>305</v>
      </c>
      <c r="G21">
        <v>296</v>
      </c>
      <c r="H21">
        <v>301</v>
      </c>
      <c r="J21" s="3">
        <f t="shared" si="4"/>
        <v>5.706002231394514</v>
      </c>
    </row>
    <row r="22" spans="1:17" x14ac:dyDescent="0.25">
      <c r="A22">
        <f t="shared" si="9"/>
        <v>97</v>
      </c>
      <c r="B22" s="1">
        <v>0.8</v>
      </c>
      <c r="C22">
        <f t="shared" si="7"/>
        <v>64</v>
      </c>
      <c r="D22">
        <f t="shared" si="6"/>
        <v>32</v>
      </c>
      <c r="E22" s="2">
        <f t="shared" si="8"/>
        <v>196</v>
      </c>
      <c r="F22">
        <v>199</v>
      </c>
      <c r="G22">
        <v>197</v>
      </c>
      <c r="H22">
        <v>192</v>
      </c>
      <c r="J22" s="3">
        <f t="shared" si="4"/>
        <v>5.2781146592305168</v>
      </c>
      <c r="L22" s="1" t="s">
        <v>31</v>
      </c>
      <c r="M22" s="3" t="s">
        <v>32</v>
      </c>
      <c r="N22" t="s">
        <v>28</v>
      </c>
      <c r="O22" s="3" t="s">
        <v>29</v>
      </c>
      <c r="P22" s="3" t="s">
        <v>30</v>
      </c>
    </row>
    <row r="23" spans="1:17" x14ac:dyDescent="0.25">
      <c r="A23">
        <f t="shared" si="9"/>
        <v>99</v>
      </c>
      <c r="B23" s="1">
        <v>0.6</v>
      </c>
      <c r="C23">
        <f t="shared" si="7"/>
        <v>48</v>
      </c>
      <c r="D23">
        <f t="shared" si="6"/>
        <v>24</v>
      </c>
      <c r="E23" s="2">
        <f t="shared" si="8"/>
        <v>135</v>
      </c>
      <c r="F23">
        <v>137</v>
      </c>
      <c r="G23">
        <v>133</v>
      </c>
      <c r="H23">
        <v>135</v>
      </c>
      <c r="J23" s="3">
        <f t="shared" si="4"/>
        <v>4.9052747784384296</v>
      </c>
      <c r="L23" s="3">
        <v>8000</v>
      </c>
      <c r="M23">
        <f>M11*100</f>
        <v>183.19300000000001</v>
      </c>
      <c r="N23">
        <f>M23/$L$1</f>
        <v>2.304314465408805</v>
      </c>
      <c r="O23">
        <f>LN(N23)</f>
        <v>0.8347832202427512</v>
      </c>
      <c r="P23">
        <f>$L$1/L23</f>
        <v>9.9375000000000002E-3</v>
      </c>
    </row>
    <row r="24" spans="1:17" x14ac:dyDescent="0.25">
      <c r="A24">
        <f t="shared" si="9"/>
        <v>101</v>
      </c>
      <c r="B24" s="1">
        <v>0.4</v>
      </c>
      <c r="C24">
        <f t="shared" si="7"/>
        <v>32</v>
      </c>
      <c r="D24">
        <f t="shared" si="6"/>
        <v>16</v>
      </c>
      <c r="E24" s="2">
        <f t="shared" si="8"/>
        <v>92.666666666666671</v>
      </c>
      <c r="F24">
        <v>89</v>
      </c>
      <c r="G24">
        <v>93</v>
      </c>
      <c r="H24">
        <v>96</v>
      </c>
      <c r="J24" s="3">
        <f t="shared" si="4"/>
        <v>4.5290088250225278</v>
      </c>
      <c r="L24" s="3">
        <v>9000</v>
      </c>
      <c r="M24">
        <f>M13*100</f>
        <v>212.39699999999999</v>
      </c>
      <c r="N24">
        <f t="shared" ref="N24:N27" si="10">M24/$L$1</f>
        <v>2.6716603773584904</v>
      </c>
      <c r="O24">
        <f t="shared" ref="O24:O27" si="11">LN(N24)</f>
        <v>0.98270014331396338</v>
      </c>
      <c r="P24">
        <f t="shared" ref="P24:P27" si="12">$L$1/L24</f>
        <v>8.8333333333333337E-3</v>
      </c>
    </row>
    <row r="25" spans="1:17" x14ac:dyDescent="0.25">
      <c r="A25">
        <f t="shared" si="9"/>
        <v>103</v>
      </c>
      <c r="B25" s="1">
        <v>0.2</v>
      </c>
      <c r="C25">
        <f t="shared" si="7"/>
        <v>16</v>
      </c>
      <c r="D25">
        <f t="shared" si="6"/>
        <v>8</v>
      </c>
      <c r="E25" s="2">
        <f t="shared" si="8"/>
        <v>57.333333333333336</v>
      </c>
      <c r="F25">
        <v>54</v>
      </c>
      <c r="G25">
        <v>57</v>
      </c>
      <c r="H25">
        <v>61</v>
      </c>
      <c r="J25" s="3">
        <f t="shared" si="4"/>
        <v>4.0488821881453436</v>
      </c>
      <c r="L25" s="3">
        <v>10000</v>
      </c>
      <c r="M25">
        <f>M15*100</f>
        <v>242.773</v>
      </c>
      <c r="N25">
        <f t="shared" si="10"/>
        <v>3.0537484276729558</v>
      </c>
      <c r="O25">
        <f t="shared" si="11"/>
        <v>1.1163698287056711</v>
      </c>
      <c r="P25">
        <f t="shared" si="12"/>
        <v>7.9500000000000005E-3</v>
      </c>
    </row>
    <row r="26" spans="1:17" x14ac:dyDescent="0.25">
      <c r="L26" s="3">
        <v>11000</v>
      </c>
      <c r="M26">
        <f>M17*100</f>
        <v>259.81700000000001</v>
      </c>
      <c r="N26">
        <f t="shared" si="10"/>
        <v>3.2681383647798743</v>
      </c>
      <c r="O26">
        <f t="shared" si="11"/>
        <v>1.1842205153854015</v>
      </c>
      <c r="P26">
        <f t="shared" si="12"/>
        <v>7.2272727272727271E-3</v>
      </c>
    </row>
    <row r="27" spans="1:17" x14ac:dyDescent="0.25">
      <c r="B27" s="1" t="s">
        <v>0</v>
      </c>
      <c r="C27" s="1">
        <v>90</v>
      </c>
      <c r="D27" t="s">
        <v>4</v>
      </c>
      <c r="L27" s="3">
        <v>12000</v>
      </c>
      <c r="M27">
        <f>M19*100</f>
        <v>322.99899999999997</v>
      </c>
      <c r="N27">
        <f t="shared" si="10"/>
        <v>4.0628805031446538</v>
      </c>
      <c r="O27">
        <f t="shared" si="11"/>
        <v>1.4018922055823455</v>
      </c>
      <c r="P27">
        <f t="shared" si="12"/>
        <v>6.6249999999999998E-3</v>
      </c>
    </row>
    <row r="28" spans="1:17" x14ac:dyDescent="0.25">
      <c r="A28" t="s">
        <v>6</v>
      </c>
      <c r="B28" s="1" t="s">
        <v>1</v>
      </c>
      <c r="C28" t="s">
        <v>2</v>
      </c>
      <c r="D28" t="s">
        <v>5</v>
      </c>
      <c r="E28" s="1" t="s">
        <v>3</v>
      </c>
    </row>
    <row r="29" spans="1:17" x14ac:dyDescent="0.25">
      <c r="A29">
        <f>85</f>
        <v>85</v>
      </c>
      <c r="B29" s="1">
        <v>2</v>
      </c>
      <c r="C29">
        <f>C$27*$B29</f>
        <v>180</v>
      </c>
      <c r="D29">
        <f t="shared" ref="D29:D38" si="13">C29/2</f>
        <v>90</v>
      </c>
      <c r="E29" s="2">
        <f>AVERAGE(F29,G29,H29)</f>
        <v>1842</v>
      </c>
      <c r="F29">
        <v>1840</v>
      </c>
      <c r="G29">
        <v>1842</v>
      </c>
      <c r="H29">
        <v>1844</v>
      </c>
      <c r="J29" s="3">
        <f>LN(E29)</f>
        <v>7.5186072168152522</v>
      </c>
    </row>
    <row r="30" spans="1:17" x14ac:dyDescent="0.25">
      <c r="A30">
        <f>A29+2</f>
        <v>87</v>
      </c>
      <c r="B30" s="1">
        <v>1.8</v>
      </c>
      <c r="C30">
        <f t="shared" ref="C30:C38" si="14">C$27*$B30</f>
        <v>162</v>
      </c>
      <c r="D30">
        <f t="shared" si="13"/>
        <v>81</v>
      </c>
      <c r="E30" s="2">
        <f t="shared" ref="E30:E38" si="15">AVERAGE(F30,G30,H30)</f>
        <v>1247.6666666666667</v>
      </c>
      <c r="F30">
        <v>1268</v>
      </c>
      <c r="G30">
        <v>1240</v>
      </c>
      <c r="H30">
        <v>1235</v>
      </c>
      <c r="J30" s="3">
        <f t="shared" ref="J30:J64" si="16">LN(E30)</f>
        <v>7.1290304192363196</v>
      </c>
    </row>
    <row r="31" spans="1:17" x14ac:dyDescent="0.25">
      <c r="A31">
        <f t="shared" ref="A31:A38" si="17">A30+2</f>
        <v>89</v>
      </c>
      <c r="B31" s="1">
        <v>1.6</v>
      </c>
      <c r="C31">
        <f t="shared" si="14"/>
        <v>144</v>
      </c>
      <c r="D31">
        <f t="shared" si="13"/>
        <v>72</v>
      </c>
      <c r="E31" s="2">
        <f t="shared" si="15"/>
        <v>898.66666666666663</v>
      </c>
      <c r="F31">
        <v>895</v>
      </c>
      <c r="G31">
        <v>900</v>
      </c>
      <c r="H31">
        <v>901</v>
      </c>
      <c r="J31" s="3">
        <f t="shared" si="16"/>
        <v>6.8009121833640878</v>
      </c>
    </row>
    <row r="32" spans="1:17" x14ac:dyDescent="0.25">
      <c r="A32">
        <f t="shared" si="17"/>
        <v>91</v>
      </c>
      <c r="B32" s="1">
        <v>1.4</v>
      </c>
      <c r="C32">
        <f t="shared" si="14"/>
        <v>125.99999999999999</v>
      </c>
      <c r="D32">
        <f t="shared" si="13"/>
        <v>62.999999999999993</v>
      </c>
      <c r="E32" s="2">
        <f t="shared" si="15"/>
        <v>629.33333333333337</v>
      </c>
      <c r="F32">
        <v>619</v>
      </c>
      <c r="G32">
        <v>634</v>
      </c>
      <c r="H32">
        <v>635</v>
      </c>
      <c r="J32" s="3">
        <f t="shared" si="16"/>
        <v>6.4446610580373367</v>
      </c>
    </row>
    <row r="33" spans="1:10" x14ac:dyDescent="0.25">
      <c r="A33">
        <f t="shared" si="17"/>
        <v>93</v>
      </c>
      <c r="B33" s="1">
        <v>1.2</v>
      </c>
      <c r="C33">
        <f t="shared" si="14"/>
        <v>108</v>
      </c>
      <c r="D33">
        <f t="shared" si="13"/>
        <v>54</v>
      </c>
      <c r="E33" s="2">
        <f t="shared" si="15"/>
        <v>437</v>
      </c>
      <c r="F33">
        <v>434</v>
      </c>
      <c r="G33">
        <v>433</v>
      </c>
      <c r="H33">
        <v>444</v>
      </c>
      <c r="J33" s="3">
        <f t="shared" si="16"/>
        <v>6.0799331950955899</v>
      </c>
    </row>
    <row r="34" spans="1:10" x14ac:dyDescent="0.25">
      <c r="A34">
        <f t="shared" si="17"/>
        <v>95</v>
      </c>
      <c r="B34" s="1">
        <v>1</v>
      </c>
      <c r="C34">
        <f t="shared" si="14"/>
        <v>90</v>
      </c>
      <c r="D34">
        <f t="shared" si="13"/>
        <v>45</v>
      </c>
      <c r="E34" s="2">
        <f t="shared" si="15"/>
        <v>278.66666666666669</v>
      </c>
      <c r="F34">
        <v>279</v>
      </c>
      <c r="G34">
        <v>281</v>
      </c>
      <c r="H34">
        <v>276</v>
      </c>
      <c r="J34" s="3">
        <f t="shared" si="16"/>
        <v>5.6300163244165917</v>
      </c>
    </row>
    <row r="35" spans="1:10" x14ac:dyDescent="0.25">
      <c r="A35">
        <f t="shared" si="17"/>
        <v>97</v>
      </c>
      <c r="B35" s="1">
        <v>0.8</v>
      </c>
      <c r="C35">
        <f t="shared" si="14"/>
        <v>72</v>
      </c>
      <c r="D35">
        <f t="shared" si="13"/>
        <v>36</v>
      </c>
      <c r="E35" s="2">
        <f t="shared" si="15"/>
        <v>187.66666666666666</v>
      </c>
      <c r="F35">
        <v>190</v>
      </c>
      <c r="G35">
        <v>185</v>
      </c>
      <c r="H35">
        <v>188</v>
      </c>
      <c r="J35" s="3">
        <f t="shared" si="16"/>
        <v>5.2346673394715806</v>
      </c>
    </row>
    <row r="36" spans="1:10" x14ac:dyDescent="0.25">
      <c r="A36">
        <f t="shared" si="17"/>
        <v>99</v>
      </c>
      <c r="B36" s="1">
        <v>0.6</v>
      </c>
      <c r="C36">
        <f t="shared" si="14"/>
        <v>54</v>
      </c>
      <c r="D36">
        <f t="shared" si="13"/>
        <v>27</v>
      </c>
      <c r="E36" s="2">
        <f t="shared" si="15"/>
        <v>121</v>
      </c>
      <c r="F36">
        <v>123</v>
      </c>
      <c r="G36">
        <v>121</v>
      </c>
      <c r="H36">
        <v>119</v>
      </c>
      <c r="J36" s="3">
        <f t="shared" si="16"/>
        <v>4.7957905455967413</v>
      </c>
    </row>
    <row r="37" spans="1:10" x14ac:dyDescent="0.25">
      <c r="A37">
        <f t="shared" si="17"/>
        <v>101</v>
      </c>
      <c r="B37" s="1">
        <v>0.4</v>
      </c>
      <c r="C37">
        <f t="shared" si="14"/>
        <v>36</v>
      </c>
      <c r="D37">
        <f t="shared" si="13"/>
        <v>18</v>
      </c>
      <c r="E37" s="2">
        <f t="shared" si="15"/>
        <v>72</v>
      </c>
      <c r="F37">
        <v>71</v>
      </c>
      <c r="G37">
        <v>73</v>
      </c>
      <c r="H37">
        <v>72</v>
      </c>
      <c r="J37" s="3">
        <f t="shared" si="16"/>
        <v>4.2766661190160553</v>
      </c>
    </row>
    <row r="38" spans="1:10" x14ac:dyDescent="0.25">
      <c r="A38">
        <f t="shared" si="17"/>
        <v>103</v>
      </c>
      <c r="B38" s="1">
        <v>0.2</v>
      </c>
      <c r="C38">
        <f t="shared" si="14"/>
        <v>18</v>
      </c>
      <c r="D38">
        <f t="shared" si="13"/>
        <v>9</v>
      </c>
      <c r="E38" s="2">
        <f t="shared" si="15"/>
        <v>33.666666666666664</v>
      </c>
      <c r="F38">
        <v>35</v>
      </c>
      <c r="G38">
        <v>34</v>
      </c>
      <c r="H38">
        <v>32</v>
      </c>
      <c r="J38" s="3">
        <f t="shared" si="16"/>
        <v>3.5165082281731497</v>
      </c>
    </row>
    <row r="40" spans="1:10" x14ac:dyDescent="0.25">
      <c r="B40" s="1" t="s">
        <v>0</v>
      </c>
      <c r="C40" s="1">
        <v>110</v>
      </c>
      <c r="D40" t="s">
        <v>4</v>
      </c>
    </row>
    <row r="41" spans="1:10" x14ac:dyDescent="0.25">
      <c r="A41" t="s">
        <v>6</v>
      </c>
      <c r="B41" s="1" t="s">
        <v>1</v>
      </c>
      <c r="C41" t="s">
        <v>2</v>
      </c>
      <c r="D41" t="s">
        <v>5</v>
      </c>
      <c r="E41" s="1" t="s">
        <v>3</v>
      </c>
    </row>
    <row r="42" spans="1:10" x14ac:dyDescent="0.25">
      <c r="A42">
        <f>85</f>
        <v>85</v>
      </c>
      <c r="B42" s="1">
        <v>2</v>
      </c>
      <c r="C42">
        <f>C$40*$B42</f>
        <v>220</v>
      </c>
      <c r="D42">
        <f t="shared" ref="D42:D51" si="18">C42/2</f>
        <v>110</v>
      </c>
      <c r="E42" s="2">
        <f>AVERAGE(F42,G42,H42)</f>
        <v>1901.6666666666667</v>
      </c>
      <c r="F42">
        <v>1924</v>
      </c>
      <c r="G42">
        <v>1886</v>
      </c>
      <c r="H42">
        <v>1895</v>
      </c>
      <c r="J42" s="3">
        <f t="shared" si="16"/>
        <v>7.5504859736280663</v>
      </c>
    </row>
    <row r="43" spans="1:10" x14ac:dyDescent="0.25">
      <c r="A43">
        <f>A42+2</f>
        <v>87</v>
      </c>
      <c r="B43" s="1">
        <v>1.8</v>
      </c>
      <c r="C43">
        <f t="shared" ref="C43:C51" si="19">C$40*$B43</f>
        <v>198</v>
      </c>
      <c r="D43">
        <f t="shared" si="18"/>
        <v>99</v>
      </c>
      <c r="E43" s="2">
        <f t="shared" ref="E43:E51" si="20">AVERAGE(F43,G43,H43)</f>
        <v>1243.6666666666667</v>
      </c>
      <c r="F43">
        <v>1254</v>
      </c>
      <c r="G43">
        <v>1236</v>
      </c>
      <c r="H43">
        <v>1241</v>
      </c>
      <c r="J43" s="3">
        <f t="shared" si="16"/>
        <v>7.1258192845530486</v>
      </c>
    </row>
    <row r="44" spans="1:10" x14ac:dyDescent="0.25">
      <c r="A44">
        <f t="shared" ref="A44:A51" si="21">A43+2</f>
        <v>89</v>
      </c>
      <c r="B44" s="1">
        <v>1.6</v>
      </c>
      <c r="C44">
        <f t="shared" si="19"/>
        <v>176</v>
      </c>
      <c r="D44">
        <f t="shared" si="18"/>
        <v>88</v>
      </c>
      <c r="E44" s="2">
        <f t="shared" si="20"/>
        <v>785.66666666666663</v>
      </c>
      <c r="F44">
        <v>776</v>
      </c>
      <c r="G44">
        <v>792</v>
      </c>
      <c r="H44">
        <v>789</v>
      </c>
      <c r="J44" s="3">
        <f t="shared" si="16"/>
        <v>6.6665326142680215</v>
      </c>
    </row>
    <row r="45" spans="1:10" x14ac:dyDescent="0.25">
      <c r="A45">
        <f t="shared" si="21"/>
        <v>91</v>
      </c>
      <c r="B45" s="1">
        <v>1.4</v>
      </c>
      <c r="C45">
        <f t="shared" si="19"/>
        <v>154</v>
      </c>
      <c r="D45">
        <f t="shared" si="18"/>
        <v>77</v>
      </c>
      <c r="E45" s="2">
        <f t="shared" si="20"/>
        <v>478</v>
      </c>
      <c r="F45">
        <v>482</v>
      </c>
      <c r="G45">
        <v>475</v>
      </c>
      <c r="H45">
        <v>477</v>
      </c>
      <c r="J45" s="3">
        <f t="shared" si="16"/>
        <v>6.1696107324914564</v>
      </c>
    </row>
    <row r="46" spans="1:10" x14ac:dyDescent="0.25">
      <c r="A46">
        <f t="shared" si="21"/>
        <v>93</v>
      </c>
      <c r="B46" s="1">
        <v>1.2</v>
      </c>
      <c r="C46">
        <f t="shared" si="19"/>
        <v>132</v>
      </c>
      <c r="D46">
        <f t="shared" si="18"/>
        <v>66</v>
      </c>
      <c r="E46" s="2">
        <f t="shared" si="20"/>
        <v>302</v>
      </c>
      <c r="F46">
        <v>306</v>
      </c>
      <c r="G46">
        <v>303</v>
      </c>
      <c r="H46">
        <v>297</v>
      </c>
      <c r="J46" s="3">
        <f t="shared" si="16"/>
        <v>5.7104270173748697</v>
      </c>
    </row>
    <row r="47" spans="1:10" x14ac:dyDescent="0.25">
      <c r="A47">
        <f t="shared" si="21"/>
        <v>95</v>
      </c>
      <c r="B47" s="1">
        <v>1</v>
      </c>
      <c r="C47">
        <f t="shared" si="19"/>
        <v>110</v>
      </c>
      <c r="D47">
        <f t="shared" si="18"/>
        <v>55</v>
      </c>
      <c r="E47" s="2">
        <f t="shared" si="20"/>
        <v>181</v>
      </c>
      <c r="F47">
        <v>177</v>
      </c>
      <c r="G47">
        <v>181</v>
      </c>
      <c r="H47">
        <v>185</v>
      </c>
      <c r="J47" s="3">
        <f t="shared" si="16"/>
        <v>5.1984970312658261</v>
      </c>
    </row>
    <row r="48" spans="1:10" x14ac:dyDescent="0.25">
      <c r="A48">
        <f t="shared" si="21"/>
        <v>97</v>
      </c>
      <c r="B48" s="1">
        <v>0.8</v>
      </c>
      <c r="C48">
        <f t="shared" si="19"/>
        <v>88</v>
      </c>
      <c r="D48">
        <f t="shared" si="18"/>
        <v>44</v>
      </c>
      <c r="E48" s="2">
        <f t="shared" si="20"/>
        <v>116</v>
      </c>
      <c r="F48">
        <v>119</v>
      </c>
      <c r="G48">
        <v>117</v>
      </c>
      <c r="H48">
        <v>112</v>
      </c>
      <c r="J48" s="3">
        <f t="shared" si="16"/>
        <v>4.7535901911063645</v>
      </c>
    </row>
    <row r="49" spans="1:10" x14ac:dyDescent="0.25">
      <c r="A49">
        <f t="shared" si="21"/>
        <v>99</v>
      </c>
      <c r="B49" s="1">
        <v>0.6</v>
      </c>
      <c r="C49">
        <f t="shared" si="19"/>
        <v>66</v>
      </c>
      <c r="D49">
        <f t="shared" si="18"/>
        <v>33</v>
      </c>
      <c r="E49" s="2">
        <f t="shared" si="20"/>
        <v>66.666666666666671</v>
      </c>
      <c r="F49">
        <v>71</v>
      </c>
      <c r="G49">
        <v>64</v>
      </c>
      <c r="H49">
        <v>65</v>
      </c>
      <c r="J49" s="3">
        <f t="shared" si="16"/>
        <v>4.1997050778799272</v>
      </c>
    </row>
    <row r="50" spans="1:10" x14ac:dyDescent="0.25">
      <c r="A50">
        <f t="shared" si="21"/>
        <v>101</v>
      </c>
      <c r="B50" s="1">
        <v>0.4</v>
      </c>
      <c r="C50">
        <f t="shared" si="19"/>
        <v>44</v>
      </c>
      <c r="D50">
        <f t="shared" si="18"/>
        <v>22</v>
      </c>
      <c r="E50" s="2">
        <f t="shared" si="20"/>
        <v>35.666666666666664</v>
      </c>
      <c r="F50">
        <v>35</v>
      </c>
      <c r="G50">
        <v>34</v>
      </c>
      <c r="H50">
        <v>38</v>
      </c>
      <c r="J50" s="3">
        <f t="shared" si="16"/>
        <v>3.5742165457937962</v>
      </c>
    </row>
    <row r="51" spans="1:10" x14ac:dyDescent="0.25">
      <c r="A51">
        <f t="shared" si="21"/>
        <v>103</v>
      </c>
      <c r="B51" s="1">
        <v>0.2</v>
      </c>
      <c r="C51">
        <f t="shared" si="19"/>
        <v>22</v>
      </c>
      <c r="D51">
        <f t="shared" si="18"/>
        <v>11</v>
      </c>
      <c r="E51" s="2">
        <f t="shared" si="20"/>
        <v>14.666666666666666</v>
      </c>
      <c r="F51">
        <v>17</v>
      </c>
      <c r="G51">
        <v>12</v>
      </c>
      <c r="H51">
        <v>15</v>
      </c>
      <c r="J51" s="3">
        <f t="shared" si="16"/>
        <v>2.6855773452501515</v>
      </c>
    </row>
    <row r="53" spans="1:10" x14ac:dyDescent="0.25">
      <c r="B53" s="1" t="s">
        <v>0</v>
      </c>
      <c r="C53" s="1">
        <v>120</v>
      </c>
      <c r="D53" t="s">
        <v>4</v>
      </c>
    </row>
    <row r="54" spans="1:10" x14ac:dyDescent="0.25">
      <c r="A54" t="s">
        <v>6</v>
      </c>
      <c r="B54" s="1" t="s">
        <v>1</v>
      </c>
      <c r="C54" t="s">
        <v>2</v>
      </c>
      <c r="D54" t="s">
        <v>5</v>
      </c>
      <c r="E54" s="1" t="s">
        <v>3</v>
      </c>
    </row>
    <row r="55" spans="1:10" x14ac:dyDescent="0.25">
      <c r="A55">
        <f>85</f>
        <v>85</v>
      </c>
      <c r="B55" s="1">
        <v>2</v>
      </c>
      <c r="C55">
        <f>C$53*$B55</f>
        <v>240</v>
      </c>
      <c r="D55">
        <f t="shared" ref="D55:D64" si="22">C55/2</f>
        <v>120</v>
      </c>
      <c r="E55" s="2">
        <f t="shared" ref="E55:E64" si="23">AVERAGE(F55,G55,H55)</f>
        <v>1862.3333333333333</v>
      </c>
      <c r="F55">
        <v>1865</v>
      </c>
      <c r="G55">
        <v>1864</v>
      </c>
      <c r="H55">
        <v>1858</v>
      </c>
      <c r="J55" s="3">
        <f t="shared" si="16"/>
        <v>7.5295854607910391</v>
      </c>
    </row>
    <row r="56" spans="1:10" x14ac:dyDescent="0.25">
      <c r="A56">
        <f>A55+2</f>
        <v>87</v>
      </c>
      <c r="B56" s="1">
        <v>1.8</v>
      </c>
      <c r="C56">
        <f t="shared" ref="C56:C64" si="24">C$53*$B56</f>
        <v>216</v>
      </c>
      <c r="D56">
        <f t="shared" si="22"/>
        <v>108</v>
      </c>
      <c r="E56" s="2">
        <f t="shared" si="23"/>
        <v>1043.6666666666667</v>
      </c>
      <c r="F56">
        <v>1047</v>
      </c>
      <c r="G56">
        <v>1039</v>
      </c>
      <c r="H56">
        <v>1045</v>
      </c>
      <c r="J56" s="3">
        <f t="shared" si="16"/>
        <v>6.9504954326582959</v>
      </c>
    </row>
    <row r="57" spans="1:10" x14ac:dyDescent="0.25">
      <c r="A57">
        <f t="shared" ref="A57:A64" si="25">A56+2</f>
        <v>89</v>
      </c>
      <c r="B57" s="1">
        <v>1.6</v>
      </c>
      <c r="C57">
        <f t="shared" si="24"/>
        <v>192</v>
      </c>
      <c r="D57">
        <f t="shared" si="22"/>
        <v>96</v>
      </c>
      <c r="E57" s="2">
        <f t="shared" si="23"/>
        <v>598.66666666666663</v>
      </c>
      <c r="F57">
        <v>601</v>
      </c>
      <c r="G57">
        <v>595</v>
      </c>
      <c r="H57">
        <v>600</v>
      </c>
      <c r="J57" s="3">
        <f t="shared" si="16"/>
        <v>6.3947049601940353</v>
      </c>
    </row>
    <row r="58" spans="1:10" x14ac:dyDescent="0.25">
      <c r="A58">
        <f t="shared" si="25"/>
        <v>91</v>
      </c>
      <c r="B58" s="1">
        <v>1.4</v>
      </c>
      <c r="C58">
        <f t="shared" si="24"/>
        <v>168</v>
      </c>
      <c r="D58">
        <f t="shared" si="22"/>
        <v>84</v>
      </c>
      <c r="E58" s="2">
        <f t="shared" si="23"/>
        <v>353.66666666666669</v>
      </c>
      <c r="F58">
        <v>348</v>
      </c>
      <c r="G58">
        <v>361</v>
      </c>
      <c r="H58">
        <v>352</v>
      </c>
      <c r="J58" s="3">
        <f t="shared" si="16"/>
        <v>5.8683548499458738</v>
      </c>
    </row>
    <row r="59" spans="1:10" x14ac:dyDescent="0.25">
      <c r="A59">
        <f t="shared" si="25"/>
        <v>93</v>
      </c>
      <c r="B59" s="1">
        <v>1.2</v>
      </c>
      <c r="C59">
        <f t="shared" si="24"/>
        <v>144</v>
      </c>
      <c r="D59">
        <f t="shared" si="22"/>
        <v>72</v>
      </c>
      <c r="E59" s="2">
        <f t="shared" si="23"/>
        <v>224.66666666666666</v>
      </c>
      <c r="F59">
        <v>230</v>
      </c>
      <c r="G59">
        <v>221</v>
      </c>
      <c r="H59">
        <v>223</v>
      </c>
      <c r="J59" s="3">
        <f t="shared" si="16"/>
        <v>5.414617822244197</v>
      </c>
    </row>
    <row r="60" spans="1:10" x14ac:dyDescent="0.25">
      <c r="A60">
        <f t="shared" si="25"/>
        <v>95</v>
      </c>
      <c r="B60" s="1">
        <v>1</v>
      </c>
      <c r="C60">
        <f t="shared" si="24"/>
        <v>120</v>
      </c>
      <c r="D60">
        <f t="shared" si="22"/>
        <v>60</v>
      </c>
      <c r="E60" s="2">
        <f t="shared" si="23"/>
        <v>125</v>
      </c>
      <c r="F60">
        <v>122</v>
      </c>
      <c r="G60">
        <v>131</v>
      </c>
      <c r="H60">
        <v>122</v>
      </c>
      <c r="J60" s="3">
        <f t="shared" si="16"/>
        <v>4.8283137373023015</v>
      </c>
    </row>
    <row r="61" spans="1:10" x14ac:dyDescent="0.25">
      <c r="A61">
        <f t="shared" si="25"/>
        <v>97</v>
      </c>
      <c r="B61" s="1">
        <v>0.8</v>
      </c>
      <c r="C61">
        <f t="shared" si="24"/>
        <v>96</v>
      </c>
      <c r="D61">
        <f t="shared" si="22"/>
        <v>48</v>
      </c>
      <c r="E61" s="2">
        <f t="shared" si="23"/>
        <v>76.333333333333329</v>
      </c>
      <c r="F61">
        <v>77</v>
      </c>
      <c r="G61">
        <v>70</v>
      </c>
      <c r="H61">
        <v>82</v>
      </c>
      <c r="J61" s="3">
        <f t="shared" si="16"/>
        <v>4.33510971488613</v>
      </c>
    </row>
    <row r="62" spans="1:10" x14ac:dyDescent="0.25">
      <c r="A62">
        <f t="shared" si="25"/>
        <v>99</v>
      </c>
      <c r="B62" s="1">
        <v>0.6</v>
      </c>
      <c r="C62">
        <f t="shared" si="24"/>
        <v>72</v>
      </c>
      <c r="D62">
        <f t="shared" si="22"/>
        <v>36</v>
      </c>
      <c r="E62" s="2">
        <f t="shared" si="23"/>
        <v>34.333333333333336</v>
      </c>
      <c r="F62">
        <v>34</v>
      </c>
      <c r="G62">
        <v>35</v>
      </c>
      <c r="H62">
        <v>34</v>
      </c>
      <c r="J62" s="3">
        <f t="shared" si="16"/>
        <v>3.5361166995615263</v>
      </c>
    </row>
    <row r="63" spans="1:10" x14ac:dyDescent="0.25">
      <c r="A63">
        <f t="shared" si="25"/>
        <v>101</v>
      </c>
      <c r="B63" s="1">
        <v>0.4</v>
      </c>
      <c r="C63">
        <f t="shared" si="24"/>
        <v>48</v>
      </c>
      <c r="D63">
        <f t="shared" si="22"/>
        <v>24</v>
      </c>
      <c r="E63" s="2">
        <f t="shared" si="23"/>
        <v>14</v>
      </c>
      <c r="F63">
        <v>14</v>
      </c>
      <c r="G63">
        <v>12</v>
      </c>
      <c r="H63">
        <v>16</v>
      </c>
      <c r="J63" s="3">
        <f t="shared" si="16"/>
        <v>2.6390573296152584</v>
      </c>
    </row>
    <row r="64" spans="1:10" x14ac:dyDescent="0.25">
      <c r="A64">
        <f t="shared" si="25"/>
        <v>103</v>
      </c>
      <c r="B64" s="1">
        <v>0.2</v>
      </c>
      <c r="C64">
        <f t="shared" si="24"/>
        <v>24</v>
      </c>
      <c r="D64">
        <f t="shared" si="22"/>
        <v>12</v>
      </c>
      <c r="E64" s="2">
        <f t="shared" si="23"/>
        <v>3.3333333333333335</v>
      </c>
      <c r="F64">
        <v>2</v>
      </c>
      <c r="G64">
        <v>4</v>
      </c>
      <c r="H64">
        <v>4</v>
      </c>
      <c r="J64" s="3">
        <f t="shared" si="16"/>
        <v>1.2039728043259361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2022-03-01T12:58:33Z</dcterms:created>
  <dcterms:modified xsi:type="dcterms:W3CDTF">2022-03-03T09:56:21Z</dcterms:modified>
</cp:coreProperties>
</file>