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4_RozpadPlazmatu\data\"/>
    </mc:Choice>
  </mc:AlternateContent>
  <xr:revisionPtr revIDLastSave="0" documentId="13_ncr:1_{D33A53A3-D451-40AC-B505-887FDE63D85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15" i="1" l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14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96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78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60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41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23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96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78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60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41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3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5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14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5" i="1"/>
  <c r="AC5" i="1" l="1"/>
  <c r="V9" i="1"/>
  <c r="U9" i="1"/>
  <c r="U11" i="1" s="1"/>
  <c r="AC19" i="1" l="1"/>
  <c r="AD19" i="1" s="1"/>
  <c r="AB23" i="1"/>
  <c r="AC23" i="1"/>
  <c r="AD23" i="1" s="1"/>
  <c r="AB24" i="1"/>
  <c r="AC24" i="1"/>
  <c r="AD24" i="1" s="1"/>
  <c r="AB25" i="1"/>
  <c r="AC25" i="1"/>
  <c r="AD25" i="1" s="1"/>
  <c r="AB26" i="1"/>
  <c r="AC26" i="1"/>
  <c r="AC27" i="1"/>
  <c r="AC28" i="1"/>
  <c r="AB29" i="1"/>
  <c r="AC29" i="1"/>
  <c r="AD29" i="1" s="1"/>
  <c r="AB30" i="1"/>
  <c r="AC30" i="1"/>
  <c r="AD30" i="1" s="1"/>
  <c r="AB31" i="1"/>
  <c r="AC31" i="1"/>
  <c r="AD31" i="1" s="1"/>
  <c r="AB32" i="1"/>
  <c r="AC32" i="1"/>
  <c r="AB33" i="1"/>
  <c r="AC33" i="1"/>
  <c r="AC34" i="1"/>
  <c r="AB35" i="1"/>
  <c r="AC35" i="1"/>
  <c r="AD35" i="1" s="1"/>
  <c r="AB36" i="1"/>
  <c r="AC36" i="1"/>
  <c r="AD36" i="1"/>
  <c r="AE36" i="1" s="1"/>
  <c r="AB37" i="1"/>
  <c r="AC37" i="1"/>
  <c r="AD37" i="1" s="1"/>
  <c r="AB41" i="1"/>
  <c r="AC41" i="1"/>
  <c r="AC42" i="1"/>
  <c r="AD42" i="1" s="1"/>
  <c r="AC43" i="1"/>
  <c r="AC44" i="1"/>
  <c r="AC45" i="1"/>
  <c r="AC46" i="1"/>
  <c r="AB47" i="1"/>
  <c r="AC47" i="1"/>
  <c r="AD47" i="1" s="1"/>
  <c r="AC48" i="1"/>
  <c r="AC49" i="1"/>
  <c r="AC50" i="1"/>
  <c r="AC51" i="1"/>
  <c r="AC52" i="1"/>
  <c r="AC53" i="1"/>
  <c r="AD53" i="1" s="1"/>
  <c r="AB54" i="1"/>
  <c r="AC54" i="1"/>
  <c r="AC55" i="1"/>
  <c r="AC56" i="1"/>
  <c r="AC60" i="1"/>
  <c r="AC61" i="1"/>
  <c r="AC62" i="1"/>
  <c r="AC63" i="1"/>
  <c r="AD63" i="1" s="1"/>
  <c r="AB64" i="1"/>
  <c r="AC64" i="1"/>
  <c r="AD64" i="1" s="1"/>
  <c r="AC65" i="1"/>
  <c r="AC66" i="1"/>
  <c r="AC67" i="1"/>
  <c r="AC68" i="1"/>
  <c r="AC69" i="1"/>
  <c r="AB70" i="1"/>
  <c r="AC70" i="1"/>
  <c r="AD70" i="1" s="1"/>
  <c r="AB71" i="1"/>
  <c r="AC71" i="1"/>
  <c r="AC72" i="1"/>
  <c r="AC73" i="1"/>
  <c r="AC74" i="1"/>
  <c r="AD74" i="1" s="1"/>
  <c r="AC78" i="1"/>
  <c r="AC79" i="1"/>
  <c r="AD79" i="1" s="1"/>
  <c r="AB80" i="1"/>
  <c r="AC80" i="1"/>
  <c r="AD80" i="1"/>
  <c r="AE80" i="1" s="1"/>
  <c r="AC81" i="1"/>
  <c r="AC82" i="1"/>
  <c r="AC83" i="1"/>
  <c r="AC84" i="1"/>
  <c r="AC85" i="1"/>
  <c r="AD85" i="1" s="1"/>
  <c r="AB86" i="1"/>
  <c r="AC86" i="1"/>
  <c r="AD86" i="1" s="1"/>
  <c r="AB87" i="1"/>
  <c r="AC87" i="1"/>
  <c r="AC88" i="1"/>
  <c r="AD88" i="1" s="1"/>
  <c r="AE88" i="1" s="1"/>
  <c r="AC89" i="1"/>
  <c r="AC90" i="1"/>
  <c r="AC91" i="1"/>
  <c r="AB92" i="1"/>
  <c r="AC92" i="1"/>
  <c r="AD92" i="1"/>
  <c r="AE92" i="1" s="1"/>
  <c r="AB96" i="1"/>
  <c r="AC96" i="1"/>
  <c r="AC97" i="1"/>
  <c r="AC98" i="1"/>
  <c r="AD98" i="1" s="1"/>
  <c r="AC99" i="1"/>
  <c r="AC100" i="1"/>
  <c r="AD100" i="1"/>
  <c r="AE100" i="1" s="1"/>
  <c r="AB101" i="1"/>
  <c r="AC101" i="1"/>
  <c r="AD101" i="1" s="1"/>
  <c r="AB102" i="1"/>
  <c r="AC102" i="1"/>
  <c r="AD102" i="1" s="1"/>
  <c r="AB103" i="1"/>
  <c r="AC103" i="1"/>
  <c r="AC104" i="1"/>
  <c r="AC105" i="1"/>
  <c r="AC106" i="1"/>
  <c r="AB107" i="1"/>
  <c r="AC107" i="1"/>
  <c r="AD107" i="1" s="1"/>
  <c r="AB108" i="1"/>
  <c r="AC108" i="1"/>
  <c r="AB109" i="1"/>
  <c r="AC109" i="1"/>
  <c r="AC110" i="1"/>
  <c r="AC114" i="1"/>
  <c r="AB115" i="1"/>
  <c r="AC115" i="1"/>
  <c r="AD115" i="1" s="1"/>
  <c r="AB116" i="1"/>
  <c r="AC116" i="1"/>
  <c r="AD116" i="1"/>
  <c r="AE116" i="1" s="1"/>
  <c r="AB117" i="1"/>
  <c r="AC117" i="1"/>
  <c r="AD117" i="1" s="1"/>
  <c r="AB118" i="1"/>
  <c r="AC118" i="1"/>
  <c r="AC119" i="1"/>
  <c r="AB120" i="1"/>
  <c r="AC120" i="1"/>
  <c r="AD120" i="1"/>
  <c r="AE120" i="1" s="1"/>
  <c r="AF120" i="1"/>
  <c r="AB121" i="1"/>
  <c r="AC121" i="1"/>
  <c r="AD121" i="1" s="1"/>
  <c r="AB122" i="1"/>
  <c r="AC122" i="1"/>
  <c r="AC123" i="1"/>
  <c r="AC124" i="1"/>
  <c r="AB125" i="1"/>
  <c r="AC125" i="1"/>
  <c r="AD125" i="1" s="1"/>
  <c r="AB126" i="1"/>
  <c r="AC126" i="1"/>
  <c r="AD126" i="1"/>
  <c r="AE126" i="1" s="1"/>
  <c r="AF126" i="1"/>
  <c r="AB127" i="1"/>
  <c r="AC127" i="1"/>
  <c r="AC128" i="1"/>
  <c r="AD128" i="1"/>
  <c r="AE128" i="1" s="1"/>
  <c r="Z128" i="1"/>
  <c r="AB128" i="1" s="1"/>
  <c r="Z114" i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10" i="1"/>
  <c r="AB110" i="1" s="1"/>
  <c r="Z96" i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78" i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60" i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AB74" i="1" s="1"/>
  <c r="Z41" i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AB56" i="1" s="1"/>
  <c r="AF7" i="1"/>
  <c r="AF8" i="1"/>
  <c r="AF5" i="1"/>
  <c r="AB6" i="1"/>
  <c r="AB7" i="1"/>
  <c r="AB8" i="1"/>
  <c r="AB9" i="1"/>
  <c r="AB10" i="1"/>
  <c r="AB11" i="1"/>
  <c r="AB12" i="1"/>
  <c r="AB15" i="1"/>
  <c r="AB18" i="1"/>
  <c r="AB5" i="1"/>
  <c r="AE7" i="1"/>
  <c r="AE8" i="1"/>
  <c r="AE9" i="1"/>
  <c r="AE10" i="1"/>
  <c r="AE11" i="1"/>
  <c r="AD6" i="1"/>
  <c r="AE6" i="1" s="1"/>
  <c r="AD5" i="1"/>
  <c r="AE5" i="1" s="1"/>
  <c r="AD7" i="1"/>
  <c r="AD8" i="1"/>
  <c r="AD9" i="1"/>
  <c r="AF9" i="1" s="1"/>
  <c r="AD10" i="1"/>
  <c r="AF10" i="1" s="1"/>
  <c r="AD11" i="1"/>
  <c r="AF11" i="1" s="1"/>
  <c r="AD12" i="1"/>
  <c r="AF12" i="1" s="1"/>
  <c r="AC6" i="1"/>
  <c r="AC7" i="1"/>
  <c r="AC8" i="1"/>
  <c r="AC9" i="1"/>
  <c r="AC10" i="1"/>
  <c r="AC11" i="1"/>
  <c r="AC12" i="1"/>
  <c r="AC13" i="1"/>
  <c r="AC14" i="1"/>
  <c r="AC15" i="1"/>
  <c r="AC16" i="1"/>
  <c r="AD16" i="1" s="1"/>
  <c r="AC17" i="1"/>
  <c r="AD17" i="1" s="1"/>
  <c r="AC18" i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AB19" i="1" s="1"/>
  <c r="P61" i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52" i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34" i="1"/>
  <c r="C34" i="1" s="1"/>
  <c r="B25" i="1"/>
  <c r="B16" i="1"/>
  <c r="C16" i="1" s="1"/>
  <c r="B8" i="1"/>
  <c r="C8" i="1" s="1"/>
  <c r="AJ61" i="1" l="1"/>
  <c r="AI61" i="1"/>
  <c r="AE42" i="1"/>
  <c r="AF42" i="1"/>
  <c r="AM6" i="1"/>
  <c r="AL6" i="1"/>
  <c r="AL114" i="1"/>
  <c r="AM114" i="1"/>
  <c r="AM41" i="1"/>
  <c r="AL41" i="1"/>
  <c r="AJ110" i="1"/>
  <c r="AI110" i="1"/>
  <c r="AI54" i="1"/>
  <c r="AJ54" i="1"/>
  <c r="AI123" i="1"/>
  <c r="AJ123" i="1"/>
  <c r="AJ60" i="1"/>
  <c r="AI60" i="1"/>
  <c r="AM18" i="1"/>
  <c r="AL18" i="1"/>
  <c r="AJ84" i="1"/>
  <c r="AI84" i="1"/>
  <c r="AE16" i="1"/>
  <c r="AF16" i="1"/>
  <c r="AJ65" i="1"/>
  <c r="AI65" i="1"/>
  <c r="AJ100" i="1"/>
  <c r="AI100" i="1"/>
  <c r="AM108" i="1"/>
  <c r="AL108" i="1"/>
  <c r="AJ28" i="1"/>
  <c r="AI28" i="1"/>
  <c r="AL36" i="1"/>
  <c r="AM36" i="1"/>
  <c r="AM96" i="1"/>
  <c r="AL96" i="1"/>
  <c r="AJ118" i="1"/>
  <c r="AI118" i="1"/>
  <c r="AJ92" i="1"/>
  <c r="AI92" i="1"/>
  <c r="AL34" i="1"/>
  <c r="AM34" i="1"/>
  <c r="AM9" i="1"/>
  <c r="AL9" i="1"/>
  <c r="AJ122" i="1"/>
  <c r="AI122" i="1"/>
  <c r="AM128" i="1"/>
  <c r="AL128" i="1"/>
  <c r="AJ127" i="1"/>
  <c r="AI127" i="1"/>
  <c r="AM69" i="1"/>
  <c r="AL69" i="1"/>
  <c r="AM68" i="1"/>
  <c r="AL68" i="1"/>
  <c r="AM82" i="1"/>
  <c r="AL82" i="1"/>
  <c r="AJ15" i="1"/>
  <c r="AI15" i="1"/>
  <c r="AJ49" i="1"/>
  <c r="AI49" i="1"/>
  <c r="AM126" i="1"/>
  <c r="AL126" i="1"/>
  <c r="AJ105" i="1"/>
  <c r="AI105" i="1"/>
  <c r="AM80" i="1"/>
  <c r="AL80" i="1"/>
  <c r="AM12" i="1"/>
  <c r="AL12" i="1"/>
  <c r="AJ33" i="1"/>
  <c r="AI33" i="1"/>
  <c r="AE74" i="1"/>
  <c r="AF74" i="1"/>
  <c r="AM8" i="1"/>
  <c r="AL8" i="1"/>
  <c r="AM120" i="1"/>
  <c r="AL120" i="1"/>
  <c r="AJ52" i="1"/>
  <c r="AI52" i="1"/>
  <c r="AJ83" i="1"/>
  <c r="AI83" i="1"/>
  <c r="AM50" i="1"/>
  <c r="AL50" i="1"/>
  <c r="AI106" i="1"/>
  <c r="AJ106" i="1"/>
  <c r="AM11" i="1"/>
  <c r="AL11" i="1"/>
  <c r="AI91" i="1"/>
  <c r="AJ91" i="1"/>
  <c r="AJ73" i="1"/>
  <c r="AI73" i="1"/>
  <c r="AE98" i="1"/>
  <c r="AF98" i="1"/>
  <c r="AE17" i="1"/>
  <c r="AF17" i="1"/>
  <c r="AL97" i="1"/>
  <c r="AM97" i="1"/>
  <c r="AM119" i="1"/>
  <c r="AL119" i="1"/>
  <c r="AJ26" i="1"/>
  <c r="AI26" i="1"/>
  <c r="AM14" i="1"/>
  <c r="AL14" i="1"/>
  <c r="AI13" i="1"/>
  <c r="AJ13" i="1"/>
  <c r="AJ124" i="1"/>
  <c r="AI124" i="1"/>
  <c r="AM116" i="1"/>
  <c r="AL116" i="1"/>
  <c r="AJ90" i="1"/>
  <c r="AI90" i="1"/>
  <c r="AJ62" i="1"/>
  <c r="AI62" i="1"/>
  <c r="AM32" i="1"/>
  <c r="AL32" i="1"/>
  <c r="AM99" i="1"/>
  <c r="AL99" i="1"/>
  <c r="AJ44" i="1"/>
  <c r="AI44" i="1"/>
  <c r="AF6" i="1"/>
  <c r="AD46" i="1"/>
  <c r="AE46" i="1" s="1"/>
  <c r="AI85" i="1"/>
  <c r="AJ85" i="1"/>
  <c r="AB63" i="1"/>
  <c r="AB46" i="1"/>
  <c r="AJ36" i="1"/>
  <c r="AI36" i="1"/>
  <c r="AB79" i="1"/>
  <c r="AD78" i="1"/>
  <c r="AM51" i="1"/>
  <c r="AL51" i="1"/>
  <c r="AD15" i="1"/>
  <c r="AD109" i="1"/>
  <c r="AD103" i="1"/>
  <c r="AB97" i="1"/>
  <c r="AB82" i="1"/>
  <c r="AD72" i="1"/>
  <c r="AE72" i="1" s="1"/>
  <c r="AB66" i="1"/>
  <c r="AD55" i="1"/>
  <c r="AB49" i="1"/>
  <c r="AI104" i="1"/>
  <c r="AJ104" i="1"/>
  <c r="AJ128" i="1"/>
  <c r="AI128" i="1"/>
  <c r="AM5" i="1"/>
  <c r="AL5" i="1"/>
  <c r="AJ103" i="1"/>
  <c r="AI103" i="1"/>
  <c r="AI12" i="1"/>
  <c r="AJ12" i="1"/>
  <c r="AD14" i="1"/>
  <c r="AD127" i="1"/>
  <c r="AD122" i="1"/>
  <c r="AD96" i="1"/>
  <c r="AE96" i="1" s="1"/>
  <c r="AB88" i="1"/>
  <c r="AD81" i="1"/>
  <c r="AB72" i="1"/>
  <c r="AD65" i="1"/>
  <c r="AF65" i="1" s="1"/>
  <c r="AB55" i="1"/>
  <c r="AD48" i="1"/>
  <c r="AB42" i="1"/>
  <c r="AD26" i="1"/>
  <c r="AJ9" i="1"/>
  <c r="AI9" i="1"/>
  <c r="AM61" i="1"/>
  <c r="AL61" i="1"/>
  <c r="AM27" i="1"/>
  <c r="AL27" i="1"/>
  <c r="AM98" i="1"/>
  <c r="AL98" i="1"/>
  <c r="AM44" i="1"/>
  <c r="AL44" i="1"/>
  <c r="AM123" i="1"/>
  <c r="AL123" i="1"/>
  <c r="AM72" i="1"/>
  <c r="AL72" i="1"/>
  <c r="AJ82" i="1"/>
  <c r="AI82" i="1"/>
  <c r="AJ97" i="1"/>
  <c r="AI97" i="1"/>
  <c r="AJ89" i="1"/>
  <c r="AI89" i="1"/>
  <c r="AD13" i="1"/>
  <c r="AE12" i="1"/>
  <c r="AD108" i="1"/>
  <c r="AE108" i="1" s="1"/>
  <c r="AD87" i="1"/>
  <c r="AF87" i="1" s="1"/>
  <c r="AB81" i="1"/>
  <c r="AD71" i="1"/>
  <c r="AF71" i="1" s="1"/>
  <c r="AB65" i="1"/>
  <c r="AD54" i="1"/>
  <c r="AE54" i="1" s="1"/>
  <c r="AB48" i="1"/>
  <c r="AD41" i="1"/>
  <c r="AD32" i="1"/>
  <c r="AM104" i="1"/>
  <c r="AL104" i="1"/>
  <c r="AM42" i="1"/>
  <c r="AL42" i="1"/>
  <c r="AJ51" i="1"/>
  <c r="AI51" i="1"/>
  <c r="AJ99" i="1"/>
  <c r="AI99" i="1"/>
  <c r="AI27" i="1"/>
  <c r="AJ27" i="1"/>
  <c r="AJ56" i="1"/>
  <c r="AI56" i="1"/>
  <c r="AJ43" i="1"/>
  <c r="AI43" i="1"/>
  <c r="AM67" i="1"/>
  <c r="AL67" i="1"/>
  <c r="AI74" i="1"/>
  <c r="AJ74" i="1"/>
  <c r="AJ114" i="1"/>
  <c r="AI114" i="1"/>
  <c r="AJ50" i="1"/>
  <c r="AI50" i="1"/>
  <c r="AJ98" i="1"/>
  <c r="AI98" i="1"/>
  <c r="AI66" i="1"/>
  <c r="AJ66" i="1"/>
  <c r="AJ5" i="1"/>
  <c r="AI5" i="1"/>
  <c r="AM28" i="1"/>
  <c r="AL28" i="1"/>
  <c r="AM63" i="1"/>
  <c r="AL63" i="1"/>
  <c r="AB53" i="1"/>
  <c r="AM10" i="1"/>
  <c r="AL10" i="1"/>
  <c r="AJ79" i="1"/>
  <c r="AI79" i="1"/>
  <c r="AD52" i="1"/>
  <c r="AE52" i="1" s="1"/>
  <c r="AL105" i="1"/>
  <c r="AM105" i="1"/>
  <c r="AJ119" i="1"/>
  <c r="AI119" i="1"/>
  <c r="AB85" i="1"/>
  <c r="AD45" i="1"/>
  <c r="AM35" i="1"/>
  <c r="AL35" i="1"/>
  <c r="AD106" i="1"/>
  <c r="AB91" i="1"/>
  <c r="AB62" i="1"/>
  <c r="AJ7" i="1"/>
  <c r="AI7" i="1"/>
  <c r="AI68" i="1"/>
  <c r="AJ68" i="1"/>
  <c r="AB17" i="1"/>
  <c r="AD119" i="1"/>
  <c r="AD114" i="1"/>
  <c r="AD105" i="1"/>
  <c r="AE105" i="1" s="1"/>
  <c r="AD83" i="1"/>
  <c r="AE83" i="1" s="1"/>
  <c r="AD67" i="1"/>
  <c r="AD60" i="1"/>
  <c r="AE60" i="1" s="1"/>
  <c r="AB44" i="1"/>
  <c r="AD28" i="1"/>
  <c r="AE28" i="1" s="1"/>
  <c r="AM66" i="1"/>
  <c r="AL66" i="1"/>
  <c r="AM110" i="1"/>
  <c r="AL110" i="1"/>
  <c r="AM118" i="1"/>
  <c r="AL118" i="1"/>
  <c r="AM83" i="1"/>
  <c r="AL83" i="1"/>
  <c r="AD69" i="1"/>
  <c r="AE69" i="1" s="1"/>
  <c r="AI10" i="1"/>
  <c r="AJ10" i="1"/>
  <c r="AL26" i="1"/>
  <c r="AM26" i="1"/>
  <c r="AD91" i="1"/>
  <c r="AF91" i="1" s="1"/>
  <c r="AB69" i="1"/>
  <c r="AM124" i="1"/>
  <c r="AL124" i="1"/>
  <c r="AD68" i="1"/>
  <c r="AE68" i="1" s="1"/>
  <c r="AL73" i="1"/>
  <c r="AM73" i="1"/>
  <c r="AD51" i="1"/>
  <c r="AE51" i="1" s="1"/>
  <c r="AL7" i="1"/>
  <c r="AM7" i="1"/>
  <c r="AB106" i="1"/>
  <c r="AB84" i="1"/>
  <c r="AB68" i="1"/>
  <c r="AB61" i="1"/>
  <c r="AB51" i="1"/>
  <c r="AB16" i="1"/>
  <c r="AF128" i="1"/>
  <c r="AB124" i="1"/>
  <c r="AB105" i="1"/>
  <c r="AB90" i="1"/>
  <c r="AB83" i="1"/>
  <c r="AB67" i="1"/>
  <c r="AD50" i="1"/>
  <c r="AD43" i="1"/>
  <c r="AE43" i="1" s="1"/>
  <c r="AD34" i="1"/>
  <c r="AD123" i="1"/>
  <c r="AE123" i="1" s="1"/>
  <c r="AB119" i="1"/>
  <c r="AB114" i="1"/>
  <c r="AD104" i="1"/>
  <c r="AE104" i="1" s="1"/>
  <c r="AD89" i="1"/>
  <c r="AB60" i="1"/>
  <c r="AB43" i="1"/>
  <c r="AB28" i="1"/>
  <c r="AD124" i="1"/>
  <c r="AE124" i="1" s="1"/>
  <c r="AD90" i="1"/>
  <c r="AD18" i="1"/>
  <c r="AB14" i="1"/>
  <c r="AB123" i="1"/>
  <c r="AD110" i="1"/>
  <c r="AF110" i="1" s="1"/>
  <c r="AB98" i="1"/>
  <c r="AB89" i="1"/>
  <c r="AD82" i="1"/>
  <c r="AD73" i="1"/>
  <c r="AF73" i="1" s="1"/>
  <c r="AD66" i="1"/>
  <c r="AD56" i="1"/>
  <c r="AF56" i="1" s="1"/>
  <c r="AB50" i="1"/>
  <c r="AB34" i="1"/>
  <c r="AD27" i="1"/>
  <c r="AE27" i="1" s="1"/>
  <c r="AI18" i="1"/>
  <c r="AJ18" i="1"/>
  <c r="AM49" i="1"/>
  <c r="AL49" i="1"/>
  <c r="AJ116" i="1"/>
  <c r="AI116" i="1"/>
  <c r="AM89" i="1"/>
  <c r="AL89" i="1"/>
  <c r="AL103" i="1"/>
  <c r="AM103" i="1"/>
  <c r="AJ120" i="1"/>
  <c r="AI120" i="1"/>
  <c r="AD62" i="1"/>
  <c r="AE62" i="1" s="1"/>
  <c r="AI8" i="1"/>
  <c r="AJ8" i="1"/>
  <c r="AL65" i="1"/>
  <c r="AM65" i="1"/>
  <c r="AB100" i="1"/>
  <c r="AD84" i="1"/>
  <c r="AE84" i="1" s="1"/>
  <c r="AB52" i="1"/>
  <c r="AB45" i="1"/>
  <c r="AD99" i="1"/>
  <c r="AB78" i="1"/>
  <c r="AD61" i="1"/>
  <c r="AE61" i="1" s="1"/>
  <c r="AD44" i="1"/>
  <c r="AE44" i="1" s="1"/>
  <c r="AI6" i="1"/>
  <c r="AJ6" i="1"/>
  <c r="AM74" i="1"/>
  <c r="AL74" i="1"/>
  <c r="AB99" i="1"/>
  <c r="AB13" i="1"/>
  <c r="AD118" i="1"/>
  <c r="AB104" i="1"/>
  <c r="AD97" i="1"/>
  <c r="AE97" i="1" s="1"/>
  <c r="AB73" i="1"/>
  <c r="AD49" i="1"/>
  <c r="AE49" i="1" s="1"/>
  <c r="AD33" i="1"/>
  <c r="AE33" i="1" s="1"/>
  <c r="AB27" i="1"/>
  <c r="AE78" i="1"/>
  <c r="AF78" i="1"/>
  <c r="AE48" i="1"/>
  <c r="AF48" i="1"/>
  <c r="AF97" i="1"/>
  <c r="AE81" i="1"/>
  <c r="AF81" i="1"/>
  <c r="AE71" i="1"/>
  <c r="AF54" i="1"/>
  <c r="AE41" i="1"/>
  <c r="AF41" i="1"/>
  <c r="AE37" i="1"/>
  <c r="AF37" i="1"/>
  <c r="AE25" i="1"/>
  <c r="AF25" i="1"/>
  <c r="AF51" i="1"/>
  <c r="AE115" i="1"/>
  <c r="AF115" i="1"/>
  <c r="AF103" i="1"/>
  <c r="AE103" i="1"/>
  <c r="AE67" i="1"/>
  <c r="AF67" i="1"/>
  <c r="AE64" i="1"/>
  <c r="AF64" i="1"/>
  <c r="AF47" i="1"/>
  <c r="AE47" i="1"/>
  <c r="AF31" i="1"/>
  <c r="AE31" i="1"/>
  <c r="AE109" i="1"/>
  <c r="AF109" i="1"/>
  <c r="AE125" i="1"/>
  <c r="AF125" i="1"/>
  <c r="AF83" i="1"/>
  <c r="AE70" i="1"/>
  <c r="AF70" i="1"/>
  <c r="AE53" i="1"/>
  <c r="AF53" i="1"/>
  <c r="AF27" i="1"/>
  <c r="AE24" i="1"/>
  <c r="AF24" i="1"/>
  <c r="AE99" i="1"/>
  <c r="AF99" i="1"/>
  <c r="AF102" i="1"/>
  <c r="AE102" i="1"/>
  <c r="AF86" i="1"/>
  <c r="AE86" i="1"/>
  <c r="AF63" i="1"/>
  <c r="AE63" i="1"/>
  <c r="AE30" i="1"/>
  <c r="AF30" i="1"/>
  <c r="AE110" i="1"/>
  <c r="AF117" i="1"/>
  <c r="AE117" i="1"/>
  <c r="AE89" i="1"/>
  <c r="AF89" i="1"/>
  <c r="AE73" i="1"/>
  <c r="AE56" i="1"/>
  <c r="AF23" i="1"/>
  <c r="AE23" i="1"/>
  <c r="AE85" i="1"/>
  <c r="AF85" i="1"/>
  <c r="AF79" i="1"/>
  <c r="AE79" i="1"/>
  <c r="AF49" i="1"/>
  <c r="AE45" i="1"/>
  <c r="AF45" i="1"/>
  <c r="AE35" i="1"/>
  <c r="AF35" i="1"/>
  <c r="AE29" i="1"/>
  <c r="AF29" i="1"/>
  <c r="AE19" i="1"/>
  <c r="AF19" i="1"/>
  <c r="AE101" i="1"/>
  <c r="AF101" i="1"/>
  <c r="AE121" i="1"/>
  <c r="AF121" i="1"/>
  <c r="AE107" i="1"/>
  <c r="AF107" i="1"/>
  <c r="AE91" i="1"/>
  <c r="AF55" i="1"/>
  <c r="AE55" i="1"/>
  <c r="AF88" i="1"/>
  <c r="AF80" i="1"/>
  <c r="AF104" i="1"/>
  <c r="AF96" i="1"/>
  <c r="AF124" i="1"/>
  <c r="AF116" i="1"/>
  <c r="AF100" i="1"/>
  <c r="AF92" i="1"/>
  <c r="AF84" i="1"/>
  <c r="AF68" i="1"/>
  <c r="AF44" i="1"/>
  <c r="AF36" i="1"/>
  <c r="D34" i="1"/>
  <c r="D16" i="1"/>
  <c r="E16" i="1" s="1"/>
  <c r="F16" i="1" s="1"/>
  <c r="G16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D8" i="1"/>
  <c r="E8" i="1" s="1"/>
  <c r="F8" i="1" s="1"/>
  <c r="G8" i="1" s="1"/>
  <c r="H8" i="1" s="1"/>
  <c r="AJ101" i="1" l="1"/>
  <c r="AI101" i="1"/>
  <c r="AE50" i="1"/>
  <c r="AF50" i="1"/>
  <c r="AE106" i="1"/>
  <c r="AF106" i="1"/>
  <c r="AI115" i="1"/>
  <c r="AJ115" i="1"/>
  <c r="AJ41" i="1"/>
  <c r="AI41" i="1"/>
  <c r="AL84" i="1"/>
  <c r="AM84" i="1"/>
  <c r="AL45" i="1"/>
  <c r="AM45" i="1"/>
  <c r="AJ70" i="1"/>
  <c r="AI70" i="1"/>
  <c r="AJ29" i="1"/>
  <c r="AI29" i="1"/>
  <c r="AJ121" i="1"/>
  <c r="AI121" i="1"/>
  <c r="AE26" i="1"/>
  <c r="AF26" i="1"/>
  <c r="AI11" i="1"/>
  <c r="AJ11" i="1"/>
  <c r="AF62" i="1"/>
  <c r="AF105" i="1"/>
  <c r="AE87" i="1"/>
  <c r="AM62" i="1"/>
  <c r="AL62" i="1"/>
  <c r="AM115" i="1"/>
  <c r="AL115" i="1"/>
  <c r="AJ34" i="1"/>
  <c r="AI34" i="1"/>
  <c r="AL92" i="1"/>
  <c r="AM92" i="1"/>
  <c r="AF108" i="1"/>
  <c r="AM121" i="1"/>
  <c r="AL121" i="1"/>
  <c r="AI48" i="1"/>
  <c r="AJ48" i="1"/>
  <c r="AI125" i="1"/>
  <c r="AJ125" i="1"/>
  <c r="AM25" i="1"/>
  <c r="AL25" i="1"/>
  <c r="AI96" i="1"/>
  <c r="AJ96" i="1"/>
  <c r="AM81" i="1"/>
  <c r="AL81" i="1"/>
  <c r="AL55" i="1"/>
  <c r="AM55" i="1"/>
  <c r="AJ55" i="1"/>
  <c r="AI55" i="1"/>
  <c r="AM100" i="1"/>
  <c r="AL100" i="1"/>
  <c r="AM102" i="1"/>
  <c r="AL102" i="1"/>
  <c r="AJ108" i="1"/>
  <c r="AI108" i="1"/>
  <c r="AF13" i="1"/>
  <c r="AE13" i="1"/>
  <c r="AJ81" i="1"/>
  <c r="AI81" i="1"/>
  <c r="AJ31" i="1"/>
  <c r="AI31" i="1"/>
  <c r="AI14" i="1"/>
  <c r="AJ14" i="1"/>
  <c r="AF28" i="1"/>
  <c r="AF33" i="1"/>
  <c r="AF43" i="1"/>
  <c r="AM106" i="1"/>
  <c r="AL106" i="1"/>
  <c r="AM88" i="1"/>
  <c r="AL88" i="1"/>
  <c r="AM48" i="1"/>
  <c r="AL48" i="1"/>
  <c r="AF122" i="1"/>
  <c r="AE122" i="1"/>
  <c r="AE15" i="1"/>
  <c r="AF15" i="1"/>
  <c r="AJ30" i="1"/>
  <c r="AI30" i="1"/>
  <c r="AM91" i="1"/>
  <c r="AL91" i="1"/>
  <c r="AI46" i="1"/>
  <c r="AJ46" i="1"/>
  <c r="AF61" i="1"/>
  <c r="AE114" i="1"/>
  <c r="AF114" i="1"/>
  <c r="AM47" i="1"/>
  <c r="AL47" i="1"/>
  <c r="AE65" i="1"/>
  <c r="AM79" i="1"/>
  <c r="AL79" i="1"/>
  <c r="AJ32" i="1"/>
  <c r="AI32" i="1"/>
  <c r="AJ80" i="1"/>
  <c r="AI80" i="1"/>
  <c r="AF123" i="1"/>
  <c r="AI35" i="1"/>
  <c r="AJ35" i="1"/>
  <c r="AM19" i="1"/>
  <c r="AL19" i="1"/>
  <c r="AM87" i="1"/>
  <c r="AL87" i="1"/>
  <c r="AM30" i="1"/>
  <c r="AL30" i="1"/>
  <c r="AL15" i="1"/>
  <c r="AM15" i="1"/>
  <c r="AM23" i="1"/>
  <c r="AL23" i="1"/>
  <c r="AF127" i="1"/>
  <c r="AE127" i="1"/>
  <c r="AI87" i="1"/>
  <c r="AJ87" i="1"/>
  <c r="AM29" i="1"/>
  <c r="AL29" i="1"/>
  <c r="AM37" i="1"/>
  <c r="AL37" i="1"/>
  <c r="AM13" i="1"/>
  <c r="AL13" i="1"/>
  <c r="AJ78" i="1"/>
  <c r="AI78" i="1"/>
  <c r="AJ69" i="1"/>
  <c r="AI69" i="1"/>
  <c r="AJ72" i="1"/>
  <c r="AI72" i="1"/>
  <c r="AJ109" i="1"/>
  <c r="AI109" i="1"/>
  <c r="AJ117" i="1"/>
  <c r="AI117" i="1"/>
  <c r="AJ53" i="1"/>
  <c r="AI53" i="1"/>
  <c r="AM90" i="1"/>
  <c r="AL90" i="1"/>
  <c r="AM56" i="1"/>
  <c r="AL56" i="1"/>
  <c r="AE66" i="1"/>
  <c r="AF66" i="1"/>
  <c r="AM54" i="1"/>
  <c r="AL54" i="1"/>
  <c r="AL109" i="1"/>
  <c r="AM109" i="1"/>
  <c r="AM70" i="1"/>
  <c r="AL70" i="1"/>
  <c r="AI16" i="1"/>
  <c r="AJ16" i="1"/>
  <c r="AJ126" i="1"/>
  <c r="AI126" i="1"/>
  <c r="AF14" i="1"/>
  <c r="AE14" i="1"/>
  <c r="AM52" i="1"/>
  <c r="AL52" i="1"/>
  <c r="AL86" i="1"/>
  <c r="AM86" i="1"/>
  <c r="AJ25" i="1"/>
  <c r="AI25" i="1"/>
  <c r="AE90" i="1"/>
  <c r="AF90" i="1"/>
  <c r="AM31" i="1"/>
  <c r="AL31" i="1"/>
  <c r="AJ107" i="1"/>
  <c r="AI107" i="1"/>
  <c r="AL122" i="1"/>
  <c r="AM122" i="1"/>
  <c r="AJ67" i="1"/>
  <c r="AI67" i="1"/>
  <c r="AM16" i="1"/>
  <c r="AL16" i="1"/>
  <c r="AM43" i="1"/>
  <c r="AL43" i="1"/>
  <c r="AF72" i="1"/>
  <c r="AF69" i="1"/>
  <c r="AF46" i="1"/>
  <c r="AJ63" i="1"/>
  <c r="AI63" i="1"/>
  <c r="AJ17" i="1"/>
  <c r="AI17" i="1"/>
  <c r="AI19" i="1"/>
  <c r="AJ19" i="1"/>
  <c r="AJ88" i="1"/>
  <c r="AI88" i="1"/>
  <c r="AJ64" i="1"/>
  <c r="AI64" i="1"/>
  <c r="AM60" i="1"/>
  <c r="AL60" i="1"/>
  <c r="AE32" i="1"/>
  <c r="AF32" i="1"/>
  <c r="AJ86" i="1"/>
  <c r="AI86" i="1"/>
  <c r="AM117" i="1"/>
  <c r="AL117" i="1"/>
  <c r="AJ42" i="1"/>
  <c r="AI42" i="1"/>
  <c r="AM33" i="1"/>
  <c r="AL33" i="1"/>
  <c r="AF18" i="1"/>
  <c r="AE18" i="1"/>
  <c r="AM46" i="1"/>
  <c r="AL46" i="1"/>
  <c r="AM125" i="1"/>
  <c r="AL125" i="1"/>
  <c r="AM24" i="1"/>
  <c r="AL24" i="1"/>
  <c r="AM101" i="1"/>
  <c r="AL101" i="1"/>
  <c r="AJ71" i="1"/>
  <c r="AI71" i="1"/>
  <c r="AF119" i="1"/>
  <c r="AE119" i="1"/>
  <c r="AJ24" i="1"/>
  <c r="AI24" i="1"/>
  <c r="AI37" i="1"/>
  <c r="AJ37" i="1"/>
  <c r="AE118" i="1"/>
  <c r="AF118" i="1"/>
  <c r="AJ102" i="1"/>
  <c r="AI102" i="1"/>
  <c r="AM78" i="1"/>
  <c r="AL78" i="1"/>
  <c r="AF52" i="1"/>
  <c r="AM85" i="1"/>
  <c r="AL85" i="1"/>
  <c r="AF60" i="1"/>
  <c r="AJ47" i="1"/>
  <c r="AI47" i="1"/>
  <c r="AM71" i="1"/>
  <c r="AL71" i="1"/>
  <c r="AJ45" i="1"/>
  <c r="AI45" i="1"/>
  <c r="AE82" i="1"/>
  <c r="AF82" i="1"/>
  <c r="AE34" i="1"/>
  <c r="AF34" i="1"/>
  <c r="AM107" i="1"/>
  <c r="AL107" i="1"/>
  <c r="AL53" i="1"/>
  <c r="AM53" i="1"/>
  <c r="AJ23" i="1"/>
  <c r="AI23" i="1"/>
  <c r="AM64" i="1"/>
  <c r="AL64" i="1"/>
  <c r="AL17" i="1"/>
  <c r="AM17" i="1"/>
  <c r="AM127" i="1"/>
  <c r="AL127" i="1"/>
  <c r="M25" i="1"/>
  <c r="N25" i="1" s="1"/>
  <c r="O25" i="1" s="1"/>
  <c r="P25" i="1" s="1"/>
  <c r="Q25" i="1" s="1"/>
  <c r="H16" i="1"/>
  <c r="I16" i="1" s="1"/>
  <c r="J16" i="1" s="1"/>
  <c r="K16" i="1" s="1"/>
  <c r="L16" i="1" s="1"/>
  <c r="M16" i="1" s="1"/>
  <c r="E34" i="1"/>
  <c r="F34" i="1" s="1"/>
  <c r="G34" i="1" s="1"/>
  <c r="I8" i="1"/>
  <c r="J8" i="1" s="1"/>
  <c r="H34" i="1" l="1"/>
  <c r="I34" i="1" s="1"/>
  <c r="J34" i="1" s="1"/>
  <c r="K34" i="1" s="1"/>
  <c r="N16" i="1"/>
  <c r="O16" i="1" s="1"/>
  <c r="P16" i="1" s="1"/>
  <c r="K8" i="1"/>
  <c r="L8" i="1" s="1"/>
  <c r="M8" i="1" l="1"/>
  <c r="N8" i="1" s="1"/>
  <c r="O8" i="1" s="1"/>
  <c r="P8" i="1" s="1"/>
  <c r="L34" i="1"/>
  <c r="M34" i="1" s="1"/>
  <c r="N34" i="1" s="1"/>
  <c r="O34" i="1" s="1"/>
  <c r="P34" i="1" s="1"/>
</calcChain>
</file>

<file path=xl/sharedStrings.xml><?xml version="1.0" encoding="utf-8"?>
<sst xmlns="http://schemas.openxmlformats.org/spreadsheetml/2006/main" count="171" uniqueCount="22">
  <si>
    <t>RozpadPlazmatu</t>
  </si>
  <si>
    <t>tlak [Pa]</t>
  </si>
  <si>
    <t>min [\mus]</t>
  </si>
  <si>
    <t>max [\mus]</t>
  </si>
  <si>
    <t>frekvence [GHz]</t>
  </si>
  <si>
    <t>f0 [GHz]</t>
  </si>
  <si>
    <t>čas [\mus]</t>
  </si>
  <si>
    <t>drbnuli jsme do proudu</t>
  </si>
  <si>
    <t>delta f [GHz]</t>
  </si>
  <si>
    <t>n (t)</t>
  </si>
  <si>
    <t>1/n</t>
  </si>
  <si>
    <t>čas s</t>
  </si>
  <si>
    <t>ln n</t>
  </si>
  <si>
    <t>R [m]</t>
  </si>
  <si>
    <t>R' [m]</t>
  </si>
  <si>
    <t>V/V'</t>
  </si>
  <si>
    <t>e</t>
  </si>
  <si>
    <t>e0</t>
  </si>
  <si>
    <t>m</t>
  </si>
  <si>
    <t>n (t) - f=1/t</t>
  </si>
  <si>
    <t>n (t) f = f0</t>
  </si>
  <si>
    <t>n (t) - f = 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</si>
</sst>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8"/>
  <sheetViews>
    <sheetView tabSelected="1" zoomScale="85" zoomScaleNormal="85" workbookViewId="0">
      <selection activeCell="U36" sqref="U36"/>
    </sheetView>
  </sheetViews>
  <sheetFormatPr defaultRowHeight="14.4" x14ac:dyDescent="0.3"/>
  <cols>
    <col min="1" max="1" width="15.6640625" bestFit="1" customWidth="1"/>
    <col min="2" max="17" width="8" bestFit="1" customWidth="1"/>
    <col min="24" max="24" width="17.88671875" bestFit="1" customWidth="1"/>
    <col min="26" max="26" width="9.88671875" bestFit="1" customWidth="1"/>
    <col min="27" max="27" width="18.33203125" customWidth="1"/>
    <col min="29" max="29" width="11.6640625" bestFit="1" customWidth="1"/>
    <col min="30" max="31" width="12" bestFit="1" customWidth="1"/>
    <col min="34" max="34" width="9.44140625" bestFit="1" customWidth="1"/>
    <col min="35" max="36" width="9.44140625" customWidth="1"/>
    <col min="37" max="37" width="10" bestFit="1" customWidth="1"/>
  </cols>
  <sheetData>
    <row r="1" spans="1:39" x14ac:dyDescent="0.3">
      <c r="A1" t="s">
        <v>0</v>
      </c>
    </row>
    <row r="2" spans="1:39" x14ac:dyDescent="0.3">
      <c r="X2" s="2"/>
    </row>
    <row r="3" spans="1:39" x14ac:dyDescent="0.3">
      <c r="A3" t="s">
        <v>1</v>
      </c>
      <c r="B3" s="1">
        <v>50</v>
      </c>
    </row>
    <row r="4" spans="1:39" x14ac:dyDescent="0.3">
      <c r="A4" t="s">
        <v>2</v>
      </c>
      <c r="B4">
        <v>90</v>
      </c>
      <c r="S4" t="s">
        <v>0</v>
      </c>
      <c r="U4" t="s">
        <v>1</v>
      </c>
      <c r="V4" t="s">
        <v>2</v>
      </c>
      <c r="W4" t="s">
        <v>3</v>
      </c>
      <c r="X4" t="s">
        <v>5</v>
      </c>
      <c r="Z4" t="s">
        <v>6</v>
      </c>
      <c r="AA4" t="s">
        <v>4</v>
      </c>
      <c r="AB4" t="s">
        <v>11</v>
      </c>
      <c r="AC4" t="s">
        <v>8</v>
      </c>
      <c r="AD4" t="s">
        <v>19</v>
      </c>
      <c r="AE4" t="s">
        <v>10</v>
      </c>
      <c r="AF4" t="s">
        <v>12</v>
      </c>
      <c r="AH4" t="s">
        <v>20</v>
      </c>
      <c r="AI4" t="s">
        <v>10</v>
      </c>
      <c r="AJ4" t="s">
        <v>12</v>
      </c>
      <c r="AK4" t="s">
        <v>21</v>
      </c>
      <c r="AL4" t="s">
        <v>10</v>
      </c>
      <c r="AM4" t="s">
        <v>12</v>
      </c>
    </row>
    <row r="5" spans="1:39" x14ac:dyDescent="0.3">
      <c r="A5" t="s">
        <v>3</v>
      </c>
      <c r="B5">
        <v>900</v>
      </c>
      <c r="U5" s="1">
        <v>50</v>
      </c>
      <c r="V5">
        <v>90</v>
      </c>
      <c r="W5">
        <v>900</v>
      </c>
      <c r="X5">
        <v>2.7309800000000002</v>
      </c>
      <c r="Y5">
        <v>1</v>
      </c>
      <c r="Z5">
        <f>V5</f>
        <v>90</v>
      </c>
      <c r="AA5">
        <v>2.7722600000000002</v>
      </c>
      <c r="AB5">
        <f>Z5/1000000</f>
        <v>9.0000000000000006E-5</v>
      </c>
      <c r="AC5">
        <f>AA5-$X$5</f>
        <v>4.1279999999999983E-2</v>
      </c>
      <c r="AD5">
        <f>(0.271*0.04^2*AC5*1000000000*8*PI()^2*8.854*0.000000000001*9.107*1E-31)/(0.64*0.009^2*(1.602*0.0000000000000000001)^2*(Z5/1000000))</f>
        <v>95170208977.755737</v>
      </c>
      <c r="AE5">
        <f>1/AD5</f>
        <v>1.0507489798974082E-11</v>
      </c>
      <c r="AF5">
        <f>LN(AD5)</f>
        <v>25.278932798864712</v>
      </c>
      <c r="AH5" s="3">
        <f>0.271/0.64 * $U$11 * AC5 * 1000000000 * 8 * PI()^2 * $V$11 *$W$11 * $X$5 * 1000000000 /$U$13^2</f>
        <v>2.3391714358266436E+16</v>
      </c>
      <c r="AI5">
        <f>1/AH5</f>
        <v>4.2750180028878832E-17</v>
      </c>
      <c r="AJ5">
        <f>LN(AH5)</f>
        <v>37.691158267317078</v>
      </c>
      <c r="AK5" s="3">
        <f>0.271/0.64 * $U$11 * AC5 * 1000000000 * 8 * PI()^2 * $V$11 *$W$11 * AA5*1000000000 /$U$13^2</f>
        <v>2.3745290718660596E+16</v>
      </c>
      <c r="AL5">
        <f>1/AK5</f>
        <v>4.2113613678106494E-17</v>
      </c>
      <c r="AM5">
        <f>LN(AK5)</f>
        <v>37.70616062020008</v>
      </c>
    </row>
    <row r="6" spans="1:39" x14ac:dyDescent="0.3">
      <c r="A6" t="s">
        <v>5</v>
      </c>
      <c r="B6">
        <v>2.7309800000000002</v>
      </c>
      <c r="Y6">
        <v>2</v>
      </c>
      <c r="Z6">
        <f>Z5+5</f>
        <v>95</v>
      </c>
      <c r="AA6">
        <v>2.7713399999999999</v>
      </c>
      <c r="AB6">
        <f t="shared" ref="AB6:AB18" si="0">Z6/1000000</f>
        <v>9.5000000000000005E-5</v>
      </c>
      <c r="AC6">
        <f t="shared" ref="AC6:AC18" si="1">AA6-$X$5</f>
        <v>4.0359999999999729E-2</v>
      </c>
      <c r="AD6">
        <f>(0.271*0.04^2*AC6*1000000000*8*PI()^2*8.854*0.000000000001*9.107*1E-31)/(0.64*0.009^2*(1.602*0.0000000000000000001)^2*(Z6/1000000))</f>
        <v>88151842893.410309</v>
      </c>
      <c r="AE6">
        <f t="shared" ref="AE6:AE69" si="2">1/AD6</f>
        <v>1.1344062326741826E-11</v>
      </c>
      <c r="AF6">
        <f t="shared" ref="AF6:AF18" si="3">LN(AD6)</f>
        <v>25.202326651906528</v>
      </c>
      <c r="AH6" s="3">
        <f t="shared" ref="AH6:AH19" si="4">0.271/0.64 * $U$11 * AC6 * 1000000000 * 8 * PI()^2 * $V$11 *$W$11 * $X$5 * 1000000000 /$U$13^2</f>
        <v>2.2870387390979344E+16</v>
      </c>
      <c r="AI6">
        <f t="shared" ref="AI6:AI19" si="5">1/AH6</f>
        <v>4.3724663815464057E-17</v>
      </c>
      <c r="AJ6">
        <f t="shared" ref="AJ6:AJ19" si="6">LN(AH6)</f>
        <v>37.668619341629167</v>
      </c>
      <c r="AK6" s="3">
        <f t="shared" ref="AK6:AK19" si="7">0.271/0.64 * $U$11 * AC6 * 1000000000 * 8 * PI()^2 * $V$11 *$W$11 * AA6*1000000000 /$U$13^2</f>
        <v>2.3208379187001256E+16</v>
      </c>
      <c r="AL6">
        <f t="shared" ref="AL6:AL19" si="8">1/AK6</f>
        <v>4.3087886144159882E-17</v>
      </c>
      <c r="AM6">
        <f t="shared" ref="AM6:AM19" si="9">LN(AK6)</f>
        <v>37.6832897802296</v>
      </c>
    </row>
    <row r="7" spans="1:39" x14ac:dyDescent="0.3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Y7">
        <v>3</v>
      </c>
      <c r="Z7">
        <f>Z6+10</f>
        <v>105</v>
      </c>
      <c r="AA7">
        <v>2.7690399999999999</v>
      </c>
      <c r="AB7">
        <f t="shared" si="0"/>
        <v>1.05E-4</v>
      </c>
      <c r="AC7">
        <f t="shared" si="1"/>
        <v>3.8059999999999761E-2</v>
      </c>
      <c r="AD7">
        <f t="shared" ref="AD7:AD18" si="10">(0.271*0.04^2*AC7*1000000000*8*PI()^2*8.854*0.000000000001*9.107*1E-31)/(0.64*0.009^2*(1.602*0.0000000000000000001)^2*(Z7/1000000))</f>
        <v>75211340400.609711</v>
      </c>
      <c r="AE7">
        <f t="shared" si="2"/>
        <v>1.3295867281098123E-11</v>
      </c>
      <c r="AF7">
        <f t="shared" si="3"/>
        <v>25.043567859732143</v>
      </c>
      <c r="AH7" s="3">
        <f t="shared" si="4"/>
        <v>2.1567069972761996E+16</v>
      </c>
      <c r="AI7">
        <f t="shared" si="5"/>
        <v>4.6366984539992874E-17</v>
      </c>
      <c r="AJ7">
        <f t="shared" si="6"/>
        <v>37.609944008011766</v>
      </c>
      <c r="AK7" s="3">
        <f t="shared" si="7"/>
        <v>2.1867637052404948E+16</v>
      </c>
      <c r="AL7">
        <f t="shared" si="8"/>
        <v>4.5729677953019733E-17</v>
      </c>
      <c r="AM7">
        <f t="shared" si="9"/>
        <v>37.623784178604538</v>
      </c>
    </row>
    <row r="8" spans="1:39" x14ac:dyDescent="0.3">
      <c r="A8" t="s">
        <v>6</v>
      </c>
      <c r="B8">
        <f>B4</f>
        <v>90</v>
      </c>
      <c r="C8">
        <f>B8+5</f>
        <v>95</v>
      </c>
      <c r="D8">
        <f>C8+10</f>
        <v>105</v>
      </c>
      <c r="E8">
        <f>D8+15</f>
        <v>120</v>
      </c>
      <c r="F8">
        <f>E8+20</f>
        <v>140</v>
      </c>
      <c r="G8">
        <f>F8+30</f>
        <v>170</v>
      </c>
      <c r="H8">
        <f>G8+40</f>
        <v>210</v>
      </c>
      <c r="I8">
        <f>H8+50</f>
        <v>260</v>
      </c>
      <c r="J8">
        <f>I8+60</f>
        <v>320</v>
      </c>
      <c r="K8">
        <f>J8+72</f>
        <v>392</v>
      </c>
      <c r="L8">
        <f>K8+80</f>
        <v>472</v>
      </c>
      <c r="M8">
        <f>L8+88</f>
        <v>560</v>
      </c>
      <c r="N8">
        <f>M8+100</f>
        <v>660</v>
      </c>
      <c r="O8">
        <f>N8+110</f>
        <v>770</v>
      </c>
      <c r="P8">
        <f>O8+120</f>
        <v>890</v>
      </c>
      <c r="U8" t="s">
        <v>13</v>
      </c>
      <c r="V8" t="s">
        <v>14</v>
      </c>
      <c r="Y8">
        <v>4</v>
      </c>
      <c r="Z8">
        <f>Z7+15</f>
        <v>120</v>
      </c>
      <c r="AA8">
        <v>2.7663000000000002</v>
      </c>
      <c r="AB8">
        <f t="shared" si="0"/>
        <v>1.2E-4</v>
      </c>
      <c r="AC8">
        <f t="shared" si="1"/>
        <v>3.5320000000000018E-2</v>
      </c>
      <c r="AD8">
        <f t="shared" si="10"/>
        <v>61072161720.463974</v>
      </c>
      <c r="AE8">
        <f t="shared" si="2"/>
        <v>1.6374072438718366E-11</v>
      </c>
      <c r="AF8">
        <f t="shared" si="3"/>
        <v>24.835321980975383</v>
      </c>
      <c r="AH8" s="3">
        <f t="shared" si="4"/>
        <v>2.0014422265842324E+16</v>
      </c>
      <c r="AI8">
        <f t="shared" si="5"/>
        <v>4.9963970316877601E-17</v>
      </c>
      <c r="AJ8">
        <f t="shared" si="6"/>
        <v>37.535229521879529</v>
      </c>
      <c r="AK8" s="3">
        <f t="shared" si="7"/>
        <v>2.0273270516078336E+16</v>
      </c>
      <c r="AL8">
        <f t="shared" si="8"/>
        <v>4.9326032482372266E-17</v>
      </c>
      <c r="AM8">
        <f t="shared" si="9"/>
        <v>37.548079689970635</v>
      </c>
    </row>
    <row r="9" spans="1:39" x14ac:dyDescent="0.3">
      <c r="A9" t="s">
        <v>4</v>
      </c>
      <c r="B9">
        <v>2.7722600000000002</v>
      </c>
      <c r="C9">
        <v>2.7713399999999999</v>
      </c>
      <c r="D9">
        <v>2.7690399999999999</v>
      </c>
      <c r="E9">
        <v>2.7663000000000002</v>
      </c>
      <c r="F9">
        <v>2.7634099999999999</v>
      </c>
      <c r="G9">
        <v>2.7594599999999998</v>
      </c>
      <c r="H9">
        <v>2.7549199999999998</v>
      </c>
      <c r="I9">
        <v>2.7506300000000001</v>
      </c>
      <c r="J9">
        <v>2.7464599999999999</v>
      </c>
      <c r="K9">
        <v>2.7425099999999998</v>
      </c>
      <c r="L9">
        <v>2.7396099999999999</v>
      </c>
      <c r="M9">
        <v>2.7371400000000001</v>
      </c>
      <c r="N9">
        <v>2.7352500000000002</v>
      </c>
      <c r="O9">
        <v>2.73393</v>
      </c>
      <c r="P9">
        <v>2.7332399999999999</v>
      </c>
      <c r="U9">
        <f>0.04</f>
        <v>0.04</v>
      </c>
      <c r="V9">
        <f>0.009</f>
        <v>8.9999999999999993E-3</v>
      </c>
      <c r="Y9">
        <v>5</v>
      </c>
      <c r="Z9">
        <f>Z8+20</f>
        <v>140</v>
      </c>
      <c r="AA9">
        <v>2.7634099999999999</v>
      </c>
      <c r="AB9">
        <f t="shared" si="0"/>
        <v>1.3999999999999999E-4</v>
      </c>
      <c r="AC9">
        <f t="shared" si="1"/>
        <v>3.2429999999999737E-2</v>
      </c>
      <c r="AD9">
        <f t="shared" si="10"/>
        <v>48064314947.289185</v>
      </c>
      <c r="AE9">
        <f t="shared" si="2"/>
        <v>2.0805456212091498E-11</v>
      </c>
      <c r="AF9">
        <f t="shared" si="3"/>
        <v>24.595805845731583</v>
      </c>
      <c r="AH9" s="3">
        <f t="shared" si="4"/>
        <v>1.83767755968647E+16</v>
      </c>
      <c r="AI9">
        <f t="shared" si="5"/>
        <v>5.4416510379035812E-17</v>
      </c>
      <c r="AJ9">
        <f t="shared" si="6"/>
        <v>37.449864066462986</v>
      </c>
      <c r="AK9" s="3">
        <f t="shared" si="7"/>
        <v>1.8594997199588376E+16</v>
      </c>
      <c r="AL9">
        <f t="shared" si="8"/>
        <v>5.3777905383182113E-17</v>
      </c>
      <c r="AM9">
        <f t="shared" si="9"/>
        <v>37.461668971687459</v>
      </c>
    </row>
    <row r="10" spans="1:39" x14ac:dyDescent="0.3">
      <c r="U10" t="s">
        <v>15</v>
      </c>
      <c r="V10" t="s">
        <v>17</v>
      </c>
      <c r="W10" t="s">
        <v>18</v>
      </c>
      <c r="Y10">
        <v>6</v>
      </c>
      <c r="Z10">
        <f>Z9+30</f>
        <v>170</v>
      </c>
      <c r="AA10">
        <v>2.7594599999999998</v>
      </c>
      <c r="AB10">
        <f t="shared" si="0"/>
        <v>1.7000000000000001E-4</v>
      </c>
      <c r="AC10">
        <f t="shared" si="1"/>
        <v>2.8479999999999617E-2</v>
      </c>
      <c r="AD10">
        <f t="shared" si="10"/>
        <v>34761211760.684616</v>
      </c>
      <c r="AE10">
        <f t="shared" si="2"/>
        <v>2.8767696790450012E-11</v>
      </c>
      <c r="AF10">
        <f t="shared" si="3"/>
        <v>24.27176799751517</v>
      </c>
      <c r="AH10" s="3">
        <f t="shared" si="4"/>
        <v>1.6138469596013066E+16</v>
      </c>
      <c r="AI10">
        <f t="shared" si="5"/>
        <v>6.1963744086802713E-17</v>
      </c>
      <c r="AJ10">
        <f t="shared" si="6"/>
        <v>37.319982232687529</v>
      </c>
      <c r="AK10" s="3">
        <f t="shared" si="7"/>
        <v>1.6306769478873594E+16</v>
      </c>
      <c r="AL10">
        <f t="shared" si="8"/>
        <v>6.1324224966542912E-17</v>
      </c>
      <c r="AM10">
        <f t="shared" si="9"/>
        <v>37.330356721960328</v>
      </c>
    </row>
    <row r="11" spans="1:39" x14ac:dyDescent="0.3">
      <c r="A11" t="s">
        <v>1</v>
      </c>
      <c r="B11" s="1">
        <v>20</v>
      </c>
      <c r="U11">
        <f>U9^2/V9^2</f>
        <v>19.753086419753089</v>
      </c>
      <c r="V11" s="3">
        <v>8.8539999999999992E-12</v>
      </c>
      <c r="W11" s="3">
        <v>9.1070000000000006E-31</v>
      </c>
      <c r="Y11">
        <v>7</v>
      </c>
      <c r="Z11">
        <f>Z10+40</f>
        <v>210</v>
      </c>
      <c r="AA11">
        <v>2.7549199999999998</v>
      </c>
      <c r="AB11">
        <f t="shared" si="0"/>
        <v>2.1000000000000001E-4</v>
      </c>
      <c r="AC11">
        <f t="shared" si="1"/>
        <v>2.3939999999999628E-2</v>
      </c>
      <c r="AD11">
        <f t="shared" si="10"/>
        <v>23654223452.319756</v>
      </c>
      <c r="AE11">
        <f t="shared" si="2"/>
        <v>4.2275748430960669E-11</v>
      </c>
      <c r="AF11">
        <f t="shared" si="3"/>
        <v>23.886807517434011</v>
      </c>
      <c r="AH11" s="3">
        <f t="shared" si="4"/>
        <v>1.3565834344401404E+16</v>
      </c>
      <c r="AI11">
        <f t="shared" si="5"/>
        <v>7.3714596140022761E-17</v>
      </c>
      <c r="AJ11">
        <f t="shared" si="6"/>
        <v>37.146330846273578</v>
      </c>
      <c r="AK11" s="3">
        <f t="shared" si="7"/>
        <v>1.3684753587385594E+16</v>
      </c>
      <c r="AL11">
        <f t="shared" si="8"/>
        <v>7.307402311736072E-17</v>
      </c>
      <c r="AM11">
        <f t="shared" si="9"/>
        <v>37.155058731204356</v>
      </c>
    </row>
    <row r="12" spans="1:39" x14ac:dyDescent="0.3">
      <c r="A12" t="s">
        <v>2</v>
      </c>
      <c r="B12">
        <v>16</v>
      </c>
      <c r="U12" t="s">
        <v>16</v>
      </c>
      <c r="Y12">
        <v>8</v>
      </c>
      <c r="Z12">
        <f>Z11+50</f>
        <v>260</v>
      </c>
      <c r="AA12">
        <v>2.7506300000000001</v>
      </c>
      <c r="AB12">
        <f t="shared" si="0"/>
        <v>2.5999999999999998E-4</v>
      </c>
      <c r="AC12">
        <f t="shared" si="1"/>
        <v>1.9649999999999945E-2</v>
      </c>
      <c r="AD12">
        <f t="shared" si="10"/>
        <v>15681696721.932833</v>
      </c>
      <c r="AE12">
        <f t="shared" si="2"/>
        <v>6.3768609847005503E-11</v>
      </c>
      <c r="AF12">
        <f t="shared" si="3"/>
        <v>23.475760055321409</v>
      </c>
      <c r="AH12" s="3">
        <f t="shared" si="4"/>
        <v>1.1134864029552676E+16</v>
      </c>
      <c r="AI12">
        <f t="shared" si="5"/>
        <v>8.9808011785858631E-17</v>
      </c>
      <c r="AJ12">
        <f t="shared" si="6"/>
        <v>36.94885748445904</v>
      </c>
      <c r="AK12" s="3">
        <f t="shared" si="7"/>
        <v>1.1214981818105028E+16</v>
      </c>
      <c r="AL12">
        <f t="shared" si="8"/>
        <v>8.9166439698157969E-17</v>
      </c>
      <c r="AM12">
        <f t="shared" si="9"/>
        <v>36.956026941669329</v>
      </c>
    </row>
    <row r="13" spans="1:39" x14ac:dyDescent="0.3">
      <c r="A13" t="s">
        <v>3</v>
      </c>
      <c r="B13">
        <v>880</v>
      </c>
      <c r="U13" s="3">
        <v>1.602E-19</v>
      </c>
      <c r="Y13">
        <v>9</v>
      </c>
      <c r="Z13">
        <f>Z12+60</f>
        <v>320</v>
      </c>
      <c r="AA13">
        <v>2.7464599999999999</v>
      </c>
      <c r="AB13">
        <f t="shared" si="0"/>
        <v>3.2000000000000003E-4</v>
      </c>
      <c r="AC13">
        <f t="shared" si="1"/>
        <v>1.5479999999999716E-2</v>
      </c>
      <c r="AD13">
        <f t="shared" si="10"/>
        <v>10037482978.122498</v>
      </c>
      <c r="AE13">
        <f t="shared" si="2"/>
        <v>9.9626569945830094E-11</v>
      </c>
      <c r="AF13">
        <f t="shared" si="3"/>
        <v>23.029592220389461</v>
      </c>
      <c r="AH13" s="3">
        <f t="shared" si="4"/>
        <v>8771892884349757</v>
      </c>
      <c r="AI13">
        <f t="shared" si="5"/>
        <v>1.1400048007701224E-16</v>
      </c>
      <c r="AJ13">
        <f t="shared" si="6"/>
        <v>36.71032901430533</v>
      </c>
      <c r="AK13" s="3">
        <f t="shared" si="7"/>
        <v>8821614560030181</v>
      </c>
      <c r="AL13">
        <f t="shared" si="8"/>
        <v>1.133579338787818E-16</v>
      </c>
      <c r="AM13">
        <f t="shared" si="9"/>
        <v>36.715981304869317</v>
      </c>
    </row>
    <row r="14" spans="1:39" x14ac:dyDescent="0.3">
      <c r="A14" t="s">
        <v>5</v>
      </c>
      <c r="B14">
        <v>2.7313700000000001</v>
      </c>
      <c r="Y14">
        <v>10</v>
      </c>
      <c r="Z14">
        <f>Z13+72</f>
        <v>392</v>
      </c>
      <c r="AA14">
        <v>2.7425099999999998</v>
      </c>
      <c r="AB14">
        <f t="shared" si="0"/>
        <v>3.9199999999999999E-4</v>
      </c>
      <c r="AC14">
        <f t="shared" si="1"/>
        <v>1.1529999999999596E-2</v>
      </c>
      <c r="AD14">
        <f t="shared" si="10"/>
        <v>6103052193.0997467</v>
      </c>
      <c r="AE14">
        <f t="shared" si="2"/>
        <v>1.6385244109998327E-10</v>
      </c>
      <c r="AF14">
        <f t="shared" si="3"/>
        <v>22.532054842512139</v>
      </c>
      <c r="AH14" s="3">
        <f t="shared" si="4"/>
        <v>6533586883498127</v>
      </c>
      <c r="AI14">
        <f t="shared" si="5"/>
        <v>1.53055284613372E-16</v>
      </c>
      <c r="AJ14">
        <f t="shared" si="6"/>
        <v>36.415732480424701</v>
      </c>
      <c r="AK14" s="3">
        <f t="shared" si="7"/>
        <v>6561171214678411</v>
      </c>
      <c r="AL14">
        <f t="shared" si="8"/>
        <v>1.524118129645568E-16</v>
      </c>
      <c r="AM14">
        <f t="shared" si="9"/>
        <v>36.419945520753451</v>
      </c>
    </row>
    <row r="15" spans="1:39" x14ac:dyDescent="0.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Y15">
        <v>11</v>
      </c>
      <c r="Z15">
        <f>Z14+80</f>
        <v>472</v>
      </c>
      <c r="AA15">
        <v>2.7396099999999999</v>
      </c>
      <c r="AB15">
        <f t="shared" si="0"/>
        <v>4.7199999999999998E-4</v>
      </c>
      <c r="AC15">
        <f t="shared" si="1"/>
        <v>8.6299999999996935E-3</v>
      </c>
      <c r="AD15">
        <f t="shared" si="10"/>
        <v>3793784351.6487403</v>
      </c>
      <c r="AE15">
        <f t="shared" si="2"/>
        <v>2.6358904653223375E-10</v>
      </c>
      <c r="AF15">
        <f t="shared" si="3"/>
        <v>22.056629867531417</v>
      </c>
      <c r="AH15" s="3">
        <f t="shared" si="4"/>
        <v>4890273617050201</v>
      </c>
      <c r="AI15">
        <f t="shared" si="5"/>
        <v>2.0448753552632442E-16</v>
      </c>
      <c r="AJ15">
        <f t="shared" si="6"/>
        <v>36.126024651239071</v>
      </c>
      <c r="AK15" s="3">
        <f t="shared" si="7"/>
        <v>4905727066476831</v>
      </c>
      <c r="AL15">
        <f t="shared" si="8"/>
        <v>2.0384338273392261E-16</v>
      </c>
      <c r="AM15">
        <f t="shared" si="9"/>
        <v>36.129179706601967</v>
      </c>
    </row>
    <row r="16" spans="1:39" x14ac:dyDescent="0.3">
      <c r="A16" t="s">
        <v>6</v>
      </c>
      <c r="B16">
        <f>B12</f>
        <v>16</v>
      </c>
      <c r="C16">
        <f>B16+4</f>
        <v>20</v>
      </c>
      <c r="D16">
        <f>C16+10</f>
        <v>30</v>
      </c>
      <c r="E16">
        <f>D16+15</f>
        <v>45</v>
      </c>
      <c r="F16">
        <f>E16+20</f>
        <v>65</v>
      </c>
      <c r="G16">
        <f>F16+30</f>
        <v>95</v>
      </c>
      <c r="H16">
        <f>G16+39</f>
        <v>134</v>
      </c>
      <c r="I16">
        <f>H16+50</f>
        <v>184</v>
      </c>
      <c r="J16">
        <f>I16+60</f>
        <v>244</v>
      </c>
      <c r="K16">
        <f>J16+72</f>
        <v>316</v>
      </c>
      <c r="L16">
        <f>K16+80</f>
        <v>396</v>
      </c>
      <c r="M16">
        <f>L16+88</f>
        <v>484</v>
      </c>
      <c r="N16">
        <f>M16+96</f>
        <v>580</v>
      </c>
      <c r="O16">
        <f>N16+110</f>
        <v>690</v>
      </c>
      <c r="P16">
        <f>O16+120</f>
        <v>810</v>
      </c>
      <c r="Y16">
        <v>12</v>
      </c>
      <c r="Z16">
        <f>Z15+88</f>
        <v>560</v>
      </c>
      <c r="AA16">
        <v>2.7371400000000001</v>
      </c>
      <c r="AB16">
        <f t="shared" si="0"/>
        <v>5.5999999999999995E-4</v>
      </c>
      <c r="AC16">
        <f t="shared" si="1"/>
        <v>6.1599999999999433E-3</v>
      </c>
      <c r="AD16">
        <f t="shared" si="10"/>
        <v>2282425069.9606929</v>
      </c>
      <c r="AE16">
        <f t="shared" si="2"/>
        <v>4.3813048373904412E-10</v>
      </c>
      <c r="AF16">
        <f t="shared" si="3"/>
        <v>21.548504341837894</v>
      </c>
      <c r="AH16" s="3">
        <f t="shared" si="4"/>
        <v>3490624041834301.5</v>
      </c>
      <c r="AI16">
        <f t="shared" si="5"/>
        <v>2.8648172590781394E-16</v>
      </c>
      <c r="AJ16">
        <f t="shared" si="6"/>
        <v>35.788856923689188</v>
      </c>
      <c r="AK16" s="3">
        <f t="shared" si="7"/>
        <v>3498497495355637</v>
      </c>
      <c r="AL16">
        <f t="shared" si="8"/>
        <v>2.8583699183078758E-16</v>
      </c>
      <c r="AM16">
        <f t="shared" si="9"/>
        <v>35.791109984194748</v>
      </c>
    </row>
    <row r="17" spans="1:39" x14ac:dyDescent="0.3">
      <c r="A17" t="s">
        <v>4</v>
      </c>
      <c r="B17">
        <v>2.77251</v>
      </c>
      <c r="C17">
        <v>2.7698299999999998</v>
      </c>
      <c r="D17">
        <v>2.7686199999999999</v>
      </c>
      <c r="E17">
        <v>2.7656499999999999</v>
      </c>
      <c r="F17">
        <v>2.7625600000000001</v>
      </c>
      <c r="G17">
        <v>2.7574800000000002</v>
      </c>
      <c r="H17">
        <v>2.75237</v>
      </c>
      <c r="I17">
        <v>2.7461700000000002</v>
      </c>
      <c r="J17">
        <v>2.7423600000000001</v>
      </c>
      <c r="K17">
        <v>2.73874</v>
      </c>
      <c r="L17">
        <v>2.7366700000000002</v>
      </c>
      <c r="M17">
        <v>2.7353499999999999</v>
      </c>
      <c r="N17">
        <v>2.7343500000000001</v>
      </c>
      <c r="O17">
        <v>2.7335799999999999</v>
      </c>
      <c r="P17">
        <v>2.7329400000000001</v>
      </c>
      <c r="Y17">
        <v>13</v>
      </c>
      <c r="Z17">
        <f>Z16+100</f>
        <v>660</v>
      </c>
      <c r="AA17">
        <v>2.7352500000000002</v>
      </c>
      <c r="AB17">
        <f t="shared" si="0"/>
        <v>6.6E-4</v>
      </c>
      <c r="AC17">
        <f t="shared" si="1"/>
        <v>4.269999999999996E-3</v>
      </c>
      <c r="AD17">
        <f t="shared" si="10"/>
        <v>1342418050.7895644</v>
      </c>
      <c r="AE17">
        <f t="shared" si="2"/>
        <v>7.4492442902703391E-10</v>
      </c>
      <c r="AF17">
        <f t="shared" si="3"/>
        <v>21.017738340241731</v>
      </c>
      <c r="AH17" s="3">
        <f t="shared" si="4"/>
        <v>2419637119907888</v>
      </c>
      <c r="AI17">
        <f t="shared" si="5"/>
        <v>4.1328511278503965E-16</v>
      </c>
      <c r="AJ17">
        <f t="shared" si="6"/>
        <v>35.422393973384303</v>
      </c>
      <c r="AK17" s="3">
        <f t="shared" si="7"/>
        <v>2423420322458623</v>
      </c>
      <c r="AL17">
        <f t="shared" si="8"/>
        <v>4.1263993321037846E-16</v>
      </c>
      <c r="AM17">
        <f t="shared" si="9"/>
        <v>35.423956293619099</v>
      </c>
    </row>
    <row r="18" spans="1:39" x14ac:dyDescent="0.3">
      <c r="Y18">
        <v>14</v>
      </c>
      <c r="Z18">
        <f>Z17+110</f>
        <v>770</v>
      </c>
      <c r="AA18">
        <v>2.73393</v>
      </c>
      <c r="AB18">
        <f t="shared" si="0"/>
        <v>7.6999999999999996E-4</v>
      </c>
      <c r="AC18">
        <f t="shared" si="1"/>
        <v>2.9499999999997861E-3</v>
      </c>
      <c r="AD18">
        <f t="shared" si="10"/>
        <v>794941435.22828996</v>
      </c>
      <c r="AE18">
        <f t="shared" si="2"/>
        <v>1.2579543041593016E-9</v>
      </c>
      <c r="AF18">
        <f t="shared" si="3"/>
        <v>20.493779003525596</v>
      </c>
      <c r="AH18" s="3">
        <f t="shared" si="4"/>
        <v>1671646253800412.3</v>
      </c>
      <c r="AI18">
        <f t="shared" si="5"/>
        <v>5.9821268867533739E-16</v>
      </c>
      <c r="AJ18">
        <f t="shared" si="6"/>
        <v>35.052585316495424</v>
      </c>
      <c r="AK18" s="3">
        <f t="shared" si="7"/>
        <v>1673451963270533</v>
      </c>
      <c r="AL18">
        <f t="shared" si="8"/>
        <v>5.9756719759414954E-16</v>
      </c>
      <c r="AM18">
        <f t="shared" si="9"/>
        <v>35.053664931818105</v>
      </c>
    </row>
    <row r="19" spans="1:39" x14ac:dyDescent="0.3">
      <c r="Y19">
        <v>15</v>
      </c>
      <c r="Z19">
        <f>Z18+120</f>
        <v>890</v>
      </c>
      <c r="AA19">
        <v>2.7332399999999999</v>
      </c>
      <c r="AB19">
        <f t="shared" ref="AB19:AB82" si="11">Z19/1000000</f>
        <v>8.8999999999999995E-4</v>
      </c>
      <c r="AC19">
        <f t="shared" ref="AC19:AC82" si="12">AA19-$X$5</f>
        <v>2.2599999999997067E-3</v>
      </c>
      <c r="AD19">
        <f t="shared" ref="AD19:AD82" si="13">(0.271*0.04^2*AC19*1000000000*8*PI()^2*8.854*0.000000000001*9.107*1E-31)/(0.64*0.009^2*(1.602*0.0000000000000000001)^2*(Z19/1000000))</f>
        <v>526892814.92446816</v>
      </c>
      <c r="AE19">
        <f t="shared" si="2"/>
        <v>1.8979192193830794E-9</v>
      </c>
      <c r="AF19">
        <f t="shared" ref="AF19:AF82" si="14">LN(AD19)</f>
        <v>20.082507698579548</v>
      </c>
      <c r="AH19" s="3">
        <f t="shared" si="4"/>
        <v>1280651028335157.5</v>
      </c>
      <c r="AI19">
        <f t="shared" si="5"/>
        <v>7.8085284583732156E-16</v>
      </c>
      <c r="AJ19">
        <f t="shared" si="6"/>
        <v>34.786144959427837</v>
      </c>
      <c r="AK19" s="3">
        <f t="shared" si="7"/>
        <v>1281710820543096.5</v>
      </c>
      <c r="AL19">
        <f t="shared" si="8"/>
        <v>7.8020719180343052E-16</v>
      </c>
      <c r="AM19">
        <f t="shared" si="9"/>
        <v>34.786972158965504</v>
      </c>
    </row>
    <row r="20" spans="1:39" x14ac:dyDescent="0.3">
      <c r="A20" t="s">
        <v>1</v>
      </c>
      <c r="B20" s="1">
        <v>10</v>
      </c>
    </row>
    <row r="21" spans="1:39" x14ac:dyDescent="0.3">
      <c r="A21" t="s">
        <v>2</v>
      </c>
      <c r="B21">
        <v>22</v>
      </c>
    </row>
    <row r="22" spans="1:39" x14ac:dyDescent="0.3">
      <c r="A22" t="s">
        <v>3</v>
      </c>
      <c r="B22">
        <v>940</v>
      </c>
      <c r="U22" t="s">
        <v>1</v>
      </c>
      <c r="V22" t="s">
        <v>2</v>
      </c>
      <c r="W22" t="s">
        <v>3</v>
      </c>
      <c r="X22" t="s">
        <v>5</v>
      </c>
      <c r="Z22" t="s">
        <v>6</v>
      </c>
      <c r="AA22" t="s">
        <v>4</v>
      </c>
      <c r="AB22" t="s">
        <v>11</v>
      </c>
      <c r="AC22" t="s">
        <v>8</v>
      </c>
      <c r="AD22" t="s">
        <v>9</v>
      </c>
      <c r="AE22" t="s">
        <v>10</v>
      </c>
      <c r="AF22" t="s">
        <v>12</v>
      </c>
      <c r="AH22" t="s">
        <v>20</v>
      </c>
      <c r="AI22" t="s">
        <v>10</v>
      </c>
      <c r="AJ22" t="s">
        <v>12</v>
      </c>
      <c r="AK22" t="s">
        <v>21</v>
      </c>
      <c r="AL22" t="s">
        <v>10</v>
      </c>
      <c r="AM22" t="s">
        <v>12</v>
      </c>
    </row>
    <row r="23" spans="1:39" x14ac:dyDescent="0.3">
      <c r="A23" t="s">
        <v>5</v>
      </c>
      <c r="B23">
        <v>2.7316099999999999</v>
      </c>
      <c r="U23" s="1">
        <v>20</v>
      </c>
      <c r="V23">
        <v>16</v>
      </c>
      <c r="W23">
        <v>880</v>
      </c>
      <c r="X23">
        <v>2.7313700000000001</v>
      </c>
      <c r="Y23">
        <v>1</v>
      </c>
      <c r="Z23">
        <f>V23</f>
        <v>16</v>
      </c>
      <c r="AA23">
        <v>2.77251</v>
      </c>
      <c r="AB23">
        <f t="shared" si="11"/>
        <v>1.5999999999999999E-5</v>
      </c>
      <c r="AC23">
        <f t="shared" si="12"/>
        <v>4.1529999999999845E-2</v>
      </c>
      <c r="AD23">
        <f t="shared" si="13"/>
        <v>538574506565.15948</v>
      </c>
      <c r="AE23">
        <f t="shared" si="2"/>
        <v>1.8567533141842371E-12</v>
      </c>
      <c r="AF23">
        <f t="shared" si="14"/>
        <v>27.012191683424547</v>
      </c>
      <c r="AH23" s="3">
        <f>0.271/0.64 * $U$11 * AC23 * 1000000000 * 8 * PI()^2 * $V$11 *$W$11 * $X$23 * 1000000000 /$U$13^2</f>
        <v>2.353673999995008E+16</v>
      </c>
      <c r="AI23">
        <f>1/AH23</f>
        <v>4.2486767496353402E-17</v>
      </c>
      <c r="AJ23">
        <f>LN(AH23)</f>
        <v>37.697338999469849</v>
      </c>
      <c r="AK23" s="3">
        <f>0.271/0.64 * $U$11 * AC23 * 1000000000 * 8 * PI()^2 * $V$11 *$W$11 * AA23 * 1000000000 /$U$13^2</f>
        <v>2.3891251283151536E+16</v>
      </c>
      <c r="AL23">
        <f>1/AK23</f>
        <v>4.1856325905592678E-17</v>
      </c>
      <c r="AM23">
        <f>LN(AK23)</f>
        <v>37.712288731735363</v>
      </c>
    </row>
    <row r="24" spans="1:39" x14ac:dyDescent="0.3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Y24">
        <v>2</v>
      </c>
      <c r="Z24">
        <f>Z23+4</f>
        <v>20</v>
      </c>
      <c r="AA24">
        <v>2.7698299999999998</v>
      </c>
      <c r="AB24">
        <f t="shared" si="11"/>
        <v>2.0000000000000002E-5</v>
      </c>
      <c r="AC24">
        <f t="shared" si="12"/>
        <v>3.8849999999999607E-2</v>
      </c>
      <c r="AD24">
        <f t="shared" si="13"/>
        <v>403055518036.24011</v>
      </c>
      <c r="AE24">
        <f t="shared" si="2"/>
        <v>2.4810477843652461E-12</v>
      </c>
      <c r="AF24">
        <f t="shared" si="14"/>
        <v>26.722340151281326</v>
      </c>
      <c r="AH24" s="3">
        <f t="shared" ref="AH24:AH37" si="15">0.271/0.64 * $U$11 * AC24 * 1000000000 * 8 * PI()^2 * $V$11 *$W$11 * $X$23 * 1000000000 /$U$13^2</f>
        <v>2.2017875005972904E+16</v>
      </c>
      <c r="AI24">
        <f t="shared" ref="AI24:AI37" si="16">1/AH24</f>
        <v>4.5417643606784249E-17</v>
      </c>
      <c r="AJ24">
        <f t="shared" ref="AJ24:AJ37" si="17">LN(AH24)</f>
        <v>37.630631018640834</v>
      </c>
      <c r="AK24" s="3">
        <f t="shared" ref="AK24:AK37" si="18">0.271/0.64 * $U$11 * AC24 * 1000000000 * 8 * PI()^2 * $V$11 *$W$11 * AA24 * 1000000000 /$U$13^2</f>
        <v>2.2327905310446376E+16</v>
      </c>
      <c r="AL24">
        <f t="shared" ref="AL24:AL37" si="19">1/AK24</f>
        <v>4.4787004696411811E-17</v>
      </c>
      <c r="AM24">
        <f t="shared" ref="AM24:AM37" si="20">LN(AK24)</f>
        <v>37.644613650292214</v>
      </c>
    </row>
    <row r="25" spans="1:39" x14ac:dyDescent="0.3">
      <c r="A25" t="s">
        <v>6</v>
      </c>
      <c r="B25">
        <f>B21</f>
        <v>22</v>
      </c>
      <c r="C25">
        <f>B25+5</f>
        <v>27</v>
      </c>
      <c r="D25">
        <f>C25+10</f>
        <v>37</v>
      </c>
      <c r="E25">
        <f>D25+15</f>
        <v>52</v>
      </c>
      <c r="F25">
        <f>E25+20</f>
        <v>72</v>
      </c>
      <c r="G25">
        <f>F25+30</f>
        <v>102</v>
      </c>
      <c r="H25">
        <f>G25+40</f>
        <v>142</v>
      </c>
      <c r="I25">
        <f>H25+50</f>
        <v>192</v>
      </c>
      <c r="J25">
        <f>I25+60</f>
        <v>252</v>
      </c>
      <c r="K25">
        <f>J25+72</f>
        <v>324</v>
      </c>
      <c r="L25">
        <f>K25+80</f>
        <v>404</v>
      </c>
      <c r="M25">
        <f>L25+86</f>
        <v>490</v>
      </c>
      <c r="N25">
        <f>M25+100</f>
        <v>590</v>
      </c>
      <c r="O25">
        <f>N25+110</f>
        <v>700</v>
      </c>
      <c r="P25">
        <f>O25+120</f>
        <v>820</v>
      </c>
      <c r="Q25">
        <f>P25+130</f>
        <v>950</v>
      </c>
      <c r="Y25">
        <v>3</v>
      </c>
      <c r="Z25">
        <f>Z24+10</f>
        <v>30</v>
      </c>
      <c r="AA25">
        <v>2.7686199999999999</v>
      </c>
      <c r="AB25">
        <f t="shared" si="11"/>
        <v>3.0000000000000001E-5</v>
      </c>
      <c r="AC25">
        <f t="shared" si="12"/>
        <v>3.7639999999999674E-2</v>
      </c>
      <c r="AD25">
        <f t="shared" si="13"/>
        <v>260334786767.63788</v>
      </c>
      <c r="AE25">
        <f t="shared" si="2"/>
        <v>3.8412077479778034E-12</v>
      </c>
      <c r="AF25">
        <f t="shared" si="14"/>
        <v>26.285234281076683</v>
      </c>
      <c r="AH25" s="3">
        <f t="shared" si="15"/>
        <v>2.13321187960057E+16</v>
      </c>
      <c r="AI25">
        <f t="shared" si="16"/>
        <v>4.6877668813059653E-17</v>
      </c>
      <c r="AJ25">
        <f t="shared" si="17"/>
        <v>37.598990256544361</v>
      </c>
      <c r="AK25" s="3">
        <f t="shared" si="18"/>
        <v>2.1623042920218532E+16</v>
      </c>
      <c r="AL25">
        <f t="shared" si="19"/>
        <v>4.6246959953307697E-17</v>
      </c>
      <c r="AM25">
        <f t="shared" si="20"/>
        <v>37.612535942834043</v>
      </c>
    </row>
    <row r="26" spans="1:39" x14ac:dyDescent="0.3">
      <c r="A26" t="s">
        <v>4</v>
      </c>
      <c r="B26">
        <v>2.7619600000000002</v>
      </c>
      <c r="C26">
        <v>2.7546900000000001</v>
      </c>
      <c r="D26">
        <v>2.7551899999999998</v>
      </c>
      <c r="E26">
        <v>2.7525200000000001</v>
      </c>
      <c r="F26">
        <v>2.7490000000000001</v>
      </c>
      <c r="G26">
        <v>2.7454900000000002</v>
      </c>
      <c r="H26">
        <v>2.7423299999999999</v>
      </c>
      <c r="I26">
        <v>2.7395700000000001</v>
      </c>
      <c r="J26">
        <v>2.7378200000000001</v>
      </c>
      <c r="K26">
        <v>2.7361800000000001</v>
      </c>
      <c r="L26">
        <v>2.7351999999999999</v>
      </c>
      <c r="M26">
        <v>2.7343000000000002</v>
      </c>
      <c r="N26">
        <v>2.7336200000000002</v>
      </c>
      <c r="O26">
        <v>2.7330399999999999</v>
      </c>
      <c r="P26">
        <v>2.7325699999999999</v>
      </c>
      <c r="Q26">
        <v>2.7322000000000002</v>
      </c>
      <c r="Y26">
        <v>4</v>
      </c>
      <c r="Z26">
        <f>Z25+15</f>
        <v>45</v>
      </c>
      <c r="AA26">
        <v>2.7656499999999999</v>
      </c>
      <c r="AB26">
        <f t="shared" si="11"/>
        <v>4.5000000000000003E-5</v>
      </c>
      <c r="AC26">
        <f t="shared" si="12"/>
        <v>3.4669999999999757E-2</v>
      </c>
      <c r="AD26">
        <f t="shared" si="13"/>
        <v>159861974091.99472</v>
      </c>
      <c r="AE26">
        <f t="shared" si="2"/>
        <v>6.2553962922072797E-12</v>
      </c>
      <c r="AF26">
        <f t="shared" si="14"/>
        <v>25.797576617948273</v>
      </c>
      <c r="AH26" s="3">
        <f t="shared" si="15"/>
        <v>1.9648899007904324E+16</v>
      </c>
      <c r="AI26">
        <f t="shared" si="16"/>
        <v>5.089343680771741E-17</v>
      </c>
      <c r="AJ26">
        <f t="shared" si="17"/>
        <v>37.516797701524112</v>
      </c>
      <c r="AK26" s="3">
        <f t="shared" si="18"/>
        <v>1.9895502089138632E+16</v>
      </c>
      <c r="AL26">
        <f t="shared" si="19"/>
        <v>5.0262616923144692E-17</v>
      </c>
      <c r="AM26">
        <f t="shared" si="20"/>
        <v>37.529270075422055</v>
      </c>
    </row>
    <row r="27" spans="1:39" x14ac:dyDescent="0.3">
      <c r="Y27">
        <v>5</v>
      </c>
      <c r="Z27">
        <f>Z26+20</f>
        <v>65</v>
      </c>
      <c r="AA27">
        <v>2.7625600000000001</v>
      </c>
      <c r="AB27">
        <f t="shared" si="11"/>
        <v>6.4999999999999994E-5</v>
      </c>
      <c r="AC27">
        <f t="shared" si="12"/>
        <v>3.1579999999999941E-2</v>
      </c>
      <c r="AD27">
        <f t="shared" si="13"/>
        <v>100809767425.67722</v>
      </c>
      <c r="AE27">
        <f t="shared" si="2"/>
        <v>9.9196737135343328E-12</v>
      </c>
      <c r="AF27">
        <f t="shared" si="14"/>
        <v>25.336501086953525</v>
      </c>
      <c r="AH27" s="3">
        <f t="shared" si="15"/>
        <v>1.7897670339475674E+16</v>
      </c>
      <c r="AI27">
        <f t="shared" si="16"/>
        <v>5.5873193607458961E-17</v>
      </c>
      <c r="AJ27">
        <f t="shared" si="17"/>
        <v>37.423446950654686</v>
      </c>
      <c r="AK27" s="3">
        <f t="shared" si="18"/>
        <v>1.8102047021466124E+16</v>
      </c>
      <c r="AL27">
        <f t="shared" si="19"/>
        <v>5.5242371142565283E-17</v>
      </c>
      <c r="AM27">
        <f t="shared" si="20"/>
        <v>37.434801421896324</v>
      </c>
    </row>
    <row r="28" spans="1:39" x14ac:dyDescent="0.3">
      <c r="Y28">
        <v>6</v>
      </c>
      <c r="Z28">
        <f>Z27+30</f>
        <v>95</v>
      </c>
      <c r="AA28">
        <v>2.7574800000000002</v>
      </c>
      <c r="AB28">
        <f t="shared" si="11"/>
        <v>9.5000000000000005E-5</v>
      </c>
      <c r="AC28">
        <f t="shared" si="12"/>
        <v>2.6499999999999968E-2</v>
      </c>
      <c r="AD28">
        <f t="shared" si="13"/>
        <v>57879678807.616104</v>
      </c>
      <c r="AE28">
        <f t="shared" si="2"/>
        <v>1.7277220962539532E-11</v>
      </c>
      <c r="AF28">
        <f t="shared" si="14"/>
        <v>24.781632189413305</v>
      </c>
      <c r="AH28" s="3">
        <f t="shared" si="15"/>
        <v>1.5018627738952054E+16</v>
      </c>
      <c r="AI28">
        <f t="shared" si="16"/>
        <v>6.6583979400888751E-17</v>
      </c>
      <c r="AJ28">
        <f t="shared" si="17"/>
        <v>37.248067674819367</v>
      </c>
      <c r="AK28" s="3">
        <f t="shared" si="18"/>
        <v>1.5162195388250406E+16</v>
      </c>
      <c r="AL28">
        <f t="shared" si="19"/>
        <v>6.5953509659618748E-17</v>
      </c>
      <c r="AM28">
        <f t="shared" si="20"/>
        <v>37.257581579168694</v>
      </c>
    </row>
    <row r="29" spans="1:39" x14ac:dyDescent="0.3">
      <c r="A29" t="s">
        <v>1</v>
      </c>
      <c r="B29" s="1">
        <v>100</v>
      </c>
      <c r="Y29">
        <v>7</v>
      </c>
      <c r="Z29">
        <f>Z28+39</f>
        <v>134</v>
      </c>
      <c r="AA29">
        <v>2.75237</v>
      </c>
      <c r="AB29">
        <f t="shared" si="11"/>
        <v>1.34E-4</v>
      </c>
      <c r="AC29">
        <f t="shared" si="12"/>
        <v>2.1389999999999798E-2</v>
      </c>
      <c r="AD29">
        <f t="shared" si="13"/>
        <v>33121487277.10936</v>
      </c>
      <c r="AE29">
        <f t="shared" si="2"/>
        <v>3.0191880927131903E-11</v>
      </c>
      <c r="AF29">
        <f t="shared" si="14"/>
        <v>24.223448071165063</v>
      </c>
      <c r="AH29" s="3">
        <f t="shared" si="15"/>
        <v>1.2122582918346476E+16</v>
      </c>
      <c r="AI29">
        <f t="shared" si="16"/>
        <v>8.2490671067020447E-17</v>
      </c>
      <c r="AJ29">
        <f t="shared" si="17"/>
        <v>37.033846464921496</v>
      </c>
      <c r="AK29" s="3">
        <f t="shared" si="18"/>
        <v>1.2215786783544264E+16</v>
      </c>
      <c r="AL29">
        <f t="shared" si="19"/>
        <v>8.1861284722739899E-17</v>
      </c>
      <c r="AM29">
        <f t="shared" si="20"/>
        <v>37.041505508806345</v>
      </c>
    </row>
    <row r="30" spans="1:39" x14ac:dyDescent="0.3">
      <c r="A30" t="s">
        <v>2</v>
      </c>
      <c r="B30">
        <v>116</v>
      </c>
      <c r="Y30">
        <v>8</v>
      </c>
      <c r="Z30">
        <f>Z29+50</f>
        <v>184</v>
      </c>
      <c r="AA30">
        <v>2.7461700000000002</v>
      </c>
      <c r="AB30">
        <f t="shared" si="11"/>
        <v>1.84E-4</v>
      </c>
      <c r="AC30">
        <f t="shared" si="12"/>
        <v>1.5190000000000037E-2</v>
      </c>
      <c r="AD30">
        <f t="shared" si="13"/>
        <v>17129464828.410736</v>
      </c>
      <c r="AE30">
        <f t="shared" si="2"/>
        <v>5.8378940032114219E-11</v>
      </c>
      <c r="AF30">
        <f t="shared" si="14"/>
        <v>23.564065907020368</v>
      </c>
      <c r="AH30" s="3">
        <f t="shared" si="15"/>
        <v>8608790768101225</v>
      </c>
      <c r="AI30">
        <f t="shared" si="16"/>
        <v>1.161603327270274E-16</v>
      </c>
      <c r="AJ30">
        <f t="shared" si="17"/>
        <v>36.691560258434869</v>
      </c>
      <c r="AK30" s="3">
        <f t="shared" si="18"/>
        <v>8655437726721953</v>
      </c>
      <c r="AL30">
        <f t="shared" si="19"/>
        <v>1.1553430705332182E-16</v>
      </c>
      <c r="AM30">
        <f t="shared" si="20"/>
        <v>36.696964157271189</v>
      </c>
    </row>
    <row r="31" spans="1:39" x14ac:dyDescent="0.3">
      <c r="A31" t="s">
        <v>3</v>
      </c>
      <c r="B31">
        <v>920</v>
      </c>
      <c r="Y31">
        <v>9</v>
      </c>
      <c r="Z31">
        <f>Z30+60</f>
        <v>244</v>
      </c>
      <c r="AA31">
        <v>2.7423600000000001</v>
      </c>
      <c r="AB31">
        <f t="shared" si="11"/>
        <v>2.4399999999999999E-4</v>
      </c>
      <c r="AC31">
        <f t="shared" si="12"/>
        <v>1.1379999999999946E-2</v>
      </c>
      <c r="AD31">
        <f t="shared" si="13"/>
        <v>9677346235.5263767</v>
      </c>
      <c r="AE31">
        <f t="shared" si="2"/>
        <v>1.0333411409100083E-10</v>
      </c>
      <c r="AF31">
        <f t="shared" si="14"/>
        <v>22.993053551426648</v>
      </c>
      <c r="AH31" s="3">
        <f t="shared" si="15"/>
        <v>6449508817708442</v>
      </c>
      <c r="AI31">
        <f t="shared" si="16"/>
        <v>1.5505056714618267E-16</v>
      </c>
      <c r="AJ31">
        <f t="shared" si="17"/>
        <v>36.40278037052537</v>
      </c>
      <c r="AK31" s="3">
        <f t="shared" si="18"/>
        <v>6475459202279780</v>
      </c>
      <c r="AL31">
        <f t="shared" si="19"/>
        <v>1.5442920243369542E-16</v>
      </c>
      <c r="AM31">
        <f t="shared" si="20"/>
        <v>36.406795919252644</v>
      </c>
    </row>
    <row r="32" spans="1:39" x14ac:dyDescent="0.3">
      <c r="A32" t="s">
        <v>5</v>
      </c>
      <c r="B32">
        <v>2.7310400000000001</v>
      </c>
      <c r="Y32">
        <v>10</v>
      </c>
      <c r="Z32">
        <f>Z31+72</f>
        <v>316</v>
      </c>
      <c r="AA32">
        <v>2.73874</v>
      </c>
      <c r="AB32">
        <f t="shared" si="11"/>
        <v>3.1599999999999998E-4</v>
      </c>
      <c r="AC32">
        <f t="shared" si="12"/>
        <v>7.7599999999997671E-3</v>
      </c>
      <c r="AD32">
        <f t="shared" si="13"/>
        <v>5095402342.6048899</v>
      </c>
      <c r="AE32">
        <f t="shared" si="2"/>
        <v>1.9625535586043171E-10</v>
      </c>
      <c r="AF32">
        <f t="shared" si="14"/>
        <v>22.351604468629855</v>
      </c>
      <c r="AH32" s="3">
        <f t="shared" si="15"/>
        <v>4397907594500549</v>
      </c>
      <c r="AI32">
        <f t="shared" si="16"/>
        <v>2.2738085749015507E-16</v>
      </c>
      <c r="AJ32">
        <f t="shared" si="17"/>
        <v>36.019905276022286</v>
      </c>
      <c r="AK32" s="3">
        <f t="shared" si="18"/>
        <v>4409774378924287.5</v>
      </c>
      <c r="AL32">
        <f t="shared" si="19"/>
        <v>2.2676897139665868E-16</v>
      </c>
      <c r="AM32">
        <f t="shared" si="20"/>
        <v>36.022599921819001</v>
      </c>
    </row>
    <row r="33" spans="1:39" x14ac:dyDescent="0.3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Y33">
        <v>11</v>
      </c>
      <c r="Z33">
        <f>Z32+80</f>
        <v>396</v>
      </c>
      <c r="AA33">
        <v>2.7366700000000002</v>
      </c>
      <c r="AB33">
        <f t="shared" si="11"/>
        <v>3.9599999999999998E-4</v>
      </c>
      <c r="AC33">
        <f t="shared" si="12"/>
        <v>5.6899999999999729E-3</v>
      </c>
      <c r="AD33">
        <f t="shared" si="13"/>
        <v>2981404648.3187323</v>
      </c>
      <c r="AE33">
        <f t="shared" si="2"/>
        <v>3.3541237032816663E-10</v>
      </c>
      <c r="AF33">
        <f t="shared" si="14"/>
        <v>21.815660384905424</v>
      </c>
      <c r="AH33" s="3">
        <f t="shared" si="15"/>
        <v>3224754408854221</v>
      </c>
      <c r="AI33">
        <f t="shared" si="16"/>
        <v>3.1010113429236533E-16</v>
      </c>
      <c r="AJ33">
        <f t="shared" si="17"/>
        <v>35.709633189965423</v>
      </c>
      <c r="AK33" s="3">
        <f t="shared" si="18"/>
        <v>3231011780930112</v>
      </c>
      <c r="AL33">
        <f t="shared" si="19"/>
        <v>3.0950057375282298E-16</v>
      </c>
      <c r="AM33">
        <f t="shared" si="20"/>
        <v>35.711571727964326</v>
      </c>
    </row>
    <row r="34" spans="1:39" x14ac:dyDescent="0.3">
      <c r="A34" t="s">
        <v>6</v>
      </c>
      <c r="B34">
        <f>B30</f>
        <v>116</v>
      </c>
      <c r="C34">
        <f>B34+6</f>
        <v>122</v>
      </c>
      <c r="D34">
        <f>C34+10</f>
        <v>132</v>
      </c>
      <c r="E34">
        <f>D34+16</f>
        <v>148</v>
      </c>
      <c r="F34">
        <f>E34+20</f>
        <v>168</v>
      </c>
      <c r="G34">
        <f>F34+30</f>
        <v>198</v>
      </c>
      <c r="H34">
        <f>G34+42</f>
        <v>240</v>
      </c>
      <c r="I34">
        <f>H34+52</f>
        <v>292</v>
      </c>
      <c r="J34">
        <f>I34+60</f>
        <v>352</v>
      </c>
      <c r="K34">
        <f>J34+72</f>
        <v>424</v>
      </c>
      <c r="L34">
        <f>K34+76</f>
        <v>500</v>
      </c>
      <c r="M34">
        <f>L34+90</f>
        <v>590</v>
      </c>
      <c r="N34">
        <f>M34+100</f>
        <v>690</v>
      </c>
      <c r="O34">
        <f>N34+110</f>
        <v>800</v>
      </c>
      <c r="P34">
        <f>O34+120</f>
        <v>920</v>
      </c>
      <c r="Y34">
        <v>12</v>
      </c>
      <c r="Z34">
        <f>Z33+88</f>
        <v>484</v>
      </c>
      <c r="AA34">
        <v>2.7353499999999999</v>
      </c>
      <c r="AB34">
        <f t="shared" si="11"/>
        <v>4.84E-4</v>
      </c>
      <c r="AC34">
        <f t="shared" si="12"/>
        <v>4.369999999999763E-3</v>
      </c>
      <c r="AD34">
        <f t="shared" si="13"/>
        <v>1873440562.6836548</v>
      </c>
      <c r="AE34">
        <f t="shared" si="2"/>
        <v>5.3377727584136754E-10</v>
      </c>
      <c r="AF34">
        <f t="shared" si="14"/>
        <v>21.351042450412482</v>
      </c>
      <c r="AH34" s="3">
        <f t="shared" si="15"/>
        <v>2476656725253470.5</v>
      </c>
      <c r="AI34">
        <f t="shared" si="16"/>
        <v>4.0377012680174971E-16</v>
      </c>
      <c r="AJ34">
        <f t="shared" si="17"/>
        <v>35.445685950934632</v>
      </c>
      <c r="AK34" s="3">
        <f t="shared" si="18"/>
        <v>2480265571278180</v>
      </c>
      <c r="AL34">
        <f t="shared" si="19"/>
        <v>4.0318263156177267E-16</v>
      </c>
      <c r="AM34">
        <f t="shared" si="20"/>
        <v>35.447142034547184</v>
      </c>
    </row>
    <row r="35" spans="1:39" x14ac:dyDescent="0.3">
      <c r="A35" t="s">
        <v>4</v>
      </c>
      <c r="B35">
        <v>2.7751399999999999</v>
      </c>
      <c r="C35">
        <v>2.77413</v>
      </c>
      <c r="D35">
        <v>2.7735099999999999</v>
      </c>
      <c r="E35">
        <v>2.7711100000000002</v>
      </c>
      <c r="F35">
        <v>2.7686700000000002</v>
      </c>
      <c r="G35">
        <v>2.7652600000000001</v>
      </c>
      <c r="H35">
        <v>2.7614000000000001</v>
      </c>
      <c r="I35">
        <v>2.7567900000000001</v>
      </c>
      <c r="J35">
        <v>2.7533300000000001</v>
      </c>
      <c r="K35">
        <v>2.7495500000000002</v>
      </c>
      <c r="L35">
        <v>2.7464900000000001</v>
      </c>
      <c r="M35">
        <v>2.74316</v>
      </c>
      <c r="N35">
        <v>2.7406700000000002</v>
      </c>
      <c r="O35">
        <v>2.7385700000000002</v>
      </c>
      <c r="P35">
        <v>2.7365400000000002</v>
      </c>
      <c r="Y35">
        <v>13</v>
      </c>
      <c r="Z35">
        <f>Z34+96</f>
        <v>580</v>
      </c>
      <c r="AA35">
        <v>2.7343500000000001</v>
      </c>
      <c r="AB35">
        <f t="shared" si="11"/>
        <v>5.8E-4</v>
      </c>
      <c r="AC35">
        <f t="shared" si="12"/>
        <v>3.3699999999998731E-3</v>
      </c>
      <c r="AD35">
        <f t="shared" si="13"/>
        <v>1205606972.6908014</v>
      </c>
      <c r="AE35">
        <f t="shared" si="2"/>
        <v>8.2945771105495026E-10</v>
      </c>
      <c r="AF35">
        <f t="shared" si="14"/>
        <v>20.910248988845435</v>
      </c>
      <c r="AH35" s="3">
        <f t="shared" si="15"/>
        <v>1909916055859115.8</v>
      </c>
      <c r="AI35">
        <f t="shared" si="16"/>
        <v>5.2358322080819483E-16</v>
      </c>
      <c r="AJ35">
        <f t="shared" si="17"/>
        <v>35.185835686191425</v>
      </c>
      <c r="AK35" s="3">
        <f t="shared" si="18"/>
        <v>1911999826950714.5</v>
      </c>
      <c r="AL35">
        <f t="shared" si="19"/>
        <v>5.2301259963752967E-16</v>
      </c>
      <c r="AM35">
        <f t="shared" si="20"/>
        <v>35.18692611903294</v>
      </c>
    </row>
    <row r="36" spans="1:39" x14ac:dyDescent="0.3">
      <c r="Y36">
        <v>14</v>
      </c>
      <c r="Z36">
        <f>Z35+110</f>
        <v>690</v>
      </c>
      <c r="AA36">
        <v>2.7335799999999999</v>
      </c>
      <c r="AB36">
        <f t="shared" si="11"/>
        <v>6.8999999999999997E-4</v>
      </c>
      <c r="AC36">
        <f t="shared" si="12"/>
        <v>2.5999999999997137E-3</v>
      </c>
      <c r="AD36">
        <f t="shared" si="13"/>
        <v>781858390.23678553</v>
      </c>
      <c r="AE36">
        <f t="shared" si="2"/>
        <v>1.2790039890691079E-9</v>
      </c>
      <c r="AF36">
        <f t="shared" si="14"/>
        <v>20.477184195457692</v>
      </c>
      <c r="AH36" s="3">
        <f t="shared" si="15"/>
        <v>1473525740425323.5</v>
      </c>
      <c r="AI36">
        <f t="shared" si="16"/>
        <v>6.7864440543220951E-16</v>
      </c>
      <c r="AJ36">
        <f t="shared" si="17"/>
        <v>34.926434386854517</v>
      </c>
      <c r="AK36" s="3">
        <f t="shared" si="18"/>
        <v>1474717996284595.5</v>
      </c>
      <c r="AL36">
        <f t="shared" si="19"/>
        <v>6.7809574611512164E-16</v>
      </c>
      <c r="AM36">
        <f t="shared" si="20"/>
        <v>34.927243177463936</v>
      </c>
    </row>
    <row r="37" spans="1:39" x14ac:dyDescent="0.3">
      <c r="Y37">
        <v>15</v>
      </c>
      <c r="Z37">
        <f>Z36+120</f>
        <v>810</v>
      </c>
      <c r="AA37">
        <v>2.7329400000000001</v>
      </c>
      <c r="AB37">
        <f t="shared" si="11"/>
        <v>8.0999999999999996E-4</v>
      </c>
      <c r="AC37">
        <f t="shared" si="12"/>
        <v>1.9599999999999618E-3</v>
      </c>
      <c r="AD37">
        <f t="shared" si="13"/>
        <v>502082282.50537735</v>
      </c>
      <c r="AE37">
        <f t="shared" si="2"/>
        <v>1.9917054133239405E-9</v>
      </c>
      <c r="AF37">
        <f t="shared" si="14"/>
        <v>20.034274573597592</v>
      </c>
      <c r="AH37" s="3">
        <f t="shared" si="15"/>
        <v>1110811712013037</v>
      </c>
      <c r="AI37">
        <f t="shared" si="16"/>
        <v>9.0024257863448191E-16</v>
      </c>
      <c r="AJ37">
        <f t="shared" si="17"/>
        <v>34.643867415069593</v>
      </c>
      <c r="AK37" s="3">
        <f t="shared" si="18"/>
        <v>1111450210051699</v>
      </c>
      <c r="AL37">
        <f t="shared" si="19"/>
        <v>8.997254136588674E-16</v>
      </c>
      <c r="AM37">
        <f t="shared" si="20"/>
        <v>34.644442053054334</v>
      </c>
    </row>
    <row r="38" spans="1:39" x14ac:dyDescent="0.3">
      <c r="A38" t="s">
        <v>1</v>
      </c>
      <c r="B38" s="1">
        <v>200</v>
      </c>
    </row>
    <row r="39" spans="1:39" x14ac:dyDescent="0.3">
      <c r="A39" t="s">
        <v>2</v>
      </c>
      <c r="B39">
        <v>200</v>
      </c>
    </row>
    <row r="40" spans="1:39" x14ac:dyDescent="0.3">
      <c r="A40" t="s">
        <v>3</v>
      </c>
      <c r="B40">
        <v>1600</v>
      </c>
      <c r="U40" t="s">
        <v>1</v>
      </c>
      <c r="V40" t="s">
        <v>2</v>
      </c>
      <c r="W40" t="s">
        <v>3</v>
      </c>
      <c r="X40" t="s">
        <v>5</v>
      </c>
      <c r="Z40" t="s">
        <v>6</v>
      </c>
      <c r="AA40" t="s">
        <v>4</v>
      </c>
      <c r="AB40" t="s">
        <v>11</v>
      </c>
      <c r="AC40" t="s">
        <v>8</v>
      </c>
      <c r="AD40" t="s">
        <v>9</v>
      </c>
      <c r="AE40" t="s">
        <v>10</v>
      </c>
      <c r="AF40" t="s">
        <v>12</v>
      </c>
      <c r="AH40" t="s">
        <v>20</v>
      </c>
      <c r="AI40" t="s">
        <v>10</v>
      </c>
      <c r="AJ40" t="s">
        <v>12</v>
      </c>
      <c r="AK40" t="s">
        <v>21</v>
      </c>
      <c r="AL40" t="s">
        <v>10</v>
      </c>
      <c r="AM40" t="s">
        <v>12</v>
      </c>
    </row>
    <row r="41" spans="1:39" x14ac:dyDescent="0.3">
      <c r="A41" t="s">
        <v>5</v>
      </c>
      <c r="B41">
        <v>2.7311299999999998</v>
      </c>
      <c r="U41" s="1">
        <v>10</v>
      </c>
      <c r="V41">
        <v>22</v>
      </c>
      <c r="W41">
        <v>940</v>
      </c>
      <c r="X41">
        <v>2.7316099999999999</v>
      </c>
      <c r="Y41">
        <v>1</v>
      </c>
      <c r="Z41">
        <f>V41</f>
        <v>22</v>
      </c>
      <c r="AA41">
        <v>2.7619600000000002</v>
      </c>
      <c r="AB41">
        <f t="shared" si="11"/>
        <v>2.1999999999999999E-5</v>
      </c>
      <c r="AC41">
        <f t="shared" si="12"/>
        <v>3.0980000000000008E-2</v>
      </c>
      <c r="AD41">
        <f t="shared" si="13"/>
        <v>292188134989.18567</v>
      </c>
      <c r="AE41">
        <f t="shared" si="2"/>
        <v>3.4224524552888212E-12</v>
      </c>
      <c r="AF41">
        <f t="shared" si="14"/>
        <v>26.400663729652077</v>
      </c>
      <c r="AH41" s="3">
        <f>0.271/0.64 * $U$11 * AC41 * 1000000000 * 8 * PI()^2 * $V$11 *$W$11 * $X$41 * 1000000000 /$U$13^2</f>
        <v>1.7559168691191806E+16</v>
      </c>
      <c r="AI41">
        <f>1/AH41</f>
        <v>5.6950304287561709E-17</v>
      </c>
      <c r="AJ41">
        <f>LN(AH41)</f>
        <v>37.40435264094873</v>
      </c>
      <c r="AK41" s="3">
        <f>0.271/0.64 * $U$11 * AC41 * 1000000000 * 8 * PI()^2 * $V$11 *$W$11 * AA41 * 1000000000 /$U$13^2</f>
        <v>1.7754262708924088E+16</v>
      </c>
      <c r="AL41">
        <f>1/AK41</f>
        <v>5.6324501692619154E-17</v>
      </c>
      <c r="AM41">
        <f>LN(AK41)</f>
        <v>37.415402034615525</v>
      </c>
    </row>
    <row r="42" spans="1:39" x14ac:dyDescent="0.3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Y42">
        <v>2</v>
      </c>
      <c r="Z42">
        <f>Z41+5</f>
        <v>27</v>
      </c>
      <c r="AA42">
        <v>2.7546900000000001</v>
      </c>
      <c r="AB42">
        <f t="shared" si="11"/>
        <v>2.6999999999999999E-5</v>
      </c>
      <c r="AC42">
        <f t="shared" si="12"/>
        <v>2.3709999999999898E-2</v>
      </c>
      <c r="AD42">
        <f t="shared" si="13"/>
        <v>182209758952.08176</v>
      </c>
      <c r="AE42">
        <f t="shared" si="2"/>
        <v>5.4881802475957615E-12</v>
      </c>
      <c r="AF42">
        <f t="shared" si="14"/>
        <v>25.928424382094651</v>
      </c>
      <c r="AH42" s="3">
        <f t="shared" ref="AH42:AH56" si="21">0.271/0.64 * $U$11 * AC42 * 1000000000 * 8 * PI()^2 * $V$11 *$W$11 * $X$41 * 1000000000 /$U$13^2</f>
        <v>1.3438601990579594E+16</v>
      </c>
      <c r="AI42">
        <f t="shared" ref="AI42:AI56" si="22">1/AH42</f>
        <v>7.4412502185941362E-17</v>
      </c>
      <c r="AJ42">
        <f t="shared" ref="AJ42:AJ55" si="23">LN(AH42)</f>
        <v>37.13690770603732</v>
      </c>
      <c r="AK42" s="3">
        <f t="shared" ref="AK42:AK56" si="24">0.271/0.64 * $U$11 * AC42 * 1000000000 * 8 * PI()^2 * $V$11 *$W$11 * AA42 * 1000000000 /$U$13^2</f>
        <v>1.3552147823968176E+16</v>
      </c>
      <c r="AL42">
        <f t="shared" ref="AL42:AL56" si="25">1/AK42</f>
        <v>7.3789041633047362E-17</v>
      </c>
      <c r="AM42">
        <f t="shared" ref="AM42:AM55" si="26">LN(AK42)</f>
        <v>37.145321440668816</v>
      </c>
    </row>
    <row r="43" spans="1:39" x14ac:dyDescent="0.3">
      <c r="A43" t="s">
        <v>6</v>
      </c>
      <c r="B43">
        <f>B39</f>
        <v>200</v>
      </c>
      <c r="C43">
        <f>B43+12</f>
        <v>212</v>
      </c>
      <c r="D43">
        <f>C43+20</f>
        <v>232</v>
      </c>
      <c r="E43">
        <f>D43+32</f>
        <v>264</v>
      </c>
      <c r="F43">
        <f>E43+48</f>
        <v>312</v>
      </c>
      <c r="G43">
        <f>F43+68</f>
        <v>380</v>
      </c>
      <c r="H43">
        <f>G43+96</f>
        <v>476</v>
      </c>
      <c r="I43">
        <f>H43+124</f>
        <v>600</v>
      </c>
      <c r="J43">
        <f>I43+120</f>
        <v>720</v>
      </c>
      <c r="K43">
        <f>J43+140</f>
        <v>860</v>
      </c>
      <c r="L43">
        <f>K43+190</f>
        <v>1050</v>
      </c>
      <c r="M43">
        <f>L43+190</f>
        <v>1240</v>
      </c>
      <c r="N43">
        <f>M43+160</f>
        <v>1400</v>
      </c>
      <c r="O43">
        <f>N43+100</f>
        <v>1500</v>
      </c>
      <c r="P43">
        <f>O43+100</f>
        <v>1600</v>
      </c>
      <c r="Y43">
        <v>3</v>
      </c>
      <c r="Z43">
        <f>Z42+10</f>
        <v>37</v>
      </c>
      <c r="AA43">
        <v>2.7551899999999998</v>
      </c>
      <c r="AB43">
        <f t="shared" si="11"/>
        <v>3.6999999999999998E-5</v>
      </c>
      <c r="AC43">
        <f t="shared" si="12"/>
        <v>2.4209999999999621E-2</v>
      </c>
      <c r="AD43">
        <f t="shared" si="13"/>
        <v>135767840156.62904</v>
      </c>
      <c r="AE43">
        <f t="shared" si="2"/>
        <v>7.3655145345639034E-12</v>
      </c>
      <c r="AF43">
        <f t="shared" si="14"/>
        <v>25.634212206327398</v>
      </c>
      <c r="AH43" s="3">
        <f t="shared" si="21"/>
        <v>1.3721997224459224E+16</v>
      </c>
      <c r="AI43">
        <f t="shared" si="22"/>
        <v>7.2875688840507651E-17</v>
      </c>
      <c r="AJ43">
        <f t="shared" si="23"/>
        <v>37.15777657690996</v>
      </c>
      <c r="AK43" s="3">
        <f t="shared" si="24"/>
        <v>1.3840449234282278E+16</v>
      </c>
      <c r="AL43">
        <f t="shared" si="25"/>
        <v>7.2251990023780239E-17</v>
      </c>
      <c r="AM43">
        <f t="shared" si="26"/>
        <v>37.166371803697864</v>
      </c>
    </row>
    <row r="44" spans="1:39" x14ac:dyDescent="0.3">
      <c r="A44" t="s">
        <v>4</v>
      </c>
      <c r="B44">
        <v>2.7715999999999998</v>
      </c>
      <c r="C44">
        <v>2.7696999999999998</v>
      </c>
      <c r="D44">
        <v>2.7667999999999999</v>
      </c>
      <c r="E44">
        <v>2.76491</v>
      </c>
      <c r="F44">
        <v>2.7613699999999999</v>
      </c>
      <c r="G44">
        <v>2.7570100000000002</v>
      </c>
      <c r="H44">
        <v>2.7521599999999999</v>
      </c>
      <c r="I44">
        <v>2.7478699999999998</v>
      </c>
      <c r="J44">
        <v>2.7444999999999999</v>
      </c>
      <c r="K44">
        <v>2.7416999999999998</v>
      </c>
      <c r="L44">
        <v>2.7394699999999998</v>
      </c>
      <c r="M44">
        <v>2.7374800000000001</v>
      </c>
      <c r="N44">
        <v>2.7359100000000001</v>
      </c>
      <c r="O44">
        <v>2.7353999999999998</v>
      </c>
      <c r="P44">
        <v>2.7348300000000001</v>
      </c>
      <c r="Y44">
        <v>4</v>
      </c>
      <c r="Z44">
        <f>Z43+15</f>
        <v>52</v>
      </c>
      <c r="AA44">
        <v>2.7525200000000001</v>
      </c>
      <c r="AB44">
        <f t="shared" si="11"/>
        <v>5.1999999999999997E-5</v>
      </c>
      <c r="AC44">
        <f t="shared" si="12"/>
        <v>2.1539999999999893E-2</v>
      </c>
      <c r="AD44">
        <f t="shared" si="13"/>
        <v>85950062949.219452</v>
      </c>
      <c r="AE44">
        <f t="shared" si="2"/>
        <v>1.1634662799384039E-11</v>
      </c>
      <c r="AF44">
        <f t="shared" si="14"/>
        <v>25.177032301168481</v>
      </c>
      <c r="AH44" s="3">
        <f t="shared" si="21"/>
        <v>1.2208666675541304E+16</v>
      </c>
      <c r="AI44">
        <f t="shared" si="22"/>
        <v>8.1909026315165765E-17</v>
      </c>
      <c r="AJ44">
        <f t="shared" si="23"/>
        <v>37.040922477688248</v>
      </c>
      <c r="AK44" s="3">
        <f t="shared" si="24"/>
        <v>1.2302121897987248E+16</v>
      </c>
      <c r="AL44">
        <f t="shared" si="25"/>
        <v>8.128679005884425E-17</v>
      </c>
      <c r="AM44">
        <f t="shared" si="26"/>
        <v>37.048548154442052</v>
      </c>
    </row>
    <row r="45" spans="1:39" x14ac:dyDescent="0.3">
      <c r="Y45">
        <v>5</v>
      </c>
      <c r="Z45">
        <f>Z44+20</f>
        <v>72</v>
      </c>
      <c r="AA45">
        <v>2.7490000000000001</v>
      </c>
      <c r="AB45">
        <f t="shared" si="11"/>
        <v>7.2000000000000002E-5</v>
      </c>
      <c r="AC45">
        <f t="shared" si="12"/>
        <v>1.8019999999999925E-2</v>
      </c>
      <c r="AD45">
        <f t="shared" si="13"/>
        <v>51930934041.277634</v>
      </c>
      <c r="AE45">
        <f t="shared" si="2"/>
        <v>1.9256345345245351E-11</v>
      </c>
      <c r="AF45">
        <f t="shared" si="14"/>
        <v>24.673180481185803</v>
      </c>
      <c r="AH45" s="3">
        <f t="shared" si="21"/>
        <v>1.0213564229027598E+16</v>
      </c>
      <c r="AI45">
        <f t="shared" si="22"/>
        <v>9.7909013697484423E-17</v>
      </c>
      <c r="AJ45">
        <f t="shared" si="23"/>
        <v>36.862493058140196</v>
      </c>
      <c r="AK45" s="3">
        <f t="shared" si="24"/>
        <v>1.0278585912922E+16</v>
      </c>
      <c r="AL45">
        <f t="shared" si="25"/>
        <v>9.7289647474058002E-17</v>
      </c>
      <c r="AM45">
        <f t="shared" si="26"/>
        <v>36.868839088367103</v>
      </c>
    </row>
    <row r="46" spans="1:39" x14ac:dyDescent="0.3">
      <c r="Y46">
        <v>6</v>
      </c>
      <c r="Z46">
        <f>Z45+30</f>
        <v>102</v>
      </c>
      <c r="AA46">
        <v>2.7454900000000002</v>
      </c>
      <c r="AB46">
        <f t="shared" si="11"/>
        <v>1.02E-4</v>
      </c>
      <c r="AC46">
        <f t="shared" si="12"/>
        <v>1.4510000000000023E-2</v>
      </c>
      <c r="AD46">
        <f t="shared" si="13"/>
        <v>29516923141.827091</v>
      </c>
      <c r="AE46">
        <f t="shared" si="2"/>
        <v>3.3878869934886453E-11</v>
      </c>
      <c r="AF46">
        <f t="shared" si="14"/>
        <v>24.108229601633496</v>
      </c>
      <c r="AH46" s="3">
        <f t="shared" si="21"/>
        <v>8224129687191526</v>
      </c>
      <c r="AI46">
        <f t="shared" si="22"/>
        <v>1.2159341328936314E-16</v>
      </c>
      <c r="AJ46">
        <f t="shared" si="23"/>
        <v>36.645848872856106</v>
      </c>
      <c r="AK46" s="3">
        <f t="shared" si="24"/>
        <v>8265918566298799</v>
      </c>
      <c r="AL46">
        <f t="shared" si="25"/>
        <v>1.2097869002449735E-16</v>
      </c>
      <c r="AM46">
        <f t="shared" si="26"/>
        <v>36.650917259306262</v>
      </c>
    </row>
    <row r="47" spans="1:39" x14ac:dyDescent="0.3">
      <c r="A47" t="s">
        <v>1</v>
      </c>
      <c r="B47" s="1">
        <v>450</v>
      </c>
      <c r="C47" t="s">
        <v>7</v>
      </c>
      <c r="Y47">
        <v>7</v>
      </c>
      <c r="Z47">
        <f>Z46+40</f>
        <v>142</v>
      </c>
      <c r="AA47">
        <v>2.7423299999999999</v>
      </c>
      <c r="AB47">
        <f t="shared" si="11"/>
        <v>1.4200000000000001E-4</v>
      </c>
      <c r="AC47">
        <f t="shared" si="12"/>
        <v>1.1349999999999749E-2</v>
      </c>
      <c r="AD47">
        <f t="shared" si="13"/>
        <v>16584842857.908787</v>
      </c>
      <c r="AE47">
        <f t="shared" si="2"/>
        <v>6.0296018995629588E-11</v>
      </c>
      <c r="AF47">
        <f t="shared" si="14"/>
        <v>23.5317550343478</v>
      </c>
      <c r="AH47" s="3">
        <f t="shared" si="21"/>
        <v>6433071809071097</v>
      </c>
      <c r="AI47">
        <f t="shared" si="22"/>
        <v>1.5544673364129523E-16</v>
      </c>
      <c r="AJ47">
        <f t="shared" si="23"/>
        <v>36.400228549887395</v>
      </c>
      <c r="AK47" s="3">
        <f t="shared" si="24"/>
        <v>6458317920263121</v>
      </c>
      <c r="AL47">
        <f t="shared" si="25"/>
        <v>1.5483907920706055E-16</v>
      </c>
      <c r="AM47">
        <f t="shared" si="26"/>
        <v>36.404145294939234</v>
      </c>
    </row>
    <row r="48" spans="1:39" x14ac:dyDescent="0.3">
      <c r="A48" t="s">
        <v>2</v>
      </c>
      <c r="B48">
        <v>280</v>
      </c>
      <c r="Y48">
        <v>8</v>
      </c>
      <c r="Z48">
        <f>Z47+50</f>
        <v>192</v>
      </c>
      <c r="AA48">
        <v>2.7395700000000001</v>
      </c>
      <c r="AB48">
        <f t="shared" si="11"/>
        <v>1.92E-4</v>
      </c>
      <c r="AC48">
        <f t="shared" si="12"/>
        <v>8.5899999999998755E-3</v>
      </c>
      <c r="AD48">
        <f t="shared" si="13"/>
        <v>9283158783.5995483</v>
      </c>
      <c r="AE48">
        <f t="shared" si="2"/>
        <v>1.0772195362710899E-10</v>
      </c>
      <c r="AF48">
        <f t="shared" si="14"/>
        <v>22.951467711990038</v>
      </c>
      <c r="AH48" s="3">
        <f t="shared" si="21"/>
        <v>4868730118054727</v>
      </c>
      <c r="AI48">
        <f t="shared" si="22"/>
        <v>2.0539236633628488E-16</v>
      </c>
      <c r="AJ48">
        <f t="shared" si="23"/>
        <v>36.121609541956154</v>
      </c>
      <c r="AK48" s="3">
        <f t="shared" si="24"/>
        <v>4882917755286876</v>
      </c>
      <c r="AL48">
        <f t="shared" si="25"/>
        <v>2.0479558536845538E-16</v>
      </c>
      <c r="AM48">
        <f t="shared" si="26"/>
        <v>36.124519336777887</v>
      </c>
    </row>
    <row r="49" spans="1:39" x14ac:dyDescent="0.3">
      <c r="A49" t="s">
        <v>3</v>
      </c>
      <c r="B49">
        <v>2400</v>
      </c>
      <c r="Y49">
        <v>9</v>
      </c>
      <c r="Z49">
        <f>Z48+60</f>
        <v>252</v>
      </c>
      <c r="AA49">
        <v>2.7378200000000001</v>
      </c>
      <c r="AB49">
        <f t="shared" si="11"/>
        <v>2.52E-4</v>
      </c>
      <c r="AC49">
        <f t="shared" si="12"/>
        <v>6.8399999999999572E-3</v>
      </c>
      <c r="AD49">
        <f t="shared" si="13"/>
        <v>5631957964.838089</v>
      </c>
      <c r="AE49">
        <f t="shared" si="2"/>
        <v>1.7755814341003317E-10</v>
      </c>
      <c r="AF49">
        <f t="shared" si="14"/>
        <v>22.451722992144699</v>
      </c>
      <c r="AH49" s="3">
        <f t="shared" si="21"/>
        <v>3876846799475505.5</v>
      </c>
      <c r="AI49">
        <f t="shared" si="22"/>
        <v>2.5794158286968908E-16</v>
      </c>
      <c r="AJ49">
        <f t="shared" si="23"/>
        <v>35.893798537594463</v>
      </c>
      <c r="AK49" s="3">
        <f t="shared" si="24"/>
        <v>3885660363133840</v>
      </c>
      <c r="AL49">
        <f t="shared" si="25"/>
        <v>2.5735651254745431E-16</v>
      </c>
      <c r="AM49">
        <f t="shared" si="26"/>
        <v>35.896069341926363</v>
      </c>
    </row>
    <row r="50" spans="1:39" x14ac:dyDescent="0.3">
      <c r="A50" t="s">
        <v>5</v>
      </c>
      <c r="B50">
        <v>2.7315200000000002</v>
      </c>
      <c r="Y50">
        <v>10</v>
      </c>
      <c r="Z50">
        <f>Z49+72</f>
        <v>324</v>
      </c>
      <c r="AA50">
        <v>2.7361800000000001</v>
      </c>
      <c r="AB50">
        <f t="shared" si="11"/>
        <v>3.2400000000000001E-4</v>
      </c>
      <c r="AC50">
        <f t="shared" si="12"/>
        <v>5.1999999999998714E-3</v>
      </c>
      <c r="AD50">
        <f t="shared" si="13"/>
        <v>3330137588.0458527</v>
      </c>
      <c r="AE50">
        <f t="shared" si="2"/>
        <v>3.0028789308576493E-10</v>
      </c>
      <c r="AF50">
        <f t="shared" si="14"/>
        <v>21.926279457816698</v>
      </c>
      <c r="AH50" s="3">
        <f t="shared" si="21"/>
        <v>2947310432349745</v>
      </c>
      <c r="AI50">
        <f t="shared" si="22"/>
        <v>3.3929238977475112E-16</v>
      </c>
      <c r="AJ50">
        <f t="shared" si="23"/>
        <v>35.619669431547365</v>
      </c>
      <c r="AK50" s="3">
        <f t="shared" si="24"/>
        <v>2952241300473613</v>
      </c>
      <c r="AL50">
        <f t="shared" si="25"/>
        <v>3.3872569963694197E-16</v>
      </c>
      <c r="AM50">
        <f t="shared" si="26"/>
        <v>35.621341039661118</v>
      </c>
    </row>
    <row r="51" spans="1:39" x14ac:dyDescent="0.3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Y51">
        <v>11</v>
      </c>
      <c r="Z51">
        <f>Z50+80</f>
        <v>404</v>
      </c>
      <c r="AA51">
        <v>2.7351999999999999</v>
      </c>
      <c r="AB51">
        <f t="shared" si="11"/>
        <v>4.0400000000000001E-4</v>
      </c>
      <c r="AC51">
        <f t="shared" si="12"/>
        <v>4.2199999999996685E-3</v>
      </c>
      <c r="AD51">
        <f t="shared" si="13"/>
        <v>2167379341.8617129</v>
      </c>
      <c r="AE51">
        <f t="shared" si="2"/>
        <v>4.6138669898967961E-10</v>
      </c>
      <c r="AF51">
        <f t="shared" si="14"/>
        <v>21.496784598108359</v>
      </c>
      <c r="AH51" s="3">
        <f t="shared" si="21"/>
        <v>2391855773945242</v>
      </c>
      <c r="AI51">
        <f t="shared" si="22"/>
        <v>4.1808540920113752E-16</v>
      </c>
      <c r="AJ51">
        <f t="shared" si="23"/>
        <v>35.410845934007853</v>
      </c>
      <c r="AK51" s="3">
        <f t="shared" si="24"/>
        <v>2394999254247504</v>
      </c>
      <c r="AL51">
        <f t="shared" si="25"/>
        <v>4.1753666445887671E-16</v>
      </c>
      <c r="AM51">
        <f t="shared" si="26"/>
        <v>35.4121593143946</v>
      </c>
    </row>
    <row r="52" spans="1:39" x14ac:dyDescent="0.3">
      <c r="A52" t="s">
        <v>6</v>
      </c>
      <c r="B52">
        <f>B48</f>
        <v>280</v>
      </c>
      <c r="C52">
        <f>B52+20</f>
        <v>300</v>
      </c>
      <c r="D52">
        <f>C52+30</f>
        <v>330</v>
      </c>
      <c r="E52">
        <f>D52+50</f>
        <v>380</v>
      </c>
      <c r="F52">
        <f>E52+60</f>
        <v>440</v>
      </c>
      <c r="G52">
        <f>F52+70</f>
        <v>510</v>
      </c>
      <c r="H52">
        <f>G52+110</f>
        <v>620</v>
      </c>
      <c r="I52">
        <f>H52+150</f>
        <v>770</v>
      </c>
      <c r="J52">
        <f>I52+200</f>
        <v>970</v>
      </c>
      <c r="K52">
        <f>J52+250</f>
        <v>1220</v>
      </c>
      <c r="L52">
        <f>K52+240</f>
        <v>1460</v>
      </c>
      <c r="M52">
        <f>L52+300</f>
        <v>1760</v>
      </c>
      <c r="N52">
        <f>M52+320</f>
        <v>2080</v>
      </c>
      <c r="O52">
        <f>N52+200</f>
        <v>2280</v>
      </c>
      <c r="P52">
        <f>B49</f>
        <v>2400</v>
      </c>
      <c r="Y52">
        <v>12</v>
      </c>
      <c r="Z52">
        <f>Z51+86</f>
        <v>490</v>
      </c>
      <c r="AA52">
        <v>2.7343000000000002</v>
      </c>
      <c r="AB52">
        <f t="shared" si="11"/>
        <v>4.8999999999999998E-4</v>
      </c>
      <c r="AC52">
        <f t="shared" si="12"/>
        <v>3.3199999999999896E-3</v>
      </c>
      <c r="AD52">
        <f t="shared" si="13"/>
        <v>1405872213.7791362</v>
      </c>
      <c r="AE52">
        <f t="shared" si="2"/>
        <v>7.1130220101007055E-10</v>
      </c>
      <c r="AF52">
        <f t="shared" si="14"/>
        <v>21.063923739845389</v>
      </c>
      <c r="AH52" s="3">
        <f t="shared" si="21"/>
        <v>1881744352961801</v>
      </c>
      <c r="AI52">
        <f t="shared" si="22"/>
        <v>5.3142181530983965E-16</v>
      </c>
      <c r="AJ52">
        <f t="shared" si="23"/>
        <v>35.170975588888403</v>
      </c>
      <c r="AK52" s="3">
        <f t="shared" si="24"/>
        <v>1883597433126783.5</v>
      </c>
      <c r="AL52">
        <f t="shared" si="25"/>
        <v>5.3089900337143363E-16</v>
      </c>
      <c r="AM52">
        <f t="shared" si="26"/>
        <v>35.171959871548445</v>
      </c>
    </row>
    <row r="53" spans="1:39" x14ac:dyDescent="0.3">
      <c r="A53" t="s">
        <v>4</v>
      </c>
      <c r="B53">
        <v>2.7692899999999998</v>
      </c>
      <c r="C53">
        <v>2.7662800000000001</v>
      </c>
      <c r="D53">
        <v>2.7647300000000001</v>
      </c>
      <c r="E53">
        <v>2.7596799999999999</v>
      </c>
      <c r="F53">
        <v>2.7560899999999999</v>
      </c>
      <c r="G53">
        <v>2.75359</v>
      </c>
      <c r="H53">
        <v>2.7495799999999999</v>
      </c>
      <c r="I53">
        <v>2.74593</v>
      </c>
      <c r="J53">
        <v>2.7421199999999999</v>
      </c>
      <c r="K53">
        <v>2.7396400000000001</v>
      </c>
      <c r="L53">
        <v>2.7378999999999998</v>
      </c>
      <c r="M53">
        <v>2.73672</v>
      </c>
      <c r="N53">
        <v>2.7351399999999999</v>
      </c>
      <c r="O53">
        <v>2.73489</v>
      </c>
      <c r="P53">
        <v>2.73448</v>
      </c>
      <c r="Y53">
        <v>13</v>
      </c>
      <c r="Z53">
        <f>Z52+100</f>
        <v>590</v>
      </c>
      <c r="AA53">
        <v>2.7336200000000002</v>
      </c>
      <c r="AB53">
        <f t="shared" si="11"/>
        <v>5.9000000000000003E-4</v>
      </c>
      <c r="AC53">
        <f t="shared" si="12"/>
        <v>2.6399999999999757E-3</v>
      </c>
      <c r="AD53">
        <f t="shared" si="13"/>
        <v>928444096.25519705</v>
      </c>
      <c r="AE53">
        <f t="shared" si="2"/>
        <v>1.0770707725251502E-9</v>
      </c>
      <c r="AF53">
        <f t="shared" si="14"/>
        <v>20.649020728280121</v>
      </c>
      <c r="AH53" s="3">
        <f t="shared" si="21"/>
        <v>1496326834885278.3</v>
      </c>
      <c r="AI53">
        <f t="shared" si="22"/>
        <v>6.6830319198056009E-16</v>
      </c>
      <c r="AJ53">
        <f t="shared" si="23"/>
        <v>34.94178972311822</v>
      </c>
      <c r="AK53" s="3">
        <f t="shared" si="24"/>
        <v>1497427876739027.5</v>
      </c>
      <c r="AL53">
        <f t="shared" si="25"/>
        <v>6.6781179616992033E-16</v>
      </c>
      <c r="AM53">
        <f t="shared" si="26"/>
        <v>34.942525282313582</v>
      </c>
    </row>
    <row r="54" spans="1:39" x14ac:dyDescent="0.3">
      <c r="Y54">
        <v>14</v>
      </c>
      <c r="Z54">
        <f>Z53+110</f>
        <v>700</v>
      </c>
      <c r="AA54">
        <v>2.7330399999999999</v>
      </c>
      <c r="AB54">
        <f t="shared" si="11"/>
        <v>6.9999999999999999E-4</v>
      </c>
      <c r="AC54">
        <f t="shared" si="12"/>
        <v>2.0599999999997287E-3</v>
      </c>
      <c r="AD54">
        <f t="shared" si="13"/>
        <v>610622810.92447412</v>
      </c>
      <c r="AE54">
        <f t="shared" si="2"/>
        <v>1.6376721965005114E-9</v>
      </c>
      <c r="AF54">
        <f t="shared" si="14"/>
        <v>20.229989995779622</v>
      </c>
      <c r="AH54" s="3">
        <f t="shared" si="21"/>
        <v>1167588363584581.8</v>
      </c>
      <c r="AI54">
        <f t="shared" si="22"/>
        <v>8.5646622661596833E-16</v>
      </c>
      <c r="AJ54">
        <f t="shared" si="23"/>
        <v>34.693716788761364</v>
      </c>
      <c r="AK54" s="3">
        <f t="shared" si="24"/>
        <v>1168199597018317.3</v>
      </c>
      <c r="AL54">
        <f t="shared" si="25"/>
        <v>8.5601810046191967E-16</v>
      </c>
      <c r="AM54">
        <f t="shared" si="26"/>
        <v>34.694240152575205</v>
      </c>
    </row>
    <row r="55" spans="1:39" x14ac:dyDescent="0.3">
      <c r="Y55">
        <v>15</v>
      </c>
      <c r="Z55">
        <f>Z54+120</f>
        <v>820</v>
      </c>
      <c r="AA55">
        <v>2.7325699999999999</v>
      </c>
      <c r="AB55">
        <f t="shared" si="11"/>
        <v>8.1999999999999998E-4</v>
      </c>
      <c r="AC55">
        <f t="shared" si="12"/>
        <v>1.5899999999997583E-3</v>
      </c>
      <c r="AD55">
        <f t="shared" si="13"/>
        <v>402334352.68702698</v>
      </c>
      <c r="AE55">
        <f t="shared" si="2"/>
        <v>2.4854949454885174E-9</v>
      </c>
      <c r="AF55">
        <f t="shared" si="14"/>
        <v>19.812794023995359</v>
      </c>
      <c r="AH55" s="3">
        <f t="shared" si="21"/>
        <v>901196843737595.88</v>
      </c>
      <c r="AI55">
        <f t="shared" si="22"/>
        <v>1.1096354885716544E-15</v>
      </c>
      <c r="AJ55">
        <f t="shared" si="23"/>
        <v>34.434744822191995</v>
      </c>
      <c r="AK55" s="3">
        <f t="shared" si="24"/>
        <v>901513561340031.13</v>
      </c>
      <c r="AL55">
        <f t="shared" si="25"/>
        <v>1.1092456540682275E-15</v>
      </c>
      <c r="AM55">
        <f t="shared" si="26"/>
        <v>34.435096201542557</v>
      </c>
    </row>
    <row r="56" spans="1:39" x14ac:dyDescent="0.3">
      <c r="A56" t="s">
        <v>1</v>
      </c>
      <c r="B56" s="1">
        <v>5</v>
      </c>
      <c r="Y56">
        <v>16</v>
      </c>
      <c r="Z56">
        <f>Z55+130</f>
        <v>950</v>
      </c>
      <c r="AA56">
        <v>2.7322000000000002</v>
      </c>
      <c r="AB56">
        <f t="shared" si="11"/>
        <v>9.5E-4</v>
      </c>
      <c r="AC56">
        <f t="shared" si="12"/>
        <v>1.2199999999999989E-3</v>
      </c>
      <c r="AD56">
        <f t="shared" si="13"/>
        <v>266464936.3973271</v>
      </c>
      <c r="AE56">
        <f t="shared" si="2"/>
        <v>3.7528389795680108E-9</v>
      </c>
      <c r="AF56">
        <f t="shared" si="14"/>
        <v>19.400753222172249</v>
      </c>
      <c r="AH56" s="3">
        <f t="shared" si="21"/>
        <v>691484370666687.25</v>
      </c>
      <c r="AI56">
        <f t="shared" si="22"/>
        <v>1.4461642842857904E-15</v>
      </c>
      <c r="AJ56">
        <f t="shared" ref="AJ56" si="27">LN(AH56)</f>
        <v>34.169861664705174</v>
      </c>
      <c r="AK56" s="3">
        <f t="shared" si="24"/>
        <v>691633724263538</v>
      </c>
      <c r="AL56">
        <f t="shared" si="25"/>
        <v>1.4458519949483594E-15</v>
      </c>
      <c r="AM56">
        <f t="shared" ref="AM56" si="28">LN(AK56)</f>
        <v>34.170077631220217</v>
      </c>
    </row>
    <row r="57" spans="1:39" x14ac:dyDescent="0.3">
      <c r="A57" t="s">
        <v>2</v>
      </c>
      <c r="B57">
        <v>43</v>
      </c>
    </row>
    <row r="58" spans="1:39" x14ac:dyDescent="0.3">
      <c r="A58" t="s">
        <v>3</v>
      </c>
      <c r="B58">
        <v>800</v>
      </c>
    </row>
    <row r="59" spans="1:39" x14ac:dyDescent="0.3">
      <c r="A59" t="s">
        <v>5</v>
      </c>
      <c r="B59">
        <v>2.7314699999999998</v>
      </c>
      <c r="U59" t="s">
        <v>1</v>
      </c>
      <c r="V59" t="s">
        <v>2</v>
      </c>
      <c r="W59" t="s">
        <v>3</v>
      </c>
      <c r="X59" t="s">
        <v>5</v>
      </c>
      <c r="Z59" t="s">
        <v>6</v>
      </c>
      <c r="AA59" t="s">
        <v>4</v>
      </c>
      <c r="AB59" t="s">
        <v>11</v>
      </c>
      <c r="AC59" t="s">
        <v>8</v>
      </c>
      <c r="AD59" t="s">
        <v>9</v>
      </c>
      <c r="AE59" t="s">
        <v>10</v>
      </c>
      <c r="AF59" t="s">
        <v>12</v>
      </c>
      <c r="AH59" t="s">
        <v>20</v>
      </c>
      <c r="AI59" t="s">
        <v>10</v>
      </c>
      <c r="AJ59" t="s">
        <v>12</v>
      </c>
      <c r="AK59" t="s">
        <v>21</v>
      </c>
      <c r="AL59" t="s">
        <v>10</v>
      </c>
      <c r="AM59" t="s">
        <v>12</v>
      </c>
    </row>
    <row r="60" spans="1:39" x14ac:dyDescent="0.3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U60" s="1">
        <v>100</v>
      </c>
      <c r="V60">
        <v>116</v>
      </c>
      <c r="W60">
        <v>920</v>
      </c>
      <c r="X60">
        <v>2.7310400000000001</v>
      </c>
      <c r="Y60">
        <v>1</v>
      </c>
      <c r="Z60">
        <f>V60</f>
        <v>116</v>
      </c>
      <c r="AA60">
        <v>2.7751399999999999</v>
      </c>
      <c r="AB60">
        <f t="shared" si="11"/>
        <v>1.16E-4</v>
      </c>
      <c r="AC60">
        <f t="shared" si="12"/>
        <v>4.4159999999999755E-2</v>
      </c>
      <c r="AD60">
        <f t="shared" si="13"/>
        <v>78990510258.20105</v>
      </c>
      <c r="AE60">
        <f t="shared" si="2"/>
        <v>1.265974857905386E-11</v>
      </c>
      <c r="AF60">
        <f t="shared" si="14"/>
        <v>25.09259355888414</v>
      </c>
      <c r="AH60" s="3">
        <f>0.271/0.64 * $U$11 * AC60 * 1000000000 * 8 * PI()^2 * $V$11 *$W$11 * $X$60 * 1000000000 /$U$13^2</f>
        <v>2.502424420372466E+16</v>
      </c>
      <c r="AI60">
        <f>1/AH60</f>
        <v>3.9961246855605649E-17</v>
      </c>
      <c r="AJ60">
        <f>LN(AH60)</f>
        <v>37.758621518006528</v>
      </c>
      <c r="AK60" s="3">
        <f>0.271/0.64 * $U$11 * AC60 * 1000000000 * 8 * PI()^2 * $V$11 *$W$11 * AA60 * 1000000000 /$U$13^2</f>
        <v>2.5428328058001512E+16</v>
      </c>
      <c r="AL60">
        <f>1/AK60</f>
        <v>3.9326219078148584E-17</v>
      </c>
      <c r="AM60">
        <f>LN(AK60)</f>
        <v>37.774640225348911</v>
      </c>
    </row>
    <row r="61" spans="1:39" x14ac:dyDescent="0.3">
      <c r="A61" t="s">
        <v>6</v>
      </c>
      <c r="B61">
        <f>B57</f>
        <v>43</v>
      </c>
      <c r="C61">
        <f>B61+7</f>
        <v>50</v>
      </c>
      <c r="D61">
        <f>C61+10</f>
        <v>60</v>
      </c>
      <c r="E61">
        <f>D61+14</f>
        <v>74</v>
      </c>
      <c r="F61">
        <f>E61+18</f>
        <v>92</v>
      </c>
      <c r="G61">
        <f>F61+23</f>
        <v>115</v>
      </c>
      <c r="H61">
        <f>G61+29</f>
        <v>144</v>
      </c>
      <c r="I61">
        <f>H61+46</f>
        <v>190</v>
      </c>
      <c r="J61">
        <f>I61+58</f>
        <v>248</v>
      </c>
      <c r="K61">
        <f>J61+76</f>
        <v>324</v>
      </c>
      <c r="L61">
        <f>K61+92</f>
        <v>416</v>
      </c>
      <c r="M61">
        <f>L61+84</f>
        <v>500</v>
      </c>
      <c r="N61">
        <f>M61+100</f>
        <v>600</v>
      </c>
      <c r="O61">
        <f>N61+100</f>
        <v>700</v>
      </c>
      <c r="P61">
        <f>B58</f>
        <v>800</v>
      </c>
      <c r="Y61">
        <v>2</v>
      </c>
      <c r="Z61">
        <f>Z60+6</f>
        <v>122</v>
      </c>
      <c r="AA61">
        <v>2.77413</v>
      </c>
      <c r="AB61">
        <f t="shared" si="11"/>
        <v>1.22E-4</v>
      </c>
      <c r="AC61">
        <f t="shared" si="12"/>
        <v>4.31499999999998E-2</v>
      </c>
      <c r="AD61">
        <f t="shared" si="13"/>
        <v>73387959589.27298</v>
      </c>
      <c r="AE61">
        <f t="shared" si="2"/>
        <v>1.3626213422428612E-11</v>
      </c>
      <c r="AF61">
        <f t="shared" si="14"/>
        <v>25.019025720817844</v>
      </c>
      <c r="AH61" s="3">
        <f t="shared" ref="AH61:AH74" si="29">0.271/0.64 * $U$11 * AC61 * 1000000000 * 8 * PI()^2 * $V$11 *$W$11 * $X$60 * 1000000000 /$U$13^2</f>
        <v>2.4451905285115944E+16</v>
      </c>
      <c r="AI61">
        <f t="shared" ref="AI61:AI74" si="30">1/AH61</f>
        <v>4.0896608601240878E-17</v>
      </c>
      <c r="AJ61">
        <f t="shared" ref="AJ61:AJ74" si="31">LN(AH61)</f>
        <v>37.735484533567124</v>
      </c>
      <c r="AK61" s="3">
        <f t="shared" ref="AK61:AK74" si="32">0.271/0.64 * $U$11 * AC61 * 1000000000 * 8 * PI()^2 * $V$11 *$W$11 * AA61 * 1000000000 /$U$13^2</f>
        <v>2.483770432091756E+16</v>
      </c>
      <c r="AL61">
        <f t="shared" ref="AL61:AL74" si="33">1/AK61</f>
        <v>4.026136985445271E-17</v>
      </c>
      <c r="AM61">
        <f t="shared" ref="AM61:AM74" si="34">LN(AK61)</f>
        <v>37.751139229062488</v>
      </c>
    </row>
    <row r="62" spans="1:39" x14ac:dyDescent="0.3">
      <c r="A62" t="s">
        <v>4</v>
      </c>
      <c r="B62">
        <v>2.7519200000000001</v>
      </c>
      <c r="C62">
        <v>2.7504200000000001</v>
      </c>
      <c r="D62">
        <v>2.7496399999999999</v>
      </c>
      <c r="E62">
        <v>2.7479499999999999</v>
      </c>
      <c r="F62">
        <v>2.7452899999999998</v>
      </c>
      <c r="G62">
        <v>2.7431100000000002</v>
      </c>
      <c r="H62">
        <v>2.7412299999999998</v>
      </c>
      <c r="I62">
        <v>2.7386599999999999</v>
      </c>
      <c r="J62">
        <v>2.73672</v>
      </c>
      <c r="K62">
        <v>2.7351100000000002</v>
      </c>
      <c r="L62">
        <v>2.7339000000000002</v>
      </c>
      <c r="M62">
        <v>2.73325</v>
      </c>
      <c r="N62">
        <v>2.7326800000000002</v>
      </c>
      <c r="O62">
        <v>2.7322799999999998</v>
      </c>
      <c r="P62">
        <v>2.7319900000000001</v>
      </c>
      <c r="Y62">
        <v>3</v>
      </c>
      <c r="Z62">
        <f>Z61+10</f>
        <v>132</v>
      </c>
      <c r="AA62">
        <v>2.7735099999999999</v>
      </c>
      <c r="AB62">
        <f t="shared" si="11"/>
        <v>1.3200000000000001E-4</v>
      </c>
      <c r="AC62">
        <f t="shared" si="12"/>
        <v>4.2529999999999735E-2</v>
      </c>
      <c r="AD62">
        <f t="shared" si="13"/>
        <v>66853676463.793755</v>
      </c>
      <c r="AE62">
        <f t="shared" si="2"/>
        <v>1.495804049821515E-11</v>
      </c>
      <c r="AF62">
        <f t="shared" si="14"/>
        <v>24.925772134700836</v>
      </c>
      <c r="AH62" s="3">
        <f t="shared" si="29"/>
        <v>2.4100568523197672E+16</v>
      </c>
      <c r="AI62">
        <f t="shared" si="30"/>
        <v>4.1492797111299E-17</v>
      </c>
      <c r="AJ62">
        <f t="shared" si="31"/>
        <v>37.721011825303229</v>
      </c>
      <c r="AK62" s="3">
        <f t="shared" si="32"/>
        <v>2.4475352907600752E+16</v>
      </c>
      <c r="AL62">
        <f t="shared" si="33"/>
        <v>4.0857429258535954E-17</v>
      </c>
      <c r="AM62">
        <f t="shared" si="34"/>
        <v>37.736443002328542</v>
      </c>
    </row>
    <row r="63" spans="1:39" x14ac:dyDescent="0.3">
      <c r="Y63">
        <v>4</v>
      </c>
      <c r="Z63">
        <f>Z62+16</f>
        <v>148</v>
      </c>
      <c r="AA63">
        <v>2.7711100000000002</v>
      </c>
      <c r="AB63">
        <f t="shared" si="11"/>
        <v>1.4799999999999999E-4</v>
      </c>
      <c r="AC63">
        <f t="shared" si="12"/>
        <v>4.0129999999999999E-2</v>
      </c>
      <c r="AD63">
        <f t="shared" si="13"/>
        <v>56261497578.331345</v>
      </c>
      <c r="AE63">
        <f t="shared" si="2"/>
        <v>1.7774144717845936E-11</v>
      </c>
      <c r="AF63">
        <f t="shared" si="14"/>
        <v>24.753276258536378</v>
      </c>
      <c r="AH63" s="3">
        <f t="shared" si="29"/>
        <v>2.2740555251256256E+16</v>
      </c>
      <c r="AI63">
        <f t="shared" si="30"/>
        <v>4.3974300053414794E-17</v>
      </c>
      <c r="AJ63">
        <f t="shared" si="31"/>
        <v>37.662926300316521</v>
      </c>
      <c r="AK63" s="3">
        <f t="shared" si="32"/>
        <v>2.3074206186034892E+16</v>
      </c>
      <c r="AL63">
        <f t="shared" si="33"/>
        <v>4.3338435651373608E-17</v>
      </c>
      <c r="AM63">
        <f t="shared" si="34"/>
        <v>37.677491773235914</v>
      </c>
    </row>
    <row r="64" spans="1:39" x14ac:dyDescent="0.3">
      <c r="Y64">
        <v>5</v>
      </c>
      <c r="Z64">
        <f>Z63+20</f>
        <v>168</v>
      </c>
      <c r="AA64">
        <v>2.7686700000000002</v>
      </c>
      <c r="AB64">
        <f t="shared" si="11"/>
        <v>1.6799999999999999E-4</v>
      </c>
      <c r="AC64">
        <f t="shared" si="12"/>
        <v>3.7690000000000001E-2</v>
      </c>
      <c r="AD64">
        <f t="shared" si="13"/>
        <v>46550108704.9888</v>
      </c>
      <c r="AE64">
        <f t="shared" si="2"/>
        <v>2.1482226955419107E-11</v>
      </c>
      <c r="AF64">
        <f t="shared" si="14"/>
        <v>24.563795175897454</v>
      </c>
      <c r="AH64" s="3">
        <f t="shared" si="29"/>
        <v>2.1357875091448996E+16</v>
      </c>
      <c r="AI64">
        <f t="shared" si="30"/>
        <v>4.6821137202004133E-17</v>
      </c>
      <c r="AJ64">
        <f t="shared" si="31"/>
        <v>37.600196923316737</v>
      </c>
      <c r="AK64" s="3">
        <f t="shared" si="32"/>
        <v>2.1652157430664544E+16</v>
      </c>
      <c r="AL64">
        <f t="shared" si="33"/>
        <v>4.618477411326065E-17</v>
      </c>
      <c r="AM64">
        <f t="shared" si="34"/>
        <v>37.613881494771533</v>
      </c>
    </row>
    <row r="65" spans="21:39" x14ac:dyDescent="0.3">
      <c r="Y65">
        <v>6</v>
      </c>
      <c r="Z65">
        <f>Z64+30</f>
        <v>198</v>
      </c>
      <c r="AA65">
        <v>2.7652600000000001</v>
      </c>
      <c r="AB65">
        <f t="shared" si="11"/>
        <v>1.9799999999999999E-4</v>
      </c>
      <c r="AC65">
        <f t="shared" si="12"/>
        <v>3.4279999999999866E-2</v>
      </c>
      <c r="AD65">
        <f t="shared" si="13"/>
        <v>35923568135.102371</v>
      </c>
      <c r="AE65">
        <f t="shared" si="2"/>
        <v>2.7836878459265842E-11</v>
      </c>
      <c r="AF65">
        <f t="shared" si="14"/>
        <v>24.304659411056708</v>
      </c>
      <c r="AH65" s="3">
        <f t="shared" si="29"/>
        <v>1.9425522900898616E+16</v>
      </c>
      <c r="AI65">
        <f t="shared" si="30"/>
        <v>5.1478665727641256E-17</v>
      </c>
      <c r="AJ65">
        <f t="shared" si="31"/>
        <v>37.505364209767265</v>
      </c>
      <c r="AK65" s="3">
        <f t="shared" si="32"/>
        <v>1.9668925192212088E+16</v>
      </c>
      <c r="AL65">
        <f t="shared" si="33"/>
        <v>5.0841618961261291E-17</v>
      </c>
      <c r="AM65">
        <f t="shared" si="34"/>
        <v>37.517816383836625</v>
      </c>
    </row>
    <row r="66" spans="21:39" x14ac:dyDescent="0.3">
      <c r="Y66">
        <v>7</v>
      </c>
      <c r="Z66">
        <f>Z65+42</f>
        <v>240</v>
      </c>
      <c r="AA66">
        <v>2.7614000000000001</v>
      </c>
      <c r="AB66">
        <f t="shared" si="11"/>
        <v>2.4000000000000001E-4</v>
      </c>
      <c r="AC66">
        <f t="shared" si="12"/>
        <v>3.0419999999999892E-2</v>
      </c>
      <c r="AD66">
        <f t="shared" si="13"/>
        <v>26299761601.592667</v>
      </c>
      <c r="AE66">
        <f t="shared" si="2"/>
        <v>3.8023158352106193E-11</v>
      </c>
      <c r="AF66">
        <f t="shared" si="14"/>
        <v>23.992825711510822</v>
      </c>
      <c r="AH66" s="3">
        <f t="shared" si="29"/>
        <v>1.7238168221859276E+16</v>
      </c>
      <c r="AI66">
        <f t="shared" si="30"/>
        <v>5.8010804113857404E-17</v>
      </c>
      <c r="AJ66">
        <f t="shared" si="31"/>
        <v>37.385902402868837</v>
      </c>
      <c r="AK66" s="3">
        <f t="shared" si="32"/>
        <v>1.7429798804793124E+16</v>
      </c>
      <c r="AL66">
        <f t="shared" si="33"/>
        <v>5.737300878797316E-17</v>
      </c>
      <c r="AM66">
        <f t="shared" si="34"/>
        <v>37.396957711334863</v>
      </c>
    </row>
    <row r="67" spans="21:39" x14ac:dyDescent="0.3">
      <c r="Y67">
        <v>8</v>
      </c>
      <c r="Z67">
        <f>Z66+52</f>
        <v>292</v>
      </c>
      <c r="AA67">
        <v>2.7567900000000001</v>
      </c>
      <c r="AB67">
        <f t="shared" si="11"/>
        <v>2.92E-4</v>
      </c>
      <c r="AC67">
        <f t="shared" si="12"/>
        <v>2.5809999999999889E-2</v>
      </c>
      <c r="AD67">
        <f t="shared" si="13"/>
        <v>18340408174.248367</v>
      </c>
      <c r="AE67">
        <f t="shared" si="2"/>
        <v>5.4524413551716516E-11</v>
      </c>
      <c r="AF67">
        <f t="shared" si="14"/>
        <v>23.632372559483905</v>
      </c>
      <c r="AH67" s="3">
        <f t="shared" si="29"/>
        <v>1.4625809395338188E+16</v>
      </c>
      <c r="AI67">
        <f t="shared" si="30"/>
        <v>6.837228443020314E-17</v>
      </c>
      <c r="AJ67">
        <f t="shared" si="31"/>
        <v>37.221564129768211</v>
      </c>
      <c r="AK67" s="3">
        <f t="shared" si="32"/>
        <v>1.476371092440036E+16</v>
      </c>
      <c r="AL67">
        <f t="shared" si="33"/>
        <v>6.7733648072672208E-17</v>
      </c>
      <c r="AM67">
        <f t="shared" si="34"/>
        <v>37.230948600125195</v>
      </c>
    </row>
    <row r="68" spans="21:39" x14ac:dyDescent="0.3">
      <c r="Y68">
        <v>9</v>
      </c>
      <c r="Z68">
        <f>Z67+60</f>
        <v>352</v>
      </c>
      <c r="AA68">
        <v>2.7533300000000001</v>
      </c>
      <c r="AB68">
        <f t="shared" si="11"/>
        <v>3.5199999999999999E-4</v>
      </c>
      <c r="AC68">
        <f t="shared" si="12"/>
        <v>2.234999999999987E-2</v>
      </c>
      <c r="AD68">
        <f t="shared" si="13"/>
        <v>13174638510.749393</v>
      </c>
      <c r="AE68">
        <f t="shared" si="2"/>
        <v>7.590341087416435E-11</v>
      </c>
      <c r="AF68">
        <f t="shared" si="14"/>
        <v>23.301559493483143</v>
      </c>
      <c r="AH68" s="3">
        <f t="shared" si="29"/>
        <v>1.2665123594955754E+16</v>
      </c>
      <c r="AI68">
        <f t="shared" si="30"/>
        <v>7.8956987075773857E-17</v>
      </c>
      <c r="AJ68">
        <f t="shared" si="31"/>
        <v>37.077628437097268</v>
      </c>
      <c r="AK68" s="3">
        <f t="shared" si="32"/>
        <v>1.2768492862682176E+16</v>
      </c>
      <c r="AL68">
        <f t="shared" si="33"/>
        <v>7.8317778829062045E-17</v>
      </c>
      <c r="AM68">
        <f t="shared" si="34"/>
        <v>37.085757036273669</v>
      </c>
    </row>
    <row r="69" spans="21:39" x14ac:dyDescent="0.3">
      <c r="Y69">
        <v>10</v>
      </c>
      <c r="Z69">
        <f>Z68+72</f>
        <v>424</v>
      </c>
      <c r="AA69">
        <v>2.7495500000000002</v>
      </c>
      <c r="AB69">
        <f t="shared" si="11"/>
        <v>4.2400000000000001E-4</v>
      </c>
      <c r="AC69">
        <f t="shared" si="12"/>
        <v>1.8569999999999975E-2</v>
      </c>
      <c r="AD69">
        <f t="shared" si="13"/>
        <v>9087614397.3349895</v>
      </c>
      <c r="AE69">
        <f t="shared" si="2"/>
        <v>1.1003988024549737E-10</v>
      </c>
      <c r="AF69">
        <f t="shared" si="14"/>
        <v>22.930178268154325</v>
      </c>
      <c r="AH69" s="3">
        <f t="shared" si="29"/>
        <v>1.0523102691647848E+16</v>
      </c>
      <c r="AI69">
        <f t="shared" si="30"/>
        <v>9.5029007062118356E-17</v>
      </c>
      <c r="AJ69">
        <f t="shared" si="31"/>
        <v>36.892349491402307</v>
      </c>
      <c r="AK69" s="3">
        <f t="shared" si="32"/>
        <v>1.0594424470465588E+16</v>
      </c>
      <c r="AL69">
        <f t="shared" si="33"/>
        <v>9.4389270770463424E-17</v>
      </c>
      <c r="AM69">
        <f t="shared" si="34"/>
        <v>36.899104264293371</v>
      </c>
    </row>
    <row r="70" spans="21:39" x14ac:dyDescent="0.3">
      <c r="Y70">
        <v>11</v>
      </c>
      <c r="Z70">
        <f>Z69+76</f>
        <v>500</v>
      </c>
      <c r="AA70">
        <v>2.7464900000000001</v>
      </c>
      <c r="AB70">
        <f t="shared" si="11"/>
        <v>5.0000000000000001E-4</v>
      </c>
      <c r="AC70">
        <f t="shared" si="12"/>
        <v>1.5509999999999913E-2</v>
      </c>
      <c r="AD70">
        <f t="shared" si="13"/>
        <v>6436438697.289176</v>
      </c>
      <c r="AE70">
        <f t="shared" ref="AE70:AE128" si="35">1/AD70</f>
        <v>1.5536541976561795E-10</v>
      </c>
      <c r="AF70">
        <f t="shared" si="14"/>
        <v>22.585241226787918</v>
      </c>
      <c r="AH70" s="3">
        <f t="shared" si="29"/>
        <v>8789085769922317</v>
      </c>
      <c r="AI70">
        <f t="shared" si="30"/>
        <v>1.1377747654052518E-16</v>
      </c>
      <c r="AJ70">
        <f t="shared" si="31"/>
        <v>36.712287093226131</v>
      </c>
      <c r="AK70" s="3">
        <f t="shared" si="32"/>
        <v>8838807258858877</v>
      </c>
      <c r="AL70">
        <f t="shared" si="33"/>
        <v>1.1313743706739723E-16</v>
      </c>
      <c r="AM70">
        <f t="shared" si="34"/>
        <v>36.717928336988521</v>
      </c>
    </row>
    <row r="71" spans="21:39" x14ac:dyDescent="0.3">
      <c r="Y71">
        <v>12</v>
      </c>
      <c r="Z71">
        <f>Z70+90</f>
        <v>590</v>
      </c>
      <c r="AA71">
        <v>2.74316</v>
      </c>
      <c r="AB71">
        <f t="shared" si="11"/>
        <v>5.9000000000000003E-4</v>
      </c>
      <c r="AC71">
        <f t="shared" si="12"/>
        <v>1.2179999999999858E-2</v>
      </c>
      <c r="AD71">
        <f t="shared" si="13"/>
        <v>4283503444.0864658</v>
      </c>
      <c r="AE71">
        <f t="shared" si="35"/>
        <v>2.3345376350298882E-10</v>
      </c>
      <c r="AF71">
        <f t="shared" si="14"/>
        <v>22.178037073403644</v>
      </c>
      <c r="AH71" s="3">
        <f t="shared" si="29"/>
        <v>6902067355103362</v>
      </c>
      <c r="AI71">
        <f t="shared" si="30"/>
        <v>1.4488412653066966E-16</v>
      </c>
      <c r="AJ71">
        <f t="shared" si="31"/>
        <v>36.470597378319432</v>
      </c>
      <c r="AK71" s="3">
        <f t="shared" si="32"/>
        <v>6932697831531336</v>
      </c>
      <c r="AL71">
        <f t="shared" si="33"/>
        <v>1.4424399047825139E-16</v>
      </c>
      <c r="AM71">
        <f t="shared" si="34"/>
        <v>36.475025429835163</v>
      </c>
    </row>
    <row r="72" spans="21:39" x14ac:dyDescent="0.3">
      <c r="Y72">
        <v>13</v>
      </c>
      <c r="Z72">
        <f>Z71+100</f>
        <v>690</v>
      </c>
      <c r="AA72">
        <v>2.7406700000000002</v>
      </c>
      <c r="AB72">
        <f t="shared" si="11"/>
        <v>6.8999999999999997E-4</v>
      </c>
      <c r="AC72">
        <f t="shared" si="12"/>
        <v>9.6899999999999764E-3</v>
      </c>
      <c r="AD72">
        <f t="shared" si="13"/>
        <v>2913926077.4597187</v>
      </c>
      <c r="AE72">
        <f t="shared" si="35"/>
        <v>3.4317960491014678E-10</v>
      </c>
      <c r="AF72">
        <f t="shared" si="14"/>
        <v>21.792767176333037</v>
      </c>
      <c r="AH72" s="3">
        <f t="shared" si="29"/>
        <v>5491053585464055</v>
      </c>
      <c r="AI72">
        <f t="shared" si="30"/>
        <v>1.8211441291471005E-16</v>
      </c>
      <c r="AJ72">
        <f t="shared" si="31"/>
        <v>36.241896541940363</v>
      </c>
      <c r="AK72" s="3">
        <f t="shared" si="32"/>
        <v>5510415750070952</v>
      </c>
      <c r="AL72">
        <f t="shared" si="33"/>
        <v>1.8147451033746845E-16</v>
      </c>
      <c r="AM72">
        <f t="shared" si="34"/>
        <v>36.245416468962404</v>
      </c>
    </row>
    <row r="73" spans="21:39" x14ac:dyDescent="0.3">
      <c r="Y73">
        <v>14</v>
      </c>
      <c r="Z73">
        <f>Z72+110</f>
        <v>800</v>
      </c>
      <c r="AA73">
        <v>2.7385700000000002</v>
      </c>
      <c r="AB73">
        <f t="shared" si="11"/>
        <v>8.0000000000000004E-4</v>
      </c>
      <c r="AC73">
        <f t="shared" si="12"/>
        <v>7.5899999999999856E-3</v>
      </c>
      <c r="AD73">
        <f t="shared" si="13"/>
        <v>1968591622.8411114</v>
      </c>
      <c r="AE73">
        <f t="shared" si="35"/>
        <v>5.079773724510621E-10</v>
      </c>
      <c r="AF73">
        <f t="shared" si="14"/>
        <v>21.400584211761277</v>
      </c>
      <c r="AH73" s="3">
        <f t="shared" si="29"/>
        <v>4301041972515192.5</v>
      </c>
      <c r="AI73">
        <f t="shared" si="30"/>
        <v>2.3250179988715927E-16</v>
      </c>
      <c r="AJ73">
        <f t="shared" si="31"/>
        <v>35.997633707445232</v>
      </c>
      <c r="AK73" s="3">
        <f t="shared" si="32"/>
        <v>4312900768451187.5</v>
      </c>
      <c r="AL73">
        <f t="shared" si="33"/>
        <v>2.3186251056713082E-16</v>
      </c>
      <c r="AM73">
        <f t="shared" si="34"/>
        <v>36.000387104765039</v>
      </c>
    </row>
    <row r="74" spans="21:39" x14ac:dyDescent="0.3">
      <c r="Y74">
        <v>15</v>
      </c>
      <c r="Z74">
        <f>Z73+120</f>
        <v>920</v>
      </c>
      <c r="AA74">
        <v>2.7365400000000002</v>
      </c>
      <c r="AB74">
        <f t="shared" si="11"/>
        <v>9.2000000000000003E-4</v>
      </c>
      <c r="AC74">
        <f t="shared" si="12"/>
        <v>5.5600000000000094E-3</v>
      </c>
      <c r="AD74">
        <f t="shared" si="13"/>
        <v>1253980572.0337536</v>
      </c>
      <c r="AE74">
        <f t="shared" si="35"/>
        <v>7.9746052076242436E-10</v>
      </c>
      <c r="AF74">
        <f t="shared" si="14"/>
        <v>20.949588786241076</v>
      </c>
      <c r="AH74" s="3">
        <f t="shared" si="29"/>
        <v>3150697413331298</v>
      </c>
      <c r="AI74">
        <f t="shared" si="30"/>
        <v>3.1739004696826126E-16</v>
      </c>
      <c r="AJ74">
        <f t="shared" si="31"/>
        <v>35.686400224300186</v>
      </c>
      <c r="AK74" s="3">
        <f t="shared" si="32"/>
        <v>3157042555025788.5</v>
      </c>
      <c r="AL74">
        <f t="shared" si="33"/>
        <v>3.1675214463234608E-16</v>
      </c>
      <c r="AM74">
        <f t="shared" si="34"/>
        <v>35.68841208397307</v>
      </c>
    </row>
    <row r="77" spans="21:39" x14ac:dyDescent="0.3">
      <c r="U77" t="s">
        <v>1</v>
      </c>
      <c r="V77" t="s">
        <v>2</v>
      </c>
      <c r="W77" t="s">
        <v>3</v>
      </c>
      <c r="X77" t="s">
        <v>5</v>
      </c>
      <c r="Z77" t="s">
        <v>6</v>
      </c>
      <c r="AA77" t="s">
        <v>4</v>
      </c>
      <c r="AB77" t="s">
        <v>11</v>
      </c>
      <c r="AC77" t="s">
        <v>8</v>
      </c>
      <c r="AD77" t="s">
        <v>9</v>
      </c>
      <c r="AE77" t="s">
        <v>10</v>
      </c>
      <c r="AF77" t="s">
        <v>12</v>
      </c>
      <c r="AH77" t="s">
        <v>20</v>
      </c>
      <c r="AI77" t="s">
        <v>10</v>
      </c>
      <c r="AJ77" t="s">
        <v>12</v>
      </c>
      <c r="AK77" t="s">
        <v>21</v>
      </c>
      <c r="AL77" t="s">
        <v>10</v>
      </c>
      <c r="AM77" t="s">
        <v>12</v>
      </c>
    </row>
    <row r="78" spans="21:39" x14ac:dyDescent="0.3">
      <c r="U78" s="1">
        <v>200</v>
      </c>
      <c r="V78">
        <v>200</v>
      </c>
      <c r="W78">
        <v>1600</v>
      </c>
      <c r="X78">
        <v>2.7311299999999998</v>
      </c>
      <c r="Y78">
        <v>1</v>
      </c>
      <c r="Z78">
        <f>V78</f>
        <v>200</v>
      </c>
      <c r="AA78">
        <v>2.7715999999999998</v>
      </c>
      <c r="AB78">
        <f t="shared" si="11"/>
        <v>2.0000000000000001E-4</v>
      </c>
      <c r="AC78">
        <f t="shared" si="12"/>
        <v>4.0619999999999656E-2</v>
      </c>
      <c r="AD78">
        <f t="shared" si="13"/>
        <v>42141866519.001541</v>
      </c>
      <c r="AE78">
        <f t="shared" si="35"/>
        <v>2.3729371349726651E-11</v>
      </c>
      <c r="AF78">
        <f t="shared" si="14"/>
        <v>24.464307537625864</v>
      </c>
      <c r="AH78" s="3">
        <f>0.271/0.64 * $U$11 * AC78 * 1000000000 * 8 * PI()^2 * $V$11 *$W$11 * $X$78 * 1000000000 /$U$13^2</f>
        <v>2.3018983181208132E+16</v>
      </c>
      <c r="AI78">
        <f>1/AH78</f>
        <v>4.3442405432415623E-17</v>
      </c>
      <c r="AJ78">
        <f>LN(AH78)</f>
        <v>37.675095626125817</v>
      </c>
      <c r="AK78" s="3">
        <f>0.271/0.64 * $U$11 * AC78 * 1000000000 * 8 * PI()^2 * $V$11 *$W$11 * AA78 * 1000000000 /$U$13^2</f>
        <v>2.3360079448812932E+16</v>
      </c>
      <c r="AL78">
        <f>1/AK78</f>
        <v>4.2808073585161377E-17</v>
      </c>
      <c r="AM78">
        <f>LN(AK78)</f>
        <v>37.689804953927123</v>
      </c>
    </row>
    <row r="79" spans="21:39" x14ac:dyDescent="0.3">
      <c r="Y79">
        <v>2</v>
      </c>
      <c r="Z79">
        <f>Z78+12</f>
        <v>212</v>
      </c>
      <c r="AA79">
        <v>2.7696999999999998</v>
      </c>
      <c r="AB79">
        <f t="shared" si="11"/>
        <v>2.12E-4</v>
      </c>
      <c r="AC79">
        <f t="shared" si="12"/>
        <v>3.8719999999999644E-2</v>
      </c>
      <c r="AD79">
        <f t="shared" si="13"/>
        <v>37896869086.139793</v>
      </c>
      <c r="AE79">
        <f t="shared" si="35"/>
        <v>2.638740413428335E-11</v>
      </c>
      <c r="AF79">
        <f t="shared" si="14"/>
        <v>24.358134335758024</v>
      </c>
      <c r="AH79" s="3">
        <f t="shared" ref="AH79:AH92" si="36">0.271/0.64 * $U$11 * AC79 * 1000000000 * 8 * PI()^2 * $V$11 *$W$11 * $X$78 * 1000000000 /$U$13^2</f>
        <v>2.1942270526252544E+16</v>
      </c>
      <c r="AI79">
        <f t="shared" ref="AI79:AI92" si="37">1/AH79</f>
        <v>4.5574135037828606E-17</v>
      </c>
      <c r="AJ79">
        <f t="shared" ref="AJ79:AJ92" si="38">LN(AH79)</f>
        <v>37.627191332381955</v>
      </c>
      <c r="AK79" s="3">
        <f t="shared" ref="AK79:AK92" si="39">0.271/0.64 * $U$11 * AC79 * 1000000000 * 8 * PI()^2 * $V$11 *$W$11 * AA79 * 1000000000 /$U$13^2</f>
        <v>2.2252147161270856E+16</v>
      </c>
      <c r="AL79">
        <f t="shared" ref="AL79:AL92" si="40">1/AK79</f>
        <v>4.4939483491304052E-17</v>
      </c>
      <c r="AM79">
        <f t="shared" ref="AM79:AM92" si="41">LN(AK79)</f>
        <v>37.641214900497104</v>
      </c>
    </row>
    <row r="80" spans="21:39" x14ac:dyDescent="0.3">
      <c r="Y80">
        <v>3</v>
      </c>
      <c r="Z80">
        <f>Z79+20</f>
        <v>232</v>
      </c>
      <c r="AA80">
        <v>2.7667999999999999</v>
      </c>
      <c r="AB80">
        <f t="shared" si="11"/>
        <v>2.32E-4</v>
      </c>
      <c r="AC80">
        <f t="shared" si="12"/>
        <v>3.5819999999999741E-2</v>
      </c>
      <c r="AD80">
        <f t="shared" si="13"/>
        <v>32036232760.968712</v>
      </c>
      <c r="AE80">
        <f t="shared" si="35"/>
        <v>3.1214656462926823E-11</v>
      </c>
      <c r="AF80">
        <f t="shared" si="14"/>
        <v>24.190133372987919</v>
      </c>
      <c r="AH80" s="3">
        <f t="shared" si="36"/>
        <v>2.029886700026776E+16</v>
      </c>
      <c r="AI80">
        <f t="shared" si="37"/>
        <v>4.9263833296055839E-17</v>
      </c>
      <c r="AJ80">
        <f t="shared" si="38"/>
        <v>37.549341466606144</v>
      </c>
      <c r="AK80" s="3">
        <f t="shared" si="39"/>
        <v>2.0563980922307192E+16</v>
      </c>
      <c r="AL80">
        <f t="shared" si="40"/>
        <v>4.8628716578667406E-17</v>
      </c>
      <c r="AM80">
        <f t="shared" si="41"/>
        <v>37.562317441380657</v>
      </c>
    </row>
    <row r="81" spans="21:39" x14ac:dyDescent="0.3">
      <c r="Y81">
        <v>4</v>
      </c>
      <c r="Z81">
        <f>Z80+32</f>
        <v>264</v>
      </c>
      <c r="AA81">
        <v>2.76491</v>
      </c>
      <c r="AB81">
        <f t="shared" si="11"/>
        <v>2.6400000000000002E-4</v>
      </c>
      <c r="AC81">
        <f t="shared" si="12"/>
        <v>3.3929999999999794E-2</v>
      </c>
      <c r="AD81">
        <f t="shared" si="13"/>
        <v>26667590435.181313</v>
      </c>
      <c r="AE81">
        <f t="shared" si="35"/>
        <v>3.7498700995525508E-11</v>
      </c>
      <c r="AF81">
        <f t="shared" si="14"/>
        <v>24.006714823671487</v>
      </c>
      <c r="AH81" s="3">
        <f t="shared" si="36"/>
        <v>1.92278212540225E+16</v>
      </c>
      <c r="AI81">
        <f t="shared" si="37"/>
        <v>5.2007972551273741E-17</v>
      </c>
      <c r="AJ81">
        <f t="shared" si="38"/>
        <v>37.495134648769721</v>
      </c>
      <c r="AK81" s="3">
        <f t="shared" si="39"/>
        <v>1.9465640692116216E+16</v>
      </c>
      <c r="AL81">
        <f t="shared" si="40"/>
        <v>5.1372570562499404E-17</v>
      </c>
      <c r="AM81">
        <f t="shared" si="41"/>
        <v>37.507427290515729</v>
      </c>
    </row>
    <row r="82" spans="21:39" x14ac:dyDescent="0.3">
      <c r="Y82">
        <v>5</v>
      </c>
      <c r="Z82">
        <f>Z81+48</f>
        <v>312</v>
      </c>
      <c r="AA82">
        <v>2.7613699999999999</v>
      </c>
      <c r="AB82">
        <f t="shared" si="11"/>
        <v>3.1199999999999999E-4</v>
      </c>
      <c r="AC82">
        <f t="shared" si="12"/>
        <v>3.0389999999999695E-2</v>
      </c>
      <c r="AD82">
        <f t="shared" si="13"/>
        <v>20210634579.28479</v>
      </c>
      <c r="AE82">
        <f t="shared" si="35"/>
        <v>4.9478901618703542E-11</v>
      </c>
      <c r="AF82">
        <f t="shared" si="14"/>
        <v>23.729474767140879</v>
      </c>
      <c r="AH82" s="3">
        <f t="shared" si="36"/>
        <v>1.7221735570578882E+16</v>
      </c>
      <c r="AI82">
        <f t="shared" si="37"/>
        <v>5.8066156915588189E-17</v>
      </c>
      <c r="AJ82">
        <f t="shared" si="38"/>
        <v>37.384948676902276</v>
      </c>
      <c r="AK82" s="3">
        <f t="shared" si="39"/>
        <v>1.7412420482558284E+16</v>
      </c>
      <c r="AL82">
        <f t="shared" si="40"/>
        <v>5.7430269444830058E-17</v>
      </c>
      <c r="AM82">
        <f t="shared" si="41"/>
        <v>37.395960167318933</v>
      </c>
    </row>
    <row r="83" spans="21:39" x14ac:dyDescent="0.3">
      <c r="Y83">
        <v>6</v>
      </c>
      <c r="Z83">
        <f>Z82+68</f>
        <v>380</v>
      </c>
      <c r="AA83">
        <v>2.7570100000000002</v>
      </c>
      <c r="AB83">
        <f t="shared" ref="AB83:AB128" si="42">Z83/1000000</f>
        <v>3.8000000000000002E-4</v>
      </c>
      <c r="AC83">
        <f t="shared" ref="AC83:AC128" si="43">AA83-$X$5</f>
        <v>2.6029999999999998E-2</v>
      </c>
      <c r="AD83">
        <f t="shared" ref="AD83:AD128" si="44">(0.271*0.04^2*AC83*1000000000*8*PI()^2*8.854*0.000000000001*9.107*1E-31)/(0.64*0.009^2*(1.602*0.0000000000000000001)^2*(Z83/1000000))</f>
        <v>14213283390.209896</v>
      </c>
      <c r="AE83">
        <f t="shared" si="35"/>
        <v>7.0356720016488214E-11</v>
      </c>
      <c r="AF83">
        <f t="shared" ref="AF83:AF128" si="45">LN(AD83)</f>
        <v>23.377442814307713</v>
      </c>
      <c r="AH83" s="3">
        <f t="shared" si="36"/>
        <v>1.4750963372891502E+16</v>
      </c>
      <c r="AI83">
        <f t="shared" si="37"/>
        <v>6.7792182430453606E-17</v>
      </c>
      <c r="AJ83">
        <f t="shared" si="38"/>
        <v>37.230084788980058</v>
      </c>
      <c r="AK83" s="3">
        <f t="shared" si="39"/>
        <v>1.4890742487064184E+16</v>
      </c>
      <c r="AL83">
        <f t="shared" si="40"/>
        <v>6.7155818514000579E-17</v>
      </c>
      <c r="AM83">
        <f t="shared" si="41"/>
        <v>37.2395161051763</v>
      </c>
    </row>
    <row r="84" spans="21:39" x14ac:dyDescent="0.3">
      <c r="Y84">
        <v>7</v>
      </c>
      <c r="Z84">
        <f>Z83+96</f>
        <v>476</v>
      </c>
      <c r="AA84">
        <v>2.7521599999999999</v>
      </c>
      <c r="AB84">
        <f t="shared" si="42"/>
        <v>4.7600000000000002E-4</v>
      </c>
      <c r="AC84">
        <f t="shared" si="43"/>
        <v>2.1179999999999755E-2</v>
      </c>
      <c r="AD84">
        <f t="shared" si="44"/>
        <v>9232575053.8134747</v>
      </c>
      <c r="AE84">
        <f t="shared" si="35"/>
        <v>1.0831214413869881E-10</v>
      </c>
      <c r="AF84">
        <f t="shared" si="45"/>
        <v>22.946003833963498</v>
      </c>
      <c r="AH84" s="3">
        <f t="shared" si="36"/>
        <v>1.2002512648399478E+16</v>
      </c>
      <c r="AI84">
        <f t="shared" si="37"/>
        <v>8.331588803893899E-17</v>
      </c>
      <c r="AJ84">
        <f t="shared" si="38"/>
        <v>37.023892410146836</v>
      </c>
      <c r="AK84" s="3">
        <f t="shared" si="39"/>
        <v>1.2094933309809168E+16</v>
      </c>
      <c r="AL84">
        <f t="shared" si="40"/>
        <v>8.267924877179648E-17</v>
      </c>
      <c r="AM84">
        <f t="shared" si="41"/>
        <v>37.031563025093</v>
      </c>
    </row>
    <row r="85" spans="21:39" x14ac:dyDescent="0.3">
      <c r="Y85">
        <v>8</v>
      </c>
      <c r="Z85">
        <f>Z84+124</f>
        <v>600</v>
      </c>
      <c r="AA85">
        <v>2.7478699999999998</v>
      </c>
      <c r="AB85">
        <f t="shared" si="42"/>
        <v>5.9999999999999995E-4</v>
      </c>
      <c r="AC85">
        <f t="shared" si="43"/>
        <v>1.6889999999999628E-2</v>
      </c>
      <c r="AD85">
        <f t="shared" si="44"/>
        <v>5840933247.217515</v>
      </c>
      <c r="AE85">
        <f t="shared" si="35"/>
        <v>1.712055176244955E-10</v>
      </c>
      <c r="AF85">
        <f t="shared" si="45"/>
        <v>22.48815642362521</v>
      </c>
      <c r="AH85" s="3">
        <f t="shared" si="36"/>
        <v>9571408811683904</v>
      </c>
      <c r="AI85">
        <f t="shared" si="37"/>
        <v>1.0447782762964749E-16</v>
      </c>
      <c r="AJ85">
        <f t="shared" si="38"/>
        <v>36.797556800793274</v>
      </c>
      <c r="AK85" s="3">
        <f t="shared" si="39"/>
        <v>9630075145218956</v>
      </c>
      <c r="AL85">
        <f t="shared" si="40"/>
        <v>1.0384134961776182E-16</v>
      </c>
      <c r="AM85">
        <f t="shared" si="41"/>
        <v>36.803667423932119</v>
      </c>
    </row>
    <row r="86" spans="21:39" x14ac:dyDescent="0.3">
      <c r="Y86">
        <v>9</v>
      </c>
      <c r="Z86">
        <f>Z85+120</f>
        <v>720</v>
      </c>
      <c r="AA86">
        <v>2.7444999999999999</v>
      </c>
      <c r="AB86">
        <f t="shared" si="42"/>
        <v>7.2000000000000005E-4</v>
      </c>
      <c r="AC86">
        <f t="shared" si="43"/>
        <v>1.3519999999999754E-2</v>
      </c>
      <c r="AD86">
        <f t="shared" si="44"/>
        <v>3896260978.0136719</v>
      </c>
      <c r="AE86">
        <f t="shared" si="35"/>
        <v>2.5665631887672054E-10</v>
      </c>
      <c r="AF86">
        <f t="shared" si="45"/>
        <v>22.083283206626369</v>
      </c>
      <c r="AH86" s="3">
        <f t="shared" si="36"/>
        <v>7661660576315387</v>
      </c>
      <c r="AI86">
        <f t="shared" si="37"/>
        <v>1.3052000803733278E-16</v>
      </c>
      <c r="AJ86">
        <f t="shared" si="38"/>
        <v>36.575005140588388</v>
      </c>
      <c r="AK86" s="3">
        <f t="shared" si="39"/>
        <v>7699167542994139</v>
      </c>
      <c r="AL86">
        <f t="shared" si="40"/>
        <v>1.2988417181672459E-16</v>
      </c>
      <c r="AM86">
        <f t="shared" si="41"/>
        <v>36.579888606626412</v>
      </c>
    </row>
    <row r="87" spans="21:39" x14ac:dyDescent="0.3">
      <c r="Y87">
        <v>10</v>
      </c>
      <c r="Z87">
        <f>Z86+140</f>
        <v>860</v>
      </c>
      <c r="AA87">
        <v>2.7416999999999998</v>
      </c>
      <c r="AB87">
        <f t="shared" si="42"/>
        <v>8.5999999999999998E-4</v>
      </c>
      <c r="AC87">
        <f t="shared" si="43"/>
        <v>1.0719999999999619E-2</v>
      </c>
      <c r="AD87">
        <f t="shared" si="44"/>
        <v>2586426717.7566571</v>
      </c>
      <c r="AE87">
        <f t="shared" si="35"/>
        <v>3.8663380374733839E-10</v>
      </c>
      <c r="AF87">
        <f t="shared" si="45"/>
        <v>21.673543114416734</v>
      </c>
      <c r="AH87" s="3">
        <f t="shared" si="36"/>
        <v>6074926137433396</v>
      </c>
      <c r="AI87">
        <f t="shared" si="37"/>
        <v>1.646110549127584E-16</v>
      </c>
      <c r="AJ87">
        <f t="shared" si="38"/>
        <v>36.342946225616203</v>
      </c>
      <c r="AK87" s="3">
        <f t="shared" si="39"/>
        <v>6098437273583148</v>
      </c>
      <c r="AL87">
        <f t="shared" si="40"/>
        <v>1.6397643447637662E-16</v>
      </c>
      <c r="AM87">
        <f t="shared" si="41"/>
        <v>36.346808948610558</v>
      </c>
    </row>
    <row r="88" spans="21:39" x14ac:dyDescent="0.3">
      <c r="Y88">
        <v>11</v>
      </c>
      <c r="Z88">
        <f>Z87+190</f>
        <v>1050</v>
      </c>
      <c r="AA88">
        <v>2.7394699999999998</v>
      </c>
      <c r="AB88">
        <f t="shared" si="42"/>
        <v>1.0499999999999999E-3</v>
      </c>
      <c r="AC88">
        <f t="shared" si="43"/>
        <v>8.4899999999996645E-3</v>
      </c>
      <c r="AD88">
        <f t="shared" si="44"/>
        <v>1677730635.8411851</v>
      </c>
      <c r="AE88">
        <f t="shared" si="35"/>
        <v>5.9604323759553764E-10</v>
      </c>
      <c r="AF88">
        <f t="shared" si="45"/>
        <v>21.240707905193318</v>
      </c>
      <c r="AH88" s="3">
        <f t="shared" si="36"/>
        <v>4811205495038183</v>
      </c>
      <c r="AI88">
        <f t="shared" si="37"/>
        <v>2.078481164505038E-16</v>
      </c>
      <c r="AJ88">
        <f t="shared" si="38"/>
        <v>36.109724070296799</v>
      </c>
      <c r="AK88" s="3">
        <f t="shared" si="39"/>
        <v>4825897382216244</v>
      </c>
      <c r="AL88">
        <f t="shared" si="40"/>
        <v>2.0721534686689923E-16</v>
      </c>
      <c r="AM88">
        <f t="shared" si="41"/>
        <v>36.112773098359945</v>
      </c>
    </row>
    <row r="89" spans="21:39" x14ac:dyDescent="0.3">
      <c r="Y89">
        <v>12</v>
      </c>
      <c r="Z89">
        <f>Z88+190</f>
        <v>1240</v>
      </c>
      <c r="AA89">
        <v>2.7374800000000001</v>
      </c>
      <c r="AB89">
        <f t="shared" si="42"/>
        <v>1.24E-3</v>
      </c>
      <c r="AC89">
        <f t="shared" si="43"/>
        <v>6.4999999999999503E-3</v>
      </c>
      <c r="AD89">
        <f t="shared" si="44"/>
        <v>1087665905.7730587</v>
      </c>
      <c r="AE89">
        <f t="shared" si="35"/>
        <v>9.193999689539316E-10</v>
      </c>
      <c r="AF89">
        <f t="shared" si="45"/>
        <v>20.807299866324168</v>
      </c>
      <c r="AH89" s="3">
        <f t="shared" si="36"/>
        <v>3683490661690128.5</v>
      </c>
      <c r="AI89">
        <f t="shared" si="37"/>
        <v>2.7148161671764935E-16</v>
      </c>
      <c r="AJ89">
        <f t="shared" si="38"/>
        <v>35.842637246875171</v>
      </c>
      <c r="AK89" s="3">
        <f t="shared" si="39"/>
        <v>3692054943032186</v>
      </c>
      <c r="AL89">
        <f t="shared" si="40"/>
        <v>2.708518739373707E-16</v>
      </c>
      <c r="AM89">
        <f t="shared" si="41"/>
        <v>35.84495959308525</v>
      </c>
    </row>
    <row r="90" spans="21:39" x14ac:dyDescent="0.3">
      <c r="Y90">
        <v>13</v>
      </c>
      <c r="Z90">
        <f>Z89+160</f>
        <v>1400</v>
      </c>
      <c r="AA90">
        <v>2.7359100000000001</v>
      </c>
      <c r="AB90">
        <f t="shared" si="42"/>
        <v>1.4E-3</v>
      </c>
      <c r="AC90">
        <f t="shared" si="43"/>
        <v>4.9299999999998789E-3</v>
      </c>
      <c r="AD90">
        <f t="shared" si="44"/>
        <v>730672441.22766495</v>
      </c>
      <c r="AE90">
        <f t="shared" si="35"/>
        <v>1.3686023224303011E-9</v>
      </c>
      <c r="AF90">
        <f t="shared" si="45"/>
        <v>20.409475820472892</v>
      </c>
      <c r="AH90" s="3">
        <f t="shared" si="36"/>
        <v>2793785994174158</v>
      </c>
      <c r="AI90">
        <f t="shared" si="37"/>
        <v>3.5793722285289058E-16</v>
      </c>
      <c r="AJ90">
        <f t="shared" si="38"/>
        <v>35.56617405802816</v>
      </c>
      <c r="AK90" s="3">
        <f t="shared" si="39"/>
        <v>2798675654150853.5</v>
      </c>
      <c r="AL90">
        <f t="shared" si="40"/>
        <v>3.5731185874177696E-16</v>
      </c>
      <c r="AM90">
        <f t="shared" si="41"/>
        <v>35.567922719540796</v>
      </c>
    </row>
    <row r="91" spans="21:39" x14ac:dyDescent="0.3">
      <c r="Y91">
        <v>14</v>
      </c>
      <c r="Z91">
        <f>Z90+100</f>
        <v>1500</v>
      </c>
      <c r="AA91">
        <v>2.7353999999999998</v>
      </c>
      <c r="AB91">
        <f t="shared" si="42"/>
        <v>1.5E-3</v>
      </c>
      <c r="AC91">
        <f t="shared" si="43"/>
        <v>4.4199999999996464E-3</v>
      </c>
      <c r="AD91">
        <f t="shared" si="44"/>
        <v>611413261.16518462</v>
      </c>
      <c r="AE91">
        <f t="shared" si="35"/>
        <v>1.6355549732341044E-9</v>
      </c>
      <c r="AF91">
        <f t="shared" si="45"/>
        <v>20.231283657020896</v>
      </c>
      <c r="AH91" s="3">
        <f t="shared" si="36"/>
        <v>2504773649949105.5</v>
      </c>
      <c r="AI91">
        <f t="shared" si="37"/>
        <v>3.9923767164363097E-16</v>
      </c>
      <c r="AJ91">
        <f t="shared" si="38"/>
        <v>35.456974766063112</v>
      </c>
      <c r="AK91" s="3">
        <f t="shared" si="39"/>
        <v>2508689751886868.5</v>
      </c>
      <c r="AL91">
        <f t="shared" si="40"/>
        <v>3.9861445571253557E-16</v>
      </c>
      <c r="AM91">
        <f t="shared" si="41"/>
        <v>35.45853700055865</v>
      </c>
    </row>
    <row r="92" spans="21:39" x14ac:dyDescent="0.3">
      <c r="Y92">
        <v>15</v>
      </c>
      <c r="Z92">
        <f>Z91+100</f>
        <v>1600</v>
      </c>
      <c r="AA92">
        <v>2.7348300000000001</v>
      </c>
      <c r="AB92">
        <f t="shared" si="42"/>
        <v>1.6000000000000001E-3</v>
      </c>
      <c r="AC92">
        <f t="shared" si="43"/>
        <v>3.8499999999999091E-3</v>
      </c>
      <c r="AD92">
        <f t="shared" si="44"/>
        <v>499280484.05389428</v>
      </c>
      <c r="AE92">
        <f t="shared" si="35"/>
        <v>2.0028822113785165E-9</v>
      </c>
      <c r="AF92">
        <f t="shared" si="45"/>
        <v>20.028678588093467</v>
      </c>
      <c r="AH92" s="3">
        <f t="shared" si="36"/>
        <v>2181759853462579.3</v>
      </c>
      <c r="AI92">
        <f t="shared" si="37"/>
        <v>4.5834558666616865E-16</v>
      </c>
      <c r="AJ92">
        <f t="shared" si="38"/>
        <v>35.318908218273251</v>
      </c>
      <c r="AK92" s="3">
        <f t="shared" si="39"/>
        <v>2184715593928178.8</v>
      </c>
      <c r="AL92">
        <f t="shared" si="40"/>
        <v>4.5772548279475242E-16</v>
      </c>
      <c r="AM92">
        <f t="shared" si="41"/>
        <v>35.320262052024376</v>
      </c>
    </row>
    <row r="95" spans="21:39" x14ac:dyDescent="0.3">
      <c r="U95" t="s">
        <v>1</v>
      </c>
      <c r="V95" t="s">
        <v>2</v>
      </c>
      <c r="W95" t="s">
        <v>3</v>
      </c>
      <c r="X95" t="s">
        <v>5</v>
      </c>
      <c r="Z95" t="s">
        <v>6</v>
      </c>
      <c r="AA95" t="s">
        <v>4</v>
      </c>
      <c r="AB95" t="s">
        <v>11</v>
      </c>
      <c r="AC95" t="s">
        <v>8</v>
      </c>
      <c r="AD95" t="s">
        <v>9</v>
      </c>
      <c r="AE95" t="s">
        <v>10</v>
      </c>
      <c r="AF95" t="s">
        <v>12</v>
      </c>
      <c r="AH95" t="s">
        <v>20</v>
      </c>
      <c r="AI95" t="s">
        <v>10</v>
      </c>
      <c r="AJ95" t="s">
        <v>12</v>
      </c>
      <c r="AK95" t="s">
        <v>21</v>
      </c>
      <c r="AL95" t="s">
        <v>10</v>
      </c>
      <c r="AM95" t="s">
        <v>12</v>
      </c>
    </row>
    <row r="96" spans="21:39" x14ac:dyDescent="0.3">
      <c r="U96" s="1">
        <v>450</v>
      </c>
      <c r="V96">
        <v>280</v>
      </c>
      <c r="W96">
        <v>2400</v>
      </c>
      <c r="X96">
        <v>2.7315200000000002</v>
      </c>
      <c r="Y96">
        <v>1</v>
      </c>
      <c r="Z96">
        <f>V96</f>
        <v>280</v>
      </c>
      <c r="AA96">
        <v>2.7692899999999998</v>
      </c>
      <c r="AB96">
        <f t="shared" si="42"/>
        <v>2.7999999999999998E-4</v>
      </c>
      <c r="AC96">
        <f t="shared" si="43"/>
        <v>3.8309999999999622E-2</v>
      </c>
      <c r="AD96">
        <f t="shared" si="44"/>
        <v>28389514425.387684</v>
      </c>
      <c r="AE96">
        <f t="shared" si="35"/>
        <v>3.5224272772546515E-11</v>
      </c>
      <c r="AF96">
        <f t="shared" si="45"/>
        <v>24.069285703564969</v>
      </c>
      <c r="AH96" s="3">
        <f>0.271/0.64 * $U$11 * AC96 * 1000000000 * 8 * PI()^2 * $V$11 *$W$11 * $X$96 * 1000000000 /$U$13^2</f>
        <v>2.1713027404105784E+16</v>
      </c>
      <c r="AI96">
        <f>1/AH96</f>
        <v>4.6055300414299059E-17</v>
      </c>
      <c r="AJ96">
        <f>LN(AH96)</f>
        <v>37.616688816527443</v>
      </c>
      <c r="AK96" s="3">
        <f>0.271/0.64 * $U$11 * AC96 * 1000000000 * 8 * PI()^2 * $V$11 *$W$11 * AA96 * 1000000000/$U$13^2</f>
        <v>2.2013263552862916E+16</v>
      </c>
      <c r="AL96">
        <f>1/AK96</f>
        <v>4.5427157931334808E-17</v>
      </c>
      <c r="AM96">
        <f>LN(AK96)</f>
        <v>37.630421555371079</v>
      </c>
    </row>
    <row r="97" spans="21:39" x14ac:dyDescent="0.3">
      <c r="U97" t="s">
        <v>7</v>
      </c>
      <c r="Y97">
        <v>2</v>
      </c>
      <c r="Z97">
        <f>Z96+20</f>
        <v>300</v>
      </c>
      <c r="AA97">
        <v>2.7662800000000001</v>
      </c>
      <c r="AB97">
        <f t="shared" si="42"/>
        <v>2.9999999999999997E-4</v>
      </c>
      <c r="AC97">
        <f t="shared" si="43"/>
        <v>3.5299999999999887E-2</v>
      </c>
      <c r="AD97">
        <f t="shared" si="44"/>
        <v>24415031808.973614</v>
      </c>
      <c r="AE97">
        <f t="shared" si="35"/>
        <v>4.0958373833961398E-11</v>
      </c>
      <c r="AF97">
        <f t="shared" si="45"/>
        <v>23.918464837304715</v>
      </c>
      <c r="AH97" s="3">
        <f t="shared" ref="AH97:AH110" si="46">0.271/0.64 * $U$11 * AC97 * 1000000000 * 8 * PI()^2 * $V$11 *$W$11 * $X$96 * 1000000000 /$U$13^2</f>
        <v>2.000704430605428E+16</v>
      </c>
      <c r="AI97">
        <f t="shared" ref="AI97:AI110" si="47">1/AH97</f>
        <v>4.9982395435461328E-17</v>
      </c>
      <c r="AJ97">
        <f t="shared" ref="AJ97:AJ110" si="48">LN(AH97)</f>
        <v>37.534860821754144</v>
      </c>
      <c r="AK97" s="3">
        <f t="shared" ref="AK97:AK110" si="49">0.271/0.64 * $U$11 * AC97 * 1000000000 * 8 * PI()^2 * $V$11 *$W$11 * AA97 * 1000000000/$U$13^2</f>
        <v>2.0261644257758256E+16</v>
      </c>
      <c r="AL97">
        <f t="shared" ref="AL97:AL110" si="50">1/AK97</f>
        <v>4.9354336068608866E-17</v>
      </c>
      <c r="AM97">
        <f t="shared" ref="AM97:AM110" si="51">LN(AK97)</f>
        <v>37.547506048274151</v>
      </c>
    </row>
    <row r="98" spans="21:39" x14ac:dyDescent="0.3">
      <c r="Y98">
        <v>3</v>
      </c>
      <c r="Z98">
        <f>Z97+30</f>
        <v>330</v>
      </c>
      <c r="AA98">
        <v>2.7647300000000001</v>
      </c>
      <c r="AB98">
        <f t="shared" si="42"/>
        <v>3.3E-4</v>
      </c>
      <c r="AC98">
        <f t="shared" si="43"/>
        <v>3.3749999999999947E-2</v>
      </c>
      <c r="AD98">
        <f t="shared" si="44"/>
        <v>21220894245.50246</v>
      </c>
      <c r="AE98">
        <f t="shared" si="35"/>
        <v>4.7123367584376859E-11</v>
      </c>
      <c r="AF98">
        <f t="shared" si="45"/>
        <v>23.778252110879681</v>
      </c>
      <c r="AH98" s="3">
        <f t="shared" si="46"/>
        <v>1.912854802632672E+16</v>
      </c>
      <c r="AI98">
        <f t="shared" si="47"/>
        <v>5.2277883225830563E-17</v>
      </c>
      <c r="AJ98">
        <f t="shared" si="48"/>
        <v>37.489958275133432</v>
      </c>
      <c r="AK98" s="3">
        <f t="shared" si="49"/>
        <v>1.9361114172631452E+16</v>
      </c>
      <c r="AL98">
        <f t="shared" si="50"/>
        <v>5.1649920096725805E-17</v>
      </c>
      <c r="AM98">
        <f t="shared" si="51"/>
        <v>37.502043025342395</v>
      </c>
    </row>
    <row r="99" spans="21:39" x14ac:dyDescent="0.3">
      <c r="Y99">
        <v>4</v>
      </c>
      <c r="Z99">
        <f>Z98+50</f>
        <v>380</v>
      </c>
      <c r="AA99">
        <v>2.7596799999999999</v>
      </c>
      <c r="AB99">
        <f t="shared" si="42"/>
        <v>3.8000000000000002E-4</v>
      </c>
      <c r="AC99">
        <f t="shared" si="43"/>
        <v>2.8699999999999726E-2</v>
      </c>
      <c r="AD99">
        <f t="shared" si="44"/>
        <v>15671196054.514793</v>
      </c>
      <c r="AE99">
        <f t="shared" si="35"/>
        <v>6.3811338746662226E-11</v>
      </c>
      <c r="AF99">
        <f t="shared" si="45"/>
        <v>23.475090218066804</v>
      </c>
      <c r="AH99" s="3">
        <f t="shared" si="46"/>
        <v>1.6266350469794736E+16</v>
      </c>
      <c r="AI99">
        <f t="shared" si="47"/>
        <v>6.1476604838738537E-17</v>
      </c>
      <c r="AJ99">
        <f t="shared" si="48"/>
        <v>37.327874980580461</v>
      </c>
      <c r="AK99" s="3">
        <f t="shared" si="49"/>
        <v>1.6434044804534886E+16</v>
      </c>
      <c r="AL99">
        <f t="shared" si="50"/>
        <v>6.0849292544465707E-17</v>
      </c>
      <c r="AM99">
        <f t="shared" si="51"/>
        <v>37.338131480747649</v>
      </c>
    </row>
    <row r="100" spans="21:39" x14ac:dyDescent="0.3">
      <c r="Y100">
        <v>5</v>
      </c>
      <c r="Z100">
        <f>Z99+60</f>
        <v>440</v>
      </c>
      <c r="AA100">
        <v>2.7560899999999999</v>
      </c>
      <c r="AB100">
        <f t="shared" si="42"/>
        <v>4.4000000000000002E-4</v>
      </c>
      <c r="AC100">
        <f t="shared" si="43"/>
        <v>2.5109999999999744E-2</v>
      </c>
      <c r="AD100">
        <f t="shared" si="44"/>
        <v>11841258988.990278</v>
      </c>
      <c r="AE100">
        <f t="shared" si="35"/>
        <v>8.4450479541894681E-11</v>
      </c>
      <c r="AF100">
        <f t="shared" si="45"/>
        <v>23.194855794278848</v>
      </c>
      <c r="AH100" s="3">
        <f t="shared" si="46"/>
        <v>1.4231639731586956E+16</v>
      </c>
      <c r="AI100">
        <f t="shared" si="47"/>
        <v>7.0265972077729861E-17</v>
      </c>
      <c r="AJ100">
        <f t="shared" si="48"/>
        <v>37.194244030984379</v>
      </c>
      <c r="AK100" s="3">
        <f t="shared" si="49"/>
        <v>1.435965321426513E+16</v>
      </c>
      <c r="AL100">
        <f t="shared" si="50"/>
        <v>6.9639564763763412E-17</v>
      </c>
      <c r="AM100">
        <f t="shared" si="51"/>
        <v>37.203198808814726</v>
      </c>
    </row>
    <row r="101" spans="21:39" x14ac:dyDescent="0.3">
      <c r="Y101">
        <v>6</v>
      </c>
      <c r="Z101">
        <f>Z100+70</f>
        <v>510</v>
      </c>
      <c r="AA101">
        <v>2.75359</v>
      </c>
      <c r="AB101">
        <f t="shared" si="42"/>
        <v>5.1000000000000004E-4</v>
      </c>
      <c r="AC101">
        <f t="shared" si="43"/>
        <v>2.2609999999999797E-2</v>
      </c>
      <c r="AD101">
        <f t="shared" si="44"/>
        <v>9198864675.9021854</v>
      </c>
      <c r="AE101">
        <f t="shared" si="35"/>
        <v>1.0870906739389818E-10</v>
      </c>
      <c r="AF101">
        <f t="shared" si="45"/>
        <v>22.942345908593168</v>
      </c>
      <c r="AH101" s="3">
        <f t="shared" si="46"/>
        <v>1.2814710248155376E+16</v>
      </c>
      <c r="AI101">
        <f t="shared" si="47"/>
        <v>7.8035318835550399E-17</v>
      </c>
      <c r="AJ101">
        <f t="shared" si="48"/>
        <v>37.089370144104763</v>
      </c>
      <c r="AK101" s="3">
        <f t="shared" si="49"/>
        <v>1.2918249909287926E+16</v>
      </c>
      <c r="AL101">
        <f t="shared" si="50"/>
        <v>7.740986643098017E-17</v>
      </c>
      <c r="AM101">
        <f t="shared" si="51"/>
        <v>37.097417428152689</v>
      </c>
    </row>
    <row r="102" spans="21:39" x14ac:dyDescent="0.3">
      <c r="Y102">
        <v>7</v>
      </c>
      <c r="Z102">
        <f>Z101+110</f>
        <v>620</v>
      </c>
      <c r="AA102">
        <v>2.7495799999999999</v>
      </c>
      <c r="AB102">
        <f t="shared" si="42"/>
        <v>6.2E-4</v>
      </c>
      <c r="AC102">
        <f t="shared" si="43"/>
        <v>1.8599999999999728E-2</v>
      </c>
      <c r="AD102">
        <f t="shared" si="44"/>
        <v>6224795645.3473082</v>
      </c>
      <c r="AE102">
        <f t="shared" si="35"/>
        <v>1.6064784403765045E-10</v>
      </c>
      <c r="AF102">
        <f t="shared" si="45"/>
        <v>22.551806450701672</v>
      </c>
      <c r="AH102" s="3">
        <f t="shared" si="46"/>
        <v>1.0541955356731032E+16</v>
      </c>
      <c r="AI102">
        <f t="shared" si="47"/>
        <v>9.4859062304935737E-17</v>
      </c>
      <c r="AJ102">
        <f t="shared" si="48"/>
        <v>36.894139438534033</v>
      </c>
      <c r="AK102" s="3">
        <f t="shared" si="49"/>
        <v>1.0611655638531112E+16</v>
      </c>
      <c r="AL102">
        <f t="shared" si="50"/>
        <v>9.4236001813796334E-17</v>
      </c>
      <c r="AM102">
        <f t="shared" si="51"/>
        <v>36.900729380464703</v>
      </c>
    </row>
    <row r="103" spans="21:39" x14ac:dyDescent="0.3">
      <c r="Y103">
        <v>8</v>
      </c>
      <c r="Z103">
        <f>Z102+150</f>
        <v>770</v>
      </c>
      <c r="AA103">
        <v>2.74593</v>
      </c>
      <c r="AB103">
        <f t="shared" si="42"/>
        <v>7.6999999999999996E-4</v>
      </c>
      <c r="AC103">
        <f t="shared" si="43"/>
        <v>1.4949999999999797E-2</v>
      </c>
      <c r="AD103">
        <f t="shared" si="44"/>
        <v>4028601510.7334356</v>
      </c>
      <c r="AE103">
        <f t="shared" si="35"/>
        <v>2.4822509680733918E-10</v>
      </c>
      <c r="AF103">
        <f t="shared" si="45"/>
        <v>22.11668513301062</v>
      </c>
      <c r="AH103" s="3">
        <f t="shared" si="46"/>
        <v>8473238310920920</v>
      </c>
      <c r="AI103">
        <f t="shared" si="47"/>
        <v>1.1801863270045502E-16</v>
      </c>
      <c r="AJ103">
        <f t="shared" si="48"/>
        <v>36.675689157651576</v>
      </c>
      <c r="AK103" s="3">
        <f t="shared" si="49"/>
        <v>8517938464703564</v>
      </c>
      <c r="AL103">
        <f t="shared" si="50"/>
        <v>1.1739929845041459E-16</v>
      </c>
      <c r="AM103">
        <f t="shared" si="51"/>
        <v>36.680950742237172</v>
      </c>
    </row>
    <row r="104" spans="21:39" x14ac:dyDescent="0.3">
      <c r="Y104">
        <v>9</v>
      </c>
      <c r="Z104">
        <f>Z103+200</f>
        <v>970</v>
      </c>
      <c r="AA104">
        <v>2.7421199999999999</v>
      </c>
      <c r="AB104">
        <f t="shared" si="42"/>
        <v>9.7000000000000005E-4</v>
      </c>
      <c r="AC104">
        <f t="shared" si="43"/>
        <v>1.1139999999999706E-2</v>
      </c>
      <c r="AD104">
        <f t="shared" si="44"/>
        <v>2382963006.5006251</v>
      </c>
      <c r="AE104">
        <f t="shared" si="35"/>
        <v>4.1964562490984589E-10</v>
      </c>
      <c r="AF104">
        <f t="shared" si="45"/>
        <v>21.591610511023351</v>
      </c>
      <c r="AH104" s="3">
        <f t="shared" si="46"/>
        <v>6313837778171093</v>
      </c>
      <c r="AI104">
        <f t="shared" si="47"/>
        <v>1.5838227637987659E-16</v>
      </c>
      <c r="AJ104">
        <f t="shared" si="48"/>
        <v>36.381520092314005</v>
      </c>
      <c r="AK104" s="3">
        <f t="shared" si="49"/>
        <v>6338339403803932</v>
      </c>
      <c r="AL104">
        <f t="shared" si="50"/>
        <v>1.5777003033315848E-16</v>
      </c>
      <c r="AM104">
        <f t="shared" si="51"/>
        <v>36.385393205361588</v>
      </c>
    </row>
    <row r="105" spans="21:39" x14ac:dyDescent="0.3">
      <c r="Y105">
        <v>10</v>
      </c>
      <c r="Z105">
        <f>Z104+250</f>
        <v>1220</v>
      </c>
      <c r="AA105">
        <v>2.7396400000000001</v>
      </c>
      <c r="AB105">
        <f t="shared" si="42"/>
        <v>1.2199999999999999E-3</v>
      </c>
      <c r="AC105">
        <f t="shared" si="43"/>
        <v>8.65999999999989E-3</v>
      </c>
      <c r="AD105">
        <f t="shared" si="44"/>
        <v>1472861483.2980278</v>
      </c>
      <c r="AE105">
        <f t="shared" si="35"/>
        <v>6.7895047249168498E-10</v>
      </c>
      <c r="AF105">
        <f t="shared" si="45"/>
        <v>21.110472932868699</v>
      </c>
      <c r="AH105" s="3">
        <f t="shared" si="46"/>
        <v>4908243730607039</v>
      </c>
      <c r="AI105">
        <f t="shared" si="47"/>
        <v>2.0373886361106248E-16</v>
      </c>
      <c r="AJ105">
        <f t="shared" si="48"/>
        <v>36.129692580389225</v>
      </c>
      <c r="AK105" s="3">
        <f t="shared" si="49"/>
        <v>4922834485605183</v>
      </c>
      <c r="AL105">
        <f t="shared" si="50"/>
        <v>2.0313500340588154E-16</v>
      </c>
      <c r="AM105">
        <f t="shared" si="51"/>
        <v>36.132660874484792</v>
      </c>
    </row>
    <row r="106" spans="21:39" x14ac:dyDescent="0.3">
      <c r="Y106">
        <v>11</v>
      </c>
      <c r="Z106">
        <f>Z105+240</f>
        <v>1460</v>
      </c>
      <c r="AA106">
        <v>2.7378999999999998</v>
      </c>
      <c r="AB106">
        <f t="shared" si="42"/>
        <v>1.4599999999999999E-3</v>
      </c>
      <c r="AC106">
        <f t="shared" si="43"/>
        <v>6.9199999999995931E-3</v>
      </c>
      <c r="AD106">
        <f t="shared" si="44"/>
        <v>983460864.51601553</v>
      </c>
      <c r="AE106">
        <f t="shared" si="35"/>
        <v>1.0168172787354622E-9</v>
      </c>
      <c r="AF106">
        <f t="shared" si="45"/>
        <v>20.706588402948807</v>
      </c>
      <c r="AH106" s="3">
        <f t="shared" si="46"/>
        <v>3922060810138469</v>
      </c>
      <c r="AI106">
        <f t="shared" si="47"/>
        <v>2.5496799983697725E-16</v>
      </c>
      <c r="AJ106">
        <f t="shared" si="48"/>
        <v>35.905393627444411</v>
      </c>
      <c r="AK106" s="3">
        <f t="shared" si="49"/>
        <v>3931221551399262</v>
      </c>
      <c r="AL106">
        <f t="shared" si="50"/>
        <v>2.5437385986146323E-16</v>
      </c>
      <c r="AM106">
        <f t="shared" si="51"/>
        <v>35.907726599823107</v>
      </c>
    </row>
    <row r="107" spans="21:39" x14ac:dyDescent="0.3">
      <c r="Y107">
        <v>12</v>
      </c>
      <c r="Z107">
        <f>Z106+300</f>
        <v>1760</v>
      </c>
      <c r="AA107">
        <v>2.73672</v>
      </c>
      <c r="AB107">
        <f t="shared" si="42"/>
        <v>1.7600000000000001E-3</v>
      </c>
      <c r="AC107">
        <f t="shared" si="43"/>
        <v>5.7399999999998563E-3</v>
      </c>
      <c r="AD107">
        <f t="shared" si="44"/>
        <v>676710738.7176739</v>
      </c>
      <c r="AE107">
        <f t="shared" si="35"/>
        <v>1.4777362657122004E-9</v>
      </c>
      <c r="AF107">
        <f t="shared" si="45"/>
        <v>20.332754470320921</v>
      </c>
      <c r="AH107" s="3">
        <f t="shared" si="46"/>
        <v>3253270093958898</v>
      </c>
      <c r="AI107">
        <f t="shared" si="47"/>
        <v>3.0738302419369736E-16</v>
      </c>
      <c r="AJ107">
        <f t="shared" si="48"/>
        <v>35.718437068146343</v>
      </c>
      <c r="AK107" s="3">
        <f t="shared" si="49"/>
        <v>3259463350639641.5</v>
      </c>
      <c r="AL107">
        <f t="shared" si="50"/>
        <v>3.0679897038994431E-16</v>
      </c>
      <c r="AM107">
        <f t="shared" si="51"/>
        <v>35.720338960370334</v>
      </c>
    </row>
    <row r="108" spans="21:39" x14ac:dyDescent="0.3">
      <c r="Y108">
        <v>13</v>
      </c>
      <c r="Z108">
        <f>Z107+320</f>
        <v>2080</v>
      </c>
      <c r="AA108">
        <v>2.7351399999999999</v>
      </c>
      <c r="AB108">
        <f t="shared" si="42"/>
        <v>2.0799999999999998E-3</v>
      </c>
      <c r="AC108">
        <f t="shared" si="43"/>
        <v>4.1599999999997195E-3</v>
      </c>
      <c r="AD108">
        <f t="shared" si="44"/>
        <v>414986376.3564654</v>
      </c>
      <c r="AE108">
        <f t="shared" si="35"/>
        <v>2.4097176605648834E-9</v>
      </c>
      <c r="AF108">
        <f t="shared" si="45"/>
        <v>19.843756249599409</v>
      </c>
      <c r="AH108" s="3">
        <f t="shared" si="46"/>
        <v>2357770660430042</v>
      </c>
      <c r="AI108">
        <f t="shared" si="47"/>
        <v>4.241294612672831E-16</v>
      </c>
      <c r="AJ108">
        <f t="shared" si="48"/>
        <v>35.396492932088002</v>
      </c>
      <c r="AK108" s="3">
        <f t="shared" si="49"/>
        <v>2360895341849455</v>
      </c>
      <c r="AL108">
        <f t="shared" si="50"/>
        <v>4.2356811937992549E-16</v>
      </c>
      <c r="AM108">
        <f t="shared" si="51"/>
        <v>35.397817324140597</v>
      </c>
    </row>
    <row r="109" spans="21:39" x14ac:dyDescent="0.3">
      <c r="Y109">
        <v>14</v>
      </c>
      <c r="Z109">
        <f>Z108+200</f>
        <v>2280</v>
      </c>
      <c r="AA109">
        <v>2.73489</v>
      </c>
      <c r="AB109">
        <f t="shared" si="42"/>
        <v>2.2799999999999999E-3</v>
      </c>
      <c r="AC109">
        <f t="shared" si="43"/>
        <v>3.909999999999858E-3</v>
      </c>
      <c r="AD109">
        <f t="shared" si="44"/>
        <v>355832616.56882244</v>
      </c>
      <c r="AE109">
        <f t="shared" si="35"/>
        <v>2.8103101105308248E-9</v>
      </c>
      <c r="AF109">
        <f t="shared" si="45"/>
        <v>19.689971000070422</v>
      </c>
      <c r="AH109" s="3">
        <f t="shared" si="46"/>
        <v>2216077712086959.3</v>
      </c>
      <c r="AI109">
        <f t="shared" si="47"/>
        <v>4.5124771326645598E-16</v>
      </c>
      <c r="AJ109">
        <f t="shared" si="48"/>
        <v>35.334515231812134</v>
      </c>
      <c r="AK109" s="3">
        <f t="shared" si="49"/>
        <v>2218811787579627.5</v>
      </c>
      <c r="AL109">
        <f t="shared" si="50"/>
        <v>4.5069167452496801E-16</v>
      </c>
      <c r="AM109">
        <f t="shared" si="51"/>
        <v>35.33574821668774</v>
      </c>
    </row>
    <row r="110" spans="21:39" x14ac:dyDescent="0.3">
      <c r="Y110">
        <v>15</v>
      </c>
      <c r="Z110">
        <f>W96</f>
        <v>2400</v>
      </c>
      <c r="AA110">
        <v>2.73448</v>
      </c>
      <c r="AB110">
        <f t="shared" si="42"/>
        <v>2.3999999999999998E-3</v>
      </c>
      <c r="AC110">
        <f t="shared" si="43"/>
        <v>3.4999999999998366E-3</v>
      </c>
      <c r="AD110">
        <f t="shared" si="44"/>
        <v>302594232.75992894</v>
      </c>
      <c r="AE110">
        <f t="shared" si="35"/>
        <v>3.3047556487746286E-9</v>
      </c>
      <c r="AF110">
        <f t="shared" si="45"/>
        <v>19.527903300180952</v>
      </c>
      <c r="AH110" s="3">
        <f t="shared" si="46"/>
        <v>1983701276804163</v>
      </c>
      <c r="AI110">
        <f t="shared" si="47"/>
        <v>5.0410815967767465E-16</v>
      </c>
      <c r="AJ110">
        <f t="shared" si="48"/>
        <v>35.223740826310213</v>
      </c>
      <c r="AK110" s="3">
        <f t="shared" si="49"/>
        <v>1985850906233689.5</v>
      </c>
      <c r="AL110">
        <f t="shared" si="50"/>
        <v>5.0356247634751828E-16</v>
      </c>
      <c r="AM110">
        <f t="shared" si="51"/>
        <v>35.224823885325712</v>
      </c>
    </row>
    <row r="113" spans="21:39" x14ac:dyDescent="0.3">
      <c r="U113" t="s">
        <v>1</v>
      </c>
      <c r="V113" t="s">
        <v>2</v>
      </c>
      <c r="W113" t="s">
        <v>3</v>
      </c>
      <c r="X113" t="s">
        <v>5</v>
      </c>
      <c r="Z113" t="s">
        <v>6</v>
      </c>
      <c r="AA113" t="s">
        <v>4</v>
      </c>
      <c r="AB113" t="s">
        <v>11</v>
      </c>
      <c r="AC113" t="s">
        <v>8</v>
      </c>
      <c r="AD113" t="s">
        <v>9</v>
      </c>
      <c r="AE113" t="s">
        <v>10</v>
      </c>
      <c r="AF113" t="s">
        <v>12</v>
      </c>
      <c r="AH113" t="s">
        <v>20</v>
      </c>
      <c r="AI113" t="s">
        <v>10</v>
      </c>
      <c r="AJ113" t="s">
        <v>12</v>
      </c>
      <c r="AK113" t="s">
        <v>21</v>
      </c>
      <c r="AL113" t="s">
        <v>10</v>
      </c>
      <c r="AM113" t="s">
        <v>12</v>
      </c>
    </row>
    <row r="114" spans="21:39" x14ac:dyDescent="0.3">
      <c r="U114" s="1">
        <v>5</v>
      </c>
      <c r="V114">
        <v>43</v>
      </c>
      <c r="W114">
        <v>800</v>
      </c>
      <c r="X114">
        <v>2.7314699999999998</v>
      </c>
      <c r="Y114">
        <v>1</v>
      </c>
      <c r="Z114">
        <f>V114</f>
        <v>43</v>
      </c>
      <c r="AA114">
        <v>2.7519200000000001</v>
      </c>
      <c r="AB114">
        <f t="shared" si="42"/>
        <v>4.3000000000000002E-5</v>
      </c>
      <c r="AC114">
        <f t="shared" si="43"/>
        <v>2.0939999999999959E-2</v>
      </c>
      <c r="AD114">
        <f t="shared" si="44"/>
        <v>101044357219.82504</v>
      </c>
      <c r="AE114">
        <f t="shared" si="35"/>
        <v>9.8966436871330673E-12</v>
      </c>
      <c r="AF114">
        <f t="shared" si="45"/>
        <v>25.338825437770495</v>
      </c>
      <c r="AH114" s="3">
        <f>0.271/0.64 * $U$11 * AC114 * 1000000000 * 8 * PI()^2 * $V$11 *$W$11 *$X$114 * 1000000000 /$U$13^2</f>
        <v>1.1867984107855126E+16</v>
      </c>
      <c r="AI114">
        <f>1/AH114</f>
        <v>8.4260308314545569E-17</v>
      </c>
      <c r="AJ114">
        <f>LN(AH114)</f>
        <v>37.012620758263132</v>
      </c>
      <c r="AK114" s="3">
        <f>0.271/0.64 * $U$11 * AC114 * 1000000000 * 8 * PI()^2 * $V$11 *$W$11 * AA114 * 1000000000 /$U$13^2</f>
        <v>1.1956837463376382E+16</v>
      </c>
      <c r="AL114">
        <f>1/AK114</f>
        <v>8.3634155190533063E-17</v>
      </c>
      <c r="AM114">
        <f>LN(AK114)</f>
        <v>37.020079682327314</v>
      </c>
    </row>
    <row r="115" spans="21:39" x14ac:dyDescent="0.3">
      <c r="Y115">
        <v>2</v>
      </c>
      <c r="Z115">
        <f>Z114+7</f>
        <v>50</v>
      </c>
      <c r="AA115">
        <v>2.7504200000000001</v>
      </c>
      <c r="AB115">
        <f t="shared" si="42"/>
        <v>5.0000000000000002E-5</v>
      </c>
      <c r="AC115">
        <f t="shared" si="43"/>
        <v>1.9439999999999902E-2</v>
      </c>
      <c r="AD115">
        <f t="shared" si="44"/>
        <v>80673351563.701904</v>
      </c>
      <c r="AE115">
        <f t="shared" si="35"/>
        <v>1.2395666978213648E-11</v>
      </c>
      <c r="AF115">
        <f t="shared" si="45"/>
        <v>25.113674141625811</v>
      </c>
      <c r="AH115" s="3">
        <f t="shared" ref="AH115:AH128" si="52">0.271/0.64 * $U$11 * AC115 * 1000000000 * 8 * PI()^2 * $V$11 *$W$11 *$X$114 * 1000000000 /$U$13^2</f>
        <v>1.1017841979785244E+16</v>
      </c>
      <c r="AI115">
        <f t="shared" ref="AI115:AI128" si="53">1/AH115</f>
        <v>9.0761875314124957E-17</v>
      </c>
      <c r="AJ115">
        <f t="shared" ref="AJ115:AJ128" si="54">LN(AH115)</f>
        <v>36.938292351853029</v>
      </c>
      <c r="AK115" s="3">
        <f t="shared" ref="AK115:AK128" si="55">0.271/0.64 * $U$11 * AC115 * 1000000000 * 8 * PI()^2 * $V$11 *$W$11 * AA115 * 1000000000 /$U$13^2</f>
        <v>1.1094279980391852E+16</v>
      </c>
      <c r="AL115">
        <f t="shared" ref="AL115:AL128" si="56">1/AK115</f>
        <v>9.0136538988326469E-17</v>
      </c>
      <c r="AM115">
        <f t="shared" ref="AM115:AM128" si="57">LN(AK115)</f>
        <v>36.945206053325677</v>
      </c>
    </row>
    <row r="116" spans="21:39" x14ac:dyDescent="0.3">
      <c r="Y116">
        <v>3</v>
      </c>
      <c r="Z116">
        <f>Z115+10</f>
        <v>60</v>
      </c>
      <c r="AA116">
        <v>2.7496399999999999</v>
      </c>
      <c r="AB116">
        <f t="shared" si="42"/>
        <v>6.0000000000000002E-5</v>
      </c>
      <c r="AC116">
        <f t="shared" si="43"/>
        <v>1.8659999999999677E-2</v>
      </c>
      <c r="AD116">
        <f t="shared" si="44"/>
        <v>64530381523.433601</v>
      </c>
      <c r="AE116">
        <f t="shared" si="35"/>
        <v>1.5496576595271787E-11</v>
      </c>
      <c r="AF116">
        <f t="shared" si="45"/>
        <v>24.890401981218748</v>
      </c>
      <c r="AH116" s="3">
        <f t="shared" si="52"/>
        <v>1.057576807318879E+16</v>
      </c>
      <c r="AI116">
        <f t="shared" si="53"/>
        <v>9.455578007002204E-17</v>
      </c>
      <c r="AJ116">
        <f t="shared" si="54"/>
        <v>36.897341748239924</v>
      </c>
      <c r="AK116" s="3">
        <f t="shared" si="55"/>
        <v>1.0646119095125636E+16</v>
      </c>
      <c r="AL116">
        <f t="shared" si="56"/>
        <v>9.3930942446234108E-17</v>
      </c>
      <c r="AM116">
        <f t="shared" si="57"/>
        <v>36.903971816441214</v>
      </c>
    </row>
    <row r="117" spans="21:39" x14ac:dyDescent="0.3">
      <c r="Y117">
        <v>4</v>
      </c>
      <c r="Z117">
        <f>Z116+14</f>
        <v>74</v>
      </c>
      <c r="AA117">
        <v>2.7479499999999999</v>
      </c>
      <c r="AB117">
        <f t="shared" si="42"/>
        <v>7.3999999999999996E-5</v>
      </c>
      <c r="AC117">
        <f t="shared" si="43"/>
        <v>1.6969999999999708E-2</v>
      </c>
      <c r="AD117">
        <f t="shared" si="44"/>
        <v>47583235180.875496</v>
      </c>
      <c r="AE117">
        <f t="shared" si="35"/>
        <v>2.1015805171690319E-11</v>
      </c>
      <c r="AF117">
        <f t="shared" si="45"/>
        <v>24.585746334063618</v>
      </c>
      <c r="AH117" s="3">
        <f t="shared" si="52"/>
        <v>9617941275563440</v>
      </c>
      <c r="AI117">
        <f t="shared" si="53"/>
        <v>1.0397235451423754E-16</v>
      </c>
      <c r="AJ117">
        <f t="shared" si="54"/>
        <v>36.802406632066862</v>
      </c>
      <c r="AK117" s="3">
        <f t="shared" si="55"/>
        <v>9675969982531220</v>
      </c>
      <c r="AL117">
        <f t="shared" si="56"/>
        <v>1.0334881172692533E-16</v>
      </c>
      <c r="AM117">
        <f t="shared" si="57"/>
        <v>36.80842188539355</v>
      </c>
    </row>
    <row r="118" spans="21:39" x14ac:dyDescent="0.3">
      <c r="Y118">
        <v>5</v>
      </c>
      <c r="Z118">
        <f>Z117+18</f>
        <v>92</v>
      </c>
      <c r="AA118">
        <v>2.7452899999999998</v>
      </c>
      <c r="AB118">
        <f t="shared" si="42"/>
        <v>9.2E-5</v>
      </c>
      <c r="AC118">
        <f t="shared" si="43"/>
        <v>1.4309999999999601E-2</v>
      </c>
      <c r="AD118">
        <f t="shared" si="44"/>
        <v>32274212204.680729</v>
      </c>
      <c r="AE118">
        <f t="shared" si="35"/>
        <v>3.0984489835354371E-11</v>
      </c>
      <c r="AF118">
        <f t="shared" si="45"/>
        <v>24.19753436454096</v>
      </c>
      <c r="AH118" s="3">
        <f t="shared" si="52"/>
        <v>8110355901786173</v>
      </c>
      <c r="AI118">
        <f t="shared" si="53"/>
        <v>1.2329915137013487E-16</v>
      </c>
      <c r="AJ118">
        <f t="shared" si="54"/>
        <v>36.631918146389076</v>
      </c>
      <c r="AK118" s="3">
        <f t="shared" si="55"/>
        <v>8151390626151692</v>
      </c>
      <c r="AL118">
        <f t="shared" si="56"/>
        <v>1.2267845400412425E-16</v>
      </c>
      <c r="AM118">
        <f t="shared" si="57"/>
        <v>36.636964936583659</v>
      </c>
    </row>
    <row r="119" spans="21:39" x14ac:dyDescent="0.3">
      <c r="Y119">
        <v>6</v>
      </c>
      <c r="Z119">
        <f>Z118+23</f>
        <v>115</v>
      </c>
      <c r="AA119">
        <v>2.7431100000000002</v>
      </c>
      <c r="AB119">
        <f t="shared" si="42"/>
        <v>1.15E-4</v>
      </c>
      <c r="AC119">
        <f t="shared" si="43"/>
        <v>1.2129999999999974E-2</v>
      </c>
      <c r="AD119">
        <f t="shared" si="44"/>
        <v>21886020631.322842</v>
      </c>
      <c r="AE119">
        <f t="shared" si="35"/>
        <v>4.5691266441045917E-11</v>
      </c>
      <c r="AF119">
        <f t="shared" si="45"/>
        <v>23.809113942614374</v>
      </c>
      <c r="AH119" s="3">
        <f t="shared" si="52"/>
        <v>6874816008991531</v>
      </c>
      <c r="AI119">
        <f t="shared" si="53"/>
        <v>1.4545843826105396E-16</v>
      </c>
      <c r="AJ119">
        <f t="shared" si="54"/>
        <v>36.466641275776695</v>
      </c>
      <c r="AK119" s="3">
        <f t="shared" si="55"/>
        <v>6904112636208620</v>
      </c>
      <c r="AL119">
        <f t="shared" si="56"/>
        <v>1.4484120591479053E-16</v>
      </c>
      <c r="AM119">
        <f t="shared" si="57"/>
        <v>36.47089366318918</v>
      </c>
    </row>
    <row r="120" spans="21:39" x14ac:dyDescent="0.3">
      <c r="Y120">
        <v>7</v>
      </c>
      <c r="Z120">
        <f>Z119+29</f>
        <v>144</v>
      </c>
      <c r="AA120">
        <v>2.7412299999999998</v>
      </c>
      <c r="AB120">
        <f t="shared" si="42"/>
        <v>1.44E-4</v>
      </c>
      <c r="AC120">
        <f t="shared" si="43"/>
        <v>1.0249999999999648E-2</v>
      </c>
      <c r="AD120">
        <f t="shared" si="44"/>
        <v>14769480408.520527</v>
      </c>
      <c r="AE120">
        <f t="shared" si="35"/>
        <v>6.7707188901723257E-11</v>
      </c>
      <c r="AF120">
        <f t="shared" si="45"/>
        <v>23.415828754030052</v>
      </c>
      <c r="AH120" s="3">
        <f t="shared" si="52"/>
        <v>5809304541810464</v>
      </c>
      <c r="AI120">
        <f t="shared" si="53"/>
        <v>1.7213764449820891E-16</v>
      </c>
      <c r="AJ120">
        <f t="shared" si="54"/>
        <v>36.298237258405123</v>
      </c>
      <c r="AK120" s="3">
        <f t="shared" si="55"/>
        <v>5830062160355816</v>
      </c>
      <c r="AL120">
        <f t="shared" si="56"/>
        <v>1.7152475779760276E-16</v>
      </c>
      <c r="AM120">
        <f t="shared" si="57"/>
        <v>36.3018040573699</v>
      </c>
    </row>
    <row r="121" spans="21:39" x14ac:dyDescent="0.3">
      <c r="Y121">
        <v>8</v>
      </c>
      <c r="Z121">
        <f>Z120+46</f>
        <v>190</v>
      </c>
      <c r="AA121">
        <v>2.7386599999999999</v>
      </c>
      <c r="AB121">
        <f t="shared" si="42"/>
        <v>1.9000000000000001E-4</v>
      </c>
      <c r="AC121">
        <f t="shared" si="43"/>
        <v>7.6799999999996871E-3</v>
      </c>
      <c r="AD121">
        <f t="shared" si="44"/>
        <v>8387093080.0466805</v>
      </c>
      <c r="AE121">
        <f t="shared" si="35"/>
        <v>1.1923082174669681E-10</v>
      </c>
      <c r="AF121">
        <f t="shared" si="45"/>
        <v>22.849959823020722</v>
      </c>
      <c r="AH121" s="3">
        <f t="shared" si="52"/>
        <v>4352727695717471</v>
      </c>
      <c r="AI121">
        <f t="shared" si="53"/>
        <v>2.2974099688888704E-16</v>
      </c>
      <c r="AJ121">
        <f t="shared" si="54"/>
        <v>36.009579099980279</v>
      </c>
      <c r="AK121" s="3">
        <f t="shared" si="55"/>
        <v>4364185303574122.5</v>
      </c>
      <c r="AL121">
        <f t="shared" si="56"/>
        <v>2.2913784141590717E-16</v>
      </c>
      <c r="AM121">
        <f t="shared" si="57"/>
        <v>36.012207923843945</v>
      </c>
    </row>
    <row r="122" spans="21:39" x14ac:dyDescent="0.3">
      <c r="Y122">
        <v>9</v>
      </c>
      <c r="Z122">
        <f>Z121+58</f>
        <v>248</v>
      </c>
      <c r="AA122">
        <v>2.73672</v>
      </c>
      <c r="AB122">
        <f t="shared" si="42"/>
        <v>2.4800000000000001E-4</v>
      </c>
      <c r="AC122">
        <f t="shared" si="43"/>
        <v>5.7399999999998563E-3</v>
      </c>
      <c r="AD122">
        <f t="shared" si="44"/>
        <v>4802463307.0286531</v>
      </c>
      <c r="AE122">
        <f t="shared" si="35"/>
        <v>2.0822647380490098E-10</v>
      </c>
      <c r="AF122">
        <f t="shared" si="45"/>
        <v>22.292394812188135</v>
      </c>
      <c r="AH122" s="3">
        <f t="shared" si="52"/>
        <v>3253210543413889.5</v>
      </c>
      <c r="AI122">
        <f t="shared" si="53"/>
        <v>3.0738865088965593E-16</v>
      </c>
      <c r="AJ122">
        <f t="shared" si="54"/>
        <v>35.718418763152194</v>
      </c>
      <c r="AK122" s="3">
        <f t="shared" si="55"/>
        <v>3259463350639641.5</v>
      </c>
      <c r="AL122">
        <f t="shared" si="56"/>
        <v>3.0679897038994431E-16</v>
      </c>
      <c r="AM122">
        <f t="shared" si="57"/>
        <v>35.720338960370334</v>
      </c>
    </row>
    <row r="123" spans="21:39" x14ac:dyDescent="0.3">
      <c r="Y123">
        <v>10</v>
      </c>
      <c r="Z123">
        <f>Z122+76</f>
        <v>324</v>
      </c>
      <c r="AA123">
        <v>2.7351100000000002</v>
      </c>
      <c r="AB123">
        <f t="shared" si="42"/>
        <v>3.2400000000000001E-4</v>
      </c>
      <c r="AC123">
        <f t="shared" si="43"/>
        <v>4.129999999999967E-3</v>
      </c>
      <c r="AD123">
        <f t="shared" si="44"/>
        <v>2644897738.198</v>
      </c>
      <c r="AE123">
        <f t="shared" si="35"/>
        <v>3.7808645134284541E-10</v>
      </c>
      <c r="AF123">
        <f t="shared" si="45"/>
        <v>21.695898239202272</v>
      </c>
      <c r="AH123" s="3">
        <f t="shared" si="52"/>
        <v>2340724659285643</v>
      </c>
      <c r="AI123">
        <f t="shared" si="53"/>
        <v>4.2721812496527731E-16</v>
      </c>
      <c r="AJ123">
        <f t="shared" si="54"/>
        <v>35.389236959793678</v>
      </c>
      <c r="AK123" s="3">
        <f t="shared" si="55"/>
        <v>2343843945882165</v>
      </c>
      <c r="AL123">
        <f t="shared" si="56"/>
        <v>4.2664956502623502E-16</v>
      </c>
      <c r="AM123">
        <f t="shared" si="57"/>
        <v>35.390568688420338</v>
      </c>
    </row>
    <row r="124" spans="21:39" x14ac:dyDescent="0.3">
      <c r="Y124">
        <v>11</v>
      </c>
      <c r="Z124">
        <f>Z123+92</f>
        <v>416</v>
      </c>
      <c r="AA124">
        <v>2.7339000000000002</v>
      </c>
      <c r="AB124">
        <f t="shared" si="42"/>
        <v>4.1599999999999997E-4</v>
      </c>
      <c r="AC124">
        <f t="shared" si="43"/>
        <v>2.9200000000000337E-3</v>
      </c>
      <c r="AD124">
        <f t="shared" si="44"/>
        <v>1456442570.8665562</v>
      </c>
      <c r="AE124">
        <f t="shared" si="35"/>
        <v>6.8660448410610428E-10</v>
      </c>
      <c r="AF124">
        <f t="shared" si="45"/>
        <v>21.099262704040608</v>
      </c>
      <c r="AH124" s="3">
        <f t="shared" si="52"/>
        <v>1654943342642666.3</v>
      </c>
      <c r="AI124">
        <f t="shared" si="53"/>
        <v>6.0425029318717837E-16</v>
      </c>
      <c r="AJ124">
        <f t="shared" si="54"/>
        <v>35.042543169100945</v>
      </c>
      <c r="AK124" s="3">
        <f t="shared" si="55"/>
        <v>1656415631308704</v>
      </c>
      <c r="AL124">
        <f t="shared" si="56"/>
        <v>6.0371321128497081E-16</v>
      </c>
      <c r="AM124">
        <f t="shared" si="57"/>
        <v>35.043432404472064</v>
      </c>
    </row>
    <row r="125" spans="21:39" x14ac:dyDescent="0.3">
      <c r="Y125">
        <v>12</v>
      </c>
      <c r="Z125">
        <f>Z124+84</f>
        <v>500</v>
      </c>
      <c r="AA125">
        <v>2.73325</v>
      </c>
      <c r="AB125">
        <f t="shared" si="42"/>
        <v>5.0000000000000001E-4</v>
      </c>
      <c r="AC125">
        <f t="shared" si="43"/>
        <v>2.2699999999997722E-3</v>
      </c>
      <c r="AD125">
        <f t="shared" si="44"/>
        <v>942019074.32914531</v>
      </c>
      <c r="AE125">
        <f t="shared" si="35"/>
        <v>1.0615496302048295E-9</v>
      </c>
      <c r="AF125">
        <f t="shared" si="45"/>
        <v>20.663536081092687</v>
      </c>
      <c r="AH125" s="3">
        <f t="shared" si="52"/>
        <v>1286548420478915.5</v>
      </c>
      <c r="AI125">
        <f t="shared" si="53"/>
        <v>7.7727350489284475E-16</v>
      </c>
      <c r="AJ125">
        <f t="shared" si="54"/>
        <v>34.790739384313952</v>
      </c>
      <c r="AK125" s="3">
        <f t="shared" si="55"/>
        <v>1287386817455068.5</v>
      </c>
      <c r="AL125">
        <f t="shared" si="56"/>
        <v>7.767673137874905E-16</v>
      </c>
      <c r="AM125">
        <f t="shared" si="57"/>
        <v>34.791390835829475</v>
      </c>
    </row>
    <row r="126" spans="21:39" x14ac:dyDescent="0.3">
      <c r="Y126">
        <v>13</v>
      </c>
      <c r="Z126">
        <f>Z125+100</f>
        <v>600</v>
      </c>
      <c r="AA126">
        <v>2.7326800000000002</v>
      </c>
      <c r="AB126">
        <f t="shared" si="42"/>
        <v>5.9999999999999995E-4</v>
      </c>
      <c r="AC126">
        <f t="shared" si="43"/>
        <v>1.7000000000000348E-3</v>
      </c>
      <c r="AD126">
        <f t="shared" si="44"/>
        <v>587897366.50504434</v>
      </c>
      <c r="AE126">
        <f t="shared" si="35"/>
        <v>1.7009771721632974E-9</v>
      </c>
      <c r="AF126">
        <f t="shared" si="45"/>
        <v>20.192062943867715</v>
      </c>
      <c r="AH126" s="3">
        <f t="shared" si="52"/>
        <v>963494411812520</v>
      </c>
      <c r="AI126">
        <f t="shared" si="53"/>
        <v>1.0378887388862028E-15</v>
      </c>
      <c r="AJ126">
        <f t="shared" si="54"/>
        <v>34.501587803882934</v>
      </c>
      <c r="AK126" s="3">
        <f t="shared" si="55"/>
        <v>963921225300602.75</v>
      </c>
      <c r="AL126">
        <f t="shared" si="56"/>
        <v>1.0374291734141925E-15</v>
      </c>
      <c r="AM126">
        <f t="shared" si="57"/>
        <v>34.502030690706967</v>
      </c>
    </row>
    <row r="127" spans="21:39" x14ac:dyDescent="0.3">
      <c r="Y127">
        <v>14</v>
      </c>
      <c r="Z127">
        <f>Z126+100</f>
        <v>700</v>
      </c>
      <c r="AA127">
        <v>2.7322799999999998</v>
      </c>
      <c r="AB127">
        <f t="shared" si="42"/>
        <v>6.9999999999999999E-4</v>
      </c>
      <c r="AC127">
        <f t="shared" si="43"/>
        <v>1.2999999999996348E-3</v>
      </c>
      <c r="AD127">
        <f t="shared" si="44"/>
        <v>385344492.33092141</v>
      </c>
      <c r="AE127">
        <f t="shared" si="35"/>
        <v>2.5950805575319661E-9</v>
      </c>
      <c r="AF127">
        <f t="shared" si="45"/>
        <v>19.769648277445476</v>
      </c>
      <c r="AH127" s="3">
        <f t="shared" si="52"/>
        <v>736789844326999</v>
      </c>
      <c r="AI127">
        <f t="shared" si="53"/>
        <v>1.3572391200823666E-15</v>
      </c>
      <c r="AJ127">
        <f t="shared" si="54"/>
        <v>34.233323817287953</v>
      </c>
      <c r="AK127" s="3">
        <f t="shared" si="55"/>
        <v>737008334654150.75</v>
      </c>
      <c r="AL127">
        <f t="shared" si="56"/>
        <v>1.3568367587990182E-15</v>
      </c>
      <c r="AM127">
        <f t="shared" si="57"/>
        <v>34.233620316946954</v>
      </c>
    </row>
    <row r="128" spans="21:39" x14ac:dyDescent="0.3">
      <c r="Y128">
        <v>15</v>
      </c>
      <c r="Z128">
        <f>W114</f>
        <v>800</v>
      </c>
      <c r="AA128">
        <v>2.7319900000000001</v>
      </c>
      <c r="AB128">
        <f t="shared" si="42"/>
        <v>8.0000000000000004E-4</v>
      </c>
      <c r="AC128">
        <f t="shared" si="43"/>
        <v>1.0099999999999554E-3</v>
      </c>
      <c r="AD128">
        <f t="shared" si="44"/>
        <v>261960150.07502484</v>
      </c>
      <c r="AE128">
        <f t="shared" si="35"/>
        <v>3.8173745117858652E-9</v>
      </c>
      <c r="AF128">
        <f t="shared" si="45"/>
        <v>19.383702951206867</v>
      </c>
      <c r="AH128" s="3">
        <f t="shared" si="52"/>
        <v>572429032900342.63</v>
      </c>
      <c r="AI128">
        <f t="shared" si="53"/>
        <v>1.7469414416897606E-15</v>
      </c>
      <c r="AJ128">
        <f t="shared" si="54"/>
        <v>33.980909883673867</v>
      </c>
      <c r="AK128" s="3">
        <f t="shared" si="55"/>
        <v>572538008322773.75</v>
      </c>
      <c r="AL128">
        <f t="shared" si="56"/>
        <v>1.7466089333168611E-15</v>
      </c>
      <c r="AM128">
        <f t="shared" si="57"/>
        <v>33.981100239236667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2022-03-15T13:16:09Z</dcterms:created>
  <dcterms:modified xsi:type="dcterms:W3CDTF">2022-05-13T10:11:19Z</dcterms:modified>
</cp:coreProperties>
</file>