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38640" windowHeight="19176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6" i="1" l="1"/>
  <c r="AM56" i="1" s="1"/>
  <c r="AJ56" i="1"/>
  <c r="AI56" i="1"/>
  <c r="AH56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0" i="1"/>
  <c r="AL110" i="1"/>
  <c r="AM109" i="1"/>
  <c r="AL109" i="1"/>
  <c r="AM108" i="1"/>
  <c r="AL108" i="1"/>
  <c r="AM107" i="1"/>
  <c r="AL107" i="1"/>
  <c r="AM106" i="1"/>
  <c r="AL106" i="1"/>
  <c r="AM105" i="1"/>
  <c r="AL105" i="1"/>
  <c r="AM104" i="1"/>
  <c r="AL104" i="1"/>
  <c r="AM103" i="1"/>
  <c r="AL103" i="1"/>
  <c r="AM102" i="1"/>
  <c r="AL102" i="1"/>
  <c r="AM101" i="1"/>
  <c r="AL101" i="1"/>
  <c r="AM100" i="1"/>
  <c r="AL100" i="1"/>
  <c r="AM99" i="1"/>
  <c r="AL99" i="1"/>
  <c r="AM98" i="1"/>
  <c r="AL98" i="1"/>
  <c r="AM97" i="1"/>
  <c r="AL97" i="1"/>
  <c r="AM96" i="1"/>
  <c r="AL96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4" i="1"/>
  <c r="AL74" i="1"/>
  <c r="AM73" i="1"/>
  <c r="AL73" i="1"/>
  <c r="AM72" i="1"/>
  <c r="AL72" i="1"/>
  <c r="AM71" i="1"/>
  <c r="AL71" i="1"/>
  <c r="AM70" i="1"/>
  <c r="AL70" i="1"/>
  <c r="AM69" i="1"/>
  <c r="AL69" i="1"/>
  <c r="AM68" i="1"/>
  <c r="AL68" i="1"/>
  <c r="AM67" i="1"/>
  <c r="AL67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2" i="1"/>
  <c r="AL42" i="1"/>
  <c r="AM41" i="1"/>
  <c r="AL41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J5" i="1"/>
  <c r="AI5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14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96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78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60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41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3" i="1"/>
  <c r="AL56" i="1" l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5" i="1"/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C5" i="1"/>
  <c r="U11" i="1"/>
  <c r="V9" i="1"/>
  <c r="U9" i="1"/>
  <c r="AB19" i="1" l="1"/>
  <c r="AC19" i="1"/>
  <c r="AD19" i="1" s="1"/>
  <c r="AB23" i="1"/>
  <c r="AC23" i="1"/>
  <c r="AD23" i="1" s="1"/>
  <c r="AB24" i="1"/>
  <c r="AC24" i="1"/>
  <c r="AD24" i="1" s="1"/>
  <c r="AB25" i="1"/>
  <c r="AC25" i="1"/>
  <c r="AD25" i="1" s="1"/>
  <c r="AB26" i="1"/>
  <c r="AC26" i="1"/>
  <c r="AD26" i="1"/>
  <c r="AE26" i="1" s="1"/>
  <c r="AF26" i="1"/>
  <c r="AB27" i="1"/>
  <c r="AC27" i="1"/>
  <c r="AD27" i="1" s="1"/>
  <c r="AB28" i="1"/>
  <c r="AC28" i="1"/>
  <c r="AD28" i="1"/>
  <c r="AE28" i="1" s="1"/>
  <c r="AB29" i="1"/>
  <c r="AC29" i="1"/>
  <c r="AD29" i="1" s="1"/>
  <c r="AB30" i="1"/>
  <c r="AC30" i="1"/>
  <c r="AD30" i="1" s="1"/>
  <c r="AB31" i="1"/>
  <c r="AC31" i="1"/>
  <c r="AD31" i="1" s="1"/>
  <c r="AB32" i="1"/>
  <c r="AC32" i="1"/>
  <c r="AD32" i="1"/>
  <c r="AE32" i="1" s="1"/>
  <c r="AF32" i="1"/>
  <c r="AB33" i="1"/>
  <c r="AC33" i="1"/>
  <c r="AD33" i="1" s="1"/>
  <c r="AB34" i="1"/>
  <c r="AC34" i="1"/>
  <c r="AD34" i="1"/>
  <c r="AE34" i="1" s="1"/>
  <c r="AF34" i="1"/>
  <c r="AB35" i="1"/>
  <c r="AC35" i="1"/>
  <c r="AD35" i="1" s="1"/>
  <c r="AB36" i="1"/>
  <c r="AC36" i="1"/>
  <c r="AD36" i="1"/>
  <c r="AE36" i="1" s="1"/>
  <c r="AB37" i="1"/>
  <c r="AC37" i="1"/>
  <c r="AD37" i="1" s="1"/>
  <c r="AB41" i="1"/>
  <c r="AC41" i="1"/>
  <c r="AD41" i="1" s="1"/>
  <c r="AB42" i="1"/>
  <c r="AC42" i="1"/>
  <c r="AD42" i="1"/>
  <c r="AE42" i="1" s="1"/>
  <c r="AF42" i="1"/>
  <c r="AB43" i="1"/>
  <c r="AC43" i="1"/>
  <c r="AD43" i="1" s="1"/>
  <c r="AB44" i="1"/>
  <c r="AC44" i="1"/>
  <c r="AD44" i="1"/>
  <c r="AE44" i="1" s="1"/>
  <c r="AB45" i="1"/>
  <c r="AC45" i="1"/>
  <c r="AD45" i="1" s="1"/>
  <c r="AB46" i="1"/>
  <c r="AC46" i="1"/>
  <c r="AD46" i="1" s="1"/>
  <c r="AB47" i="1"/>
  <c r="AC47" i="1"/>
  <c r="AD47" i="1" s="1"/>
  <c r="AB48" i="1"/>
  <c r="AC48" i="1"/>
  <c r="AD48" i="1" s="1"/>
  <c r="AB49" i="1"/>
  <c r="AC49" i="1"/>
  <c r="AD49" i="1" s="1"/>
  <c r="AB50" i="1"/>
  <c r="AC50" i="1"/>
  <c r="AD50" i="1"/>
  <c r="AE50" i="1" s="1"/>
  <c r="AF50" i="1"/>
  <c r="AB51" i="1"/>
  <c r="AC51" i="1"/>
  <c r="AD51" i="1" s="1"/>
  <c r="AB52" i="1"/>
  <c r="AC52" i="1"/>
  <c r="AD52" i="1"/>
  <c r="AE52" i="1" s="1"/>
  <c r="AB53" i="1"/>
  <c r="AC53" i="1"/>
  <c r="AD53" i="1" s="1"/>
  <c r="AB54" i="1"/>
  <c r="AC54" i="1"/>
  <c r="AD54" i="1" s="1"/>
  <c r="AB55" i="1"/>
  <c r="AC55" i="1"/>
  <c r="AD55" i="1" s="1"/>
  <c r="AB56" i="1"/>
  <c r="AC56" i="1"/>
  <c r="AD56" i="1" s="1"/>
  <c r="AB60" i="1"/>
  <c r="AC60" i="1"/>
  <c r="AD60" i="1"/>
  <c r="AE60" i="1" s="1"/>
  <c r="AB61" i="1"/>
  <c r="AC61" i="1"/>
  <c r="AD61" i="1" s="1"/>
  <c r="AB62" i="1"/>
  <c r="AC62" i="1"/>
  <c r="AD62" i="1" s="1"/>
  <c r="AB63" i="1"/>
  <c r="AC63" i="1"/>
  <c r="AD63" i="1" s="1"/>
  <c r="AB64" i="1"/>
  <c r="AC64" i="1"/>
  <c r="AD64" i="1" s="1"/>
  <c r="AB65" i="1"/>
  <c r="AC65" i="1"/>
  <c r="AD65" i="1" s="1"/>
  <c r="AB66" i="1"/>
  <c r="AC66" i="1"/>
  <c r="AD66" i="1"/>
  <c r="AE66" i="1" s="1"/>
  <c r="AF66" i="1"/>
  <c r="AB67" i="1"/>
  <c r="AC67" i="1"/>
  <c r="AD67" i="1" s="1"/>
  <c r="AB68" i="1"/>
  <c r="AC68" i="1"/>
  <c r="AD68" i="1"/>
  <c r="AE68" i="1" s="1"/>
  <c r="AB69" i="1"/>
  <c r="AC69" i="1"/>
  <c r="AD69" i="1" s="1"/>
  <c r="AB70" i="1"/>
  <c r="AC70" i="1"/>
  <c r="AD70" i="1" s="1"/>
  <c r="AB71" i="1"/>
  <c r="AC71" i="1"/>
  <c r="AD71" i="1" s="1"/>
  <c r="AB72" i="1"/>
  <c r="AC72" i="1"/>
  <c r="AD72" i="1" s="1"/>
  <c r="AB73" i="1"/>
  <c r="AC73" i="1"/>
  <c r="AD73" i="1" s="1"/>
  <c r="AB74" i="1"/>
  <c r="AC74" i="1"/>
  <c r="AD74" i="1"/>
  <c r="AE74" i="1" s="1"/>
  <c r="AF74" i="1"/>
  <c r="AB78" i="1"/>
  <c r="AC78" i="1"/>
  <c r="AD78" i="1" s="1"/>
  <c r="AB79" i="1"/>
  <c r="AC79" i="1"/>
  <c r="AD79" i="1" s="1"/>
  <c r="AB80" i="1"/>
  <c r="AC80" i="1"/>
  <c r="AD80" i="1"/>
  <c r="AE80" i="1" s="1"/>
  <c r="AB81" i="1"/>
  <c r="AC81" i="1"/>
  <c r="AD81" i="1" s="1"/>
  <c r="AB82" i="1"/>
  <c r="AC82" i="1"/>
  <c r="AD82" i="1"/>
  <c r="AE82" i="1" s="1"/>
  <c r="AF82" i="1"/>
  <c r="AB83" i="1"/>
  <c r="AC83" i="1"/>
  <c r="AD83" i="1" s="1"/>
  <c r="AB84" i="1"/>
  <c r="AC84" i="1"/>
  <c r="AD84" i="1"/>
  <c r="AE84" i="1" s="1"/>
  <c r="AB85" i="1"/>
  <c r="AC85" i="1"/>
  <c r="AD85" i="1" s="1"/>
  <c r="AB86" i="1"/>
  <c r="AC86" i="1"/>
  <c r="AD86" i="1" s="1"/>
  <c r="AB87" i="1"/>
  <c r="AC87" i="1"/>
  <c r="AD87" i="1" s="1"/>
  <c r="AB88" i="1"/>
  <c r="AC88" i="1"/>
  <c r="AD88" i="1"/>
  <c r="AE88" i="1" s="1"/>
  <c r="AB89" i="1"/>
  <c r="AC89" i="1"/>
  <c r="AD89" i="1" s="1"/>
  <c r="AB90" i="1"/>
  <c r="AC90" i="1"/>
  <c r="AD90" i="1"/>
  <c r="AE90" i="1" s="1"/>
  <c r="AF90" i="1"/>
  <c r="AB91" i="1"/>
  <c r="AC91" i="1"/>
  <c r="AD91" i="1" s="1"/>
  <c r="AB92" i="1"/>
  <c r="AC92" i="1"/>
  <c r="AD92" i="1"/>
  <c r="AE92" i="1" s="1"/>
  <c r="AB96" i="1"/>
  <c r="AC96" i="1"/>
  <c r="AD96" i="1"/>
  <c r="AE96" i="1" s="1"/>
  <c r="AB97" i="1"/>
  <c r="AC97" i="1"/>
  <c r="AD97" i="1" s="1"/>
  <c r="AB98" i="1"/>
  <c r="AC98" i="1"/>
  <c r="AD98" i="1"/>
  <c r="AE98" i="1" s="1"/>
  <c r="AF98" i="1"/>
  <c r="AB99" i="1"/>
  <c r="AC99" i="1"/>
  <c r="AD99" i="1" s="1"/>
  <c r="AB100" i="1"/>
  <c r="AC100" i="1"/>
  <c r="AD100" i="1"/>
  <c r="AE100" i="1" s="1"/>
  <c r="AB101" i="1"/>
  <c r="AC101" i="1"/>
  <c r="AD101" i="1" s="1"/>
  <c r="AB102" i="1"/>
  <c r="AC102" i="1"/>
  <c r="AD102" i="1" s="1"/>
  <c r="AB103" i="1"/>
  <c r="AC103" i="1"/>
  <c r="AD103" i="1" s="1"/>
  <c r="AB104" i="1"/>
  <c r="AC104" i="1"/>
  <c r="AD104" i="1"/>
  <c r="AE104" i="1" s="1"/>
  <c r="AB105" i="1"/>
  <c r="AC105" i="1"/>
  <c r="AD105" i="1" s="1"/>
  <c r="AB106" i="1"/>
  <c r="AC106" i="1"/>
  <c r="AD106" i="1"/>
  <c r="AE106" i="1" s="1"/>
  <c r="AF106" i="1"/>
  <c r="AB107" i="1"/>
  <c r="AC107" i="1"/>
  <c r="AD107" i="1" s="1"/>
  <c r="AB108" i="1"/>
  <c r="AC108" i="1"/>
  <c r="AD108" i="1"/>
  <c r="AE108" i="1" s="1"/>
  <c r="AB109" i="1"/>
  <c r="AC109" i="1"/>
  <c r="AD109" i="1" s="1"/>
  <c r="AB110" i="1"/>
  <c r="AC110" i="1"/>
  <c r="AD110" i="1" s="1"/>
  <c r="AB114" i="1"/>
  <c r="AC114" i="1"/>
  <c r="AD114" i="1"/>
  <c r="AE114" i="1"/>
  <c r="AF114" i="1"/>
  <c r="AB115" i="1"/>
  <c r="AC115" i="1"/>
  <c r="AD115" i="1" s="1"/>
  <c r="AB116" i="1"/>
  <c r="AC116" i="1"/>
  <c r="AD116" i="1"/>
  <c r="AE116" i="1" s="1"/>
  <c r="AB117" i="1"/>
  <c r="AC117" i="1"/>
  <c r="AD117" i="1" s="1"/>
  <c r="AB118" i="1"/>
  <c r="AC118" i="1"/>
  <c r="AD118" i="1"/>
  <c r="AE118" i="1" s="1"/>
  <c r="AF118" i="1"/>
  <c r="AB119" i="1"/>
  <c r="AC119" i="1"/>
  <c r="AD119" i="1"/>
  <c r="AF119" i="1" s="1"/>
  <c r="AE119" i="1"/>
  <c r="AB120" i="1"/>
  <c r="AC120" i="1"/>
  <c r="AD120" i="1"/>
  <c r="AE120" i="1" s="1"/>
  <c r="AF120" i="1"/>
  <c r="AB121" i="1"/>
  <c r="AC121" i="1"/>
  <c r="AD121" i="1" s="1"/>
  <c r="AB122" i="1"/>
  <c r="AC122" i="1"/>
  <c r="AD122" i="1"/>
  <c r="AE122" i="1"/>
  <c r="AF122" i="1"/>
  <c r="AB123" i="1"/>
  <c r="AC123" i="1"/>
  <c r="AD123" i="1" s="1"/>
  <c r="AB124" i="1"/>
  <c r="AC124" i="1"/>
  <c r="AD124" i="1"/>
  <c r="AE124" i="1" s="1"/>
  <c r="AB125" i="1"/>
  <c r="AC125" i="1"/>
  <c r="AD125" i="1" s="1"/>
  <c r="AB126" i="1"/>
  <c r="AC126" i="1"/>
  <c r="AD126" i="1"/>
  <c r="AE126" i="1" s="1"/>
  <c r="AF126" i="1"/>
  <c r="AB127" i="1"/>
  <c r="AC127" i="1"/>
  <c r="AD127" i="1"/>
  <c r="AF127" i="1" s="1"/>
  <c r="AE127" i="1"/>
  <c r="AB128" i="1"/>
  <c r="AC128" i="1"/>
  <c r="AD128" i="1"/>
  <c r="AE128" i="1" s="1"/>
  <c r="AF128" i="1"/>
  <c r="Z128" i="1"/>
  <c r="Z114" i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10" i="1"/>
  <c r="Z96" i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78" i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60" i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41" i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5" i="1"/>
  <c r="AD6" i="1"/>
  <c r="AD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P61" i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52" i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34" i="1"/>
  <c r="C34" i="1" s="1"/>
  <c r="B25" i="1"/>
  <c r="B16" i="1"/>
  <c r="C16" i="1" s="1"/>
  <c r="B8" i="1"/>
  <c r="C8" i="1" s="1"/>
  <c r="AE78" i="1" l="1"/>
  <c r="AF78" i="1"/>
  <c r="AE48" i="1"/>
  <c r="AF48" i="1"/>
  <c r="AE97" i="1"/>
  <c r="AF97" i="1"/>
  <c r="AE81" i="1"/>
  <c r="AF81" i="1"/>
  <c r="AF71" i="1"/>
  <c r="AE71" i="1"/>
  <c r="AE54" i="1"/>
  <c r="AF54" i="1"/>
  <c r="AE41" i="1"/>
  <c r="AF41" i="1"/>
  <c r="AE37" i="1"/>
  <c r="AF37" i="1"/>
  <c r="AE25" i="1"/>
  <c r="AF25" i="1"/>
  <c r="AE51" i="1"/>
  <c r="AF51" i="1"/>
  <c r="AE115" i="1"/>
  <c r="AF115" i="1"/>
  <c r="AF103" i="1"/>
  <c r="AE103" i="1"/>
  <c r="AF87" i="1"/>
  <c r="AE87" i="1"/>
  <c r="AE67" i="1"/>
  <c r="AF67" i="1"/>
  <c r="AE64" i="1"/>
  <c r="AF64" i="1"/>
  <c r="AF47" i="1"/>
  <c r="AE47" i="1"/>
  <c r="AF31" i="1"/>
  <c r="AE31" i="1"/>
  <c r="AE123" i="1"/>
  <c r="AF123" i="1"/>
  <c r="AE65" i="1"/>
  <c r="AF65" i="1"/>
  <c r="AE109" i="1"/>
  <c r="AF109" i="1"/>
  <c r="AE125" i="1"/>
  <c r="AF125" i="1"/>
  <c r="AE83" i="1"/>
  <c r="AF83" i="1"/>
  <c r="AE70" i="1"/>
  <c r="AF70" i="1"/>
  <c r="AE53" i="1"/>
  <c r="AF53" i="1"/>
  <c r="AE43" i="1"/>
  <c r="AF43" i="1"/>
  <c r="AE27" i="1"/>
  <c r="AF27" i="1"/>
  <c r="AE24" i="1"/>
  <c r="AF24" i="1"/>
  <c r="AE99" i="1"/>
  <c r="AF99" i="1"/>
  <c r="AF102" i="1"/>
  <c r="AE102" i="1"/>
  <c r="AF86" i="1"/>
  <c r="AE86" i="1"/>
  <c r="AF63" i="1"/>
  <c r="AE63" i="1"/>
  <c r="AE46" i="1"/>
  <c r="AF46" i="1"/>
  <c r="AE33" i="1"/>
  <c r="AF33" i="1"/>
  <c r="AE30" i="1"/>
  <c r="AF30" i="1"/>
  <c r="AF110" i="1"/>
  <c r="AE110" i="1"/>
  <c r="AF117" i="1"/>
  <c r="AE117" i="1"/>
  <c r="AE105" i="1"/>
  <c r="AF105" i="1"/>
  <c r="AE89" i="1"/>
  <c r="AF89" i="1"/>
  <c r="AE73" i="1"/>
  <c r="AF73" i="1"/>
  <c r="AE69" i="1"/>
  <c r="AF69" i="1"/>
  <c r="AE56" i="1"/>
  <c r="AF56" i="1"/>
  <c r="AF23" i="1"/>
  <c r="AE23" i="1"/>
  <c r="AE85" i="1"/>
  <c r="AF85" i="1"/>
  <c r="AF79" i="1"/>
  <c r="AE79" i="1"/>
  <c r="AE62" i="1"/>
  <c r="AF62" i="1"/>
  <c r="AE49" i="1"/>
  <c r="AF49" i="1"/>
  <c r="AE45" i="1"/>
  <c r="AF45" i="1"/>
  <c r="AE35" i="1"/>
  <c r="AF35" i="1"/>
  <c r="AE29" i="1"/>
  <c r="AF29" i="1"/>
  <c r="AE19" i="1"/>
  <c r="AF19" i="1"/>
  <c r="AE61" i="1"/>
  <c r="AF61" i="1"/>
  <c r="AE101" i="1"/>
  <c r="AF101" i="1"/>
  <c r="AE121" i="1"/>
  <c r="AF121" i="1"/>
  <c r="AE107" i="1"/>
  <c r="AF107" i="1"/>
  <c r="AE91" i="1"/>
  <c r="AF91" i="1"/>
  <c r="AE72" i="1"/>
  <c r="AF72" i="1"/>
  <c r="AF55" i="1"/>
  <c r="AE55" i="1"/>
  <c r="AF88" i="1"/>
  <c r="AF80" i="1"/>
  <c r="AF104" i="1"/>
  <c r="AF96" i="1"/>
  <c r="AF124" i="1"/>
  <c r="AF116" i="1"/>
  <c r="AF108" i="1"/>
  <c r="AF100" i="1"/>
  <c r="AF92" i="1"/>
  <c r="AF84" i="1"/>
  <c r="AF68" i="1"/>
  <c r="AF60" i="1"/>
  <c r="AF52" i="1"/>
  <c r="AF44" i="1"/>
  <c r="AF36" i="1"/>
  <c r="AF28" i="1"/>
  <c r="D34" i="1"/>
  <c r="D16" i="1"/>
  <c r="E16" i="1" s="1"/>
  <c r="F16" i="1" s="1"/>
  <c r="G16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D8" i="1"/>
  <c r="E8" i="1" s="1"/>
  <c r="F8" i="1" s="1"/>
  <c r="G8" i="1" s="1"/>
  <c r="H8" i="1" s="1"/>
  <c r="M25" i="1" l="1"/>
  <c r="N25" i="1" s="1"/>
  <c r="O25" i="1" s="1"/>
  <c r="P25" i="1" s="1"/>
  <c r="Q25" i="1" s="1"/>
  <c r="H16" i="1"/>
  <c r="I16" i="1" s="1"/>
  <c r="J16" i="1" s="1"/>
  <c r="K16" i="1" s="1"/>
  <c r="L16" i="1" s="1"/>
  <c r="M16" i="1" s="1"/>
  <c r="E34" i="1"/>
  <c r="F34" i="1" s="1"/>
  <c r="G34" i="1" s="1"/>
  <c r="I8" i="1"/>
  <c r="J8" i="1" s="1"/>
  <c r="H34" i="1" l="1"/>
  <c r="I34" i="1" s="1"/>
  <c r="J34" i="1" s="1"/>
  <c r="K34" i="1" s="1"/>
  <c r="N16" i="1"/>
  <c r="O16" i="1" s="1"/>
  <c r="P16" i="1" s="1"/>
  <c r="K8" i="1"/>
  <c r="L8" i="1" s="1"/>
  <c r="M8" i="1" l="1"/>
  <c r="N8" i="1" s="1"/>
  <c r="O8" i="1" s="1"/>
  <c r="P8" i="1" s="1"/>
  <c r="L34" i="1"/>
  <c r="M34" i="1" s="1"/>
  <c r="N34" i="1" s="1"/>
  <c r="O34" i="1" s="1"/>
  <c r="P34" i="1" s="1"/>
</calcChain>
</file>

<file path=xl/sharedStrings.xml><?xml version="1.0" encoding="utf-8"?>
<sst xmlns="http://schemas.openxmlformats.org/spreadsheetml/2006/main" count="171" uniqueCount="22">
  <si>
    <t>RozpadPlazmatu</t>
  </si>
  <si>
    <t>tlak [Pa]</t>
  </si>
  <si>
    <t>min [\mus]</t>
  </si>
  <si>
    <t>max [\mus]</t>
  </si>
  <si>
    <t>frekvence [GHz]</t>
  </si>
  <si>
    <t>f0 [GHz]</t>
  </si>
  <si>
    <t>čas [\mus]</t>
  </si>
  <si>
    <t>drbnuli jsme do proudu</t>
  </si>
  <si>
    <t>delta f [GHz]</t>
  </si>
  <si>
    <t>n (t)</t>
  </si>
  <si>
    <t>1/n</t>
  </si>
  <si>
    <t>čas s</t>
  </si>
  <si>
    <t>ln n</t>
  </si>
  <si>
    <t>R [m]</t>
  </si>
  <si>
    <t>R' [m]</t>
  </si>
  <si>
    <t>V/V'</t>
  </si>
  <si>
    <t>e</t>
  </si>
  <si>
    <t>e0</t>
  </si>
  <si>
    <t>m</t>
  </si>
  <si>
    <t>n (t) - f=1/t</t>
  </si>
  <si>
    <t>n (t) f = f0</t>
  </si>
  <si>
    <t>n (t) - f = 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</si>
</sst>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8"/>
  <sheetViews>
    <sheetView tabSelected="1" topLeftCell="T1" zoomScale="85" zoomScaleNormal="85" workbookViewId="0">
      <selection activeCell="AG21" sqref="AG21"/>
    </sheetView>
  </sheetViews>
  <sheetFormatPr defaultRowHeight="14.4" x14ac:dyDescent="0.3"/>
  <cols>
    <col min="1" max="1" width="15.6640625" bestFit="1" customWidth="1"/>
    <col min="2" max="17" width="8" bestFit="1" customWidth="1"/>
    <col min="24" max="24" width="17.88671875" bestFit="1" customWidth="1"/>
    <col min="26" max="26" width="9.88671875" bestFit="1" customWidth="1"/>
    <col min="27" max="27" width="18.33203125" customWidth="1"/>
    <col min="29" max="29" width="11.6640625" bestFit="1" customWidth="1"/>
    <col min="30" max="31" width="12" bestFit="1" customWidth="1"/>
    <col min="34" max="34" width="9.44140625" bestFit="1" customWidth="1"/>
    <col min="35" max="36" width="9.44140625" customWidth="1"/>
    <col min="37" max="37" width="10" bestFit="1" customWidth="1"/>
  </cols>
  <sheetData>
    <row r="1" spans="1:39" x14ac:dyDescent="0.3">
      <c r="A1" t="s">
        <v>0</v>
      </c>
    </row>
    <row r="2" spans="1:39" x14ac:dyDescent="0.3">
      <c r="X2" s="2"/>
    </row>
    <row r="3" spans="1:39" x14ac:dyDescent="0.3">
      <c r="A3" t="s">
        <v>1</v>
      </c>
      <c r="B3" s="1">
        <v>50</v>
      </c>
    </row>
    <row r="4" spans="1:39" x14ac:dyDescent="0.3">
      <c r="A4" t="s">
        <v>2</v>
      </c>
      <c r="B4">
        <v>90</v>
      </c>
      <c r="S4" t="s">
        <v>0</v>
      </c>
      <c r="U4" t="s">
        <v>1</v>
      </c>
      <c r="V4" t="s">
        <v>2</v>
      </c>
      <c r="W4" t="s">
        <v>3</v>
      </c>
      <c r="X4" t="s">
        <v>5</v>
      </c>
      <c r="Z4" t="s">
        <v>6</v>
      </c>
      <c r="AA4" t="s">
        <v>4</v>
      </c>
      <c r="AB4" t="s">
        <v>11</v>
      </c>
      <c r="AC4" t="s">
        <v>8</v>
      </c>
      <c r="AD4" t="s">
        <v>19</v>
      </c>
      <c r="AE4" t="s">
        <v>10</v>
      </c>
      <c r="AF4" t="s">
        <v>12</v>
      </c>
      <c r="AH4" t="s">
        <v>20</v>
      </c>
      <c r="AI4" t="s">
        <v>10</v>
      </c>
      <c r="AJ4" t="s">
        <v>12</v>
      </c>
      <c r="AK4" t="s">
        <v>21</v>
      </c>
      <c r="AL4" t="s">
        <v>10</v>
      </c>
      <c r="AM4" t="s">
        <v>12</v>
      </c>
    </row>
    <row r="5" spans="1:39" x14ac:dyDescent="0.3">
      <c r="A5" t="s">
        <v>3</v>
      </c>
      <c r="B5">
        <v>900</v>
      </c>
      <c r="U5" s="1">
        <v>50</v>
      </c>
      <c r="V5">
        <v>90</v>
      </c>
      <c r="W5">
        <v>900</v>
      </c>
      <c r="X5">
        <v>2.7309800000000002</v>
      </c>
      <c r="Y5">
        <v>1</v>
      </c>
      <c r="Z5">
        <f>V5</f>
        <v>90</v>
      </c>
      <c r="AA5">
        <v>2.7722600000000002</v>
      </c>
      <c r="AB5">
        <f>Z5/1000000</f>
        <v>9.0000000000000006E-5</v>
      </c>
      <c r="AC5">
        <f>AA5-$X$5</f>
        <v>4.1279999999999983E-2</v>
      </c>
      <c r="AD5">
        <f>(0.271*0.04^2*AC5*1000000000*8*PI()^2*8.854*0.000000000001*9.107*1E-31)/(0.64*0.009^2*(1.602*0.0000000000000000001)^2*(Z5/1000000))</f>
        <v>95170208977.755737</v>
      </c>
      <c r="AE5">
        <f>1/AD5</f>
        <v>1.0507489798974082E-11</v>
      </c>
      <c r="AF5">
        <f>LN(AD5)</f>
        <v>25.278932798864712</v>
      </c>
      <c r="AH5" s="3">
        <f>0.271/0.64 * $U$11 * AC5 * 1000000000 * 8 * PI()^2 * $V$11 *$W$11 * $X$5 /$U$13^2</f>
        <v>23391714.358266436</v>
      </c>
      <c r="AI5">
        <f>1/AH5</f>
        <v>4.2750180028878834E-8</v>
      </c>
      <c r="AJ5">
        <f>LN(AH5)</f>
        <v>16.967892430370664</v>
      </c>
      <c r="AK5" s="3">
        <f>0.271/0.64 * $U$11 * AC5 * 1000000000 * 8 * PI()^2 * $V$11 *$W$11 * AA5 /$U$13^2</f>
        <v>23745290.718660593</v>
      </c>
      <c r="AL5">
        <f>1/AK5</f>
        <v>4.2113613678106495E-8</v>
      </c>
      <c r="AM5">
        <f>LN(AK5)</f>
        <v>16.98289478325367</v>
      </c>
    </row>
    <row r="6" spans="1:39" x14ac:dyDescent="0.3">
      <c r="A6" t="s">
        <v>5</v>
      </c>
      <c r="B6">
        <v>2.7309800000000002</v>
      </c>
      <c r="Y6">
        <v>2</v>
      </c>
      <c r="Z6">
        <f>Z5+5</f>
        <v>95</v>
      </c>
      <c r="AA6">
        <v>2.7713399999999999</v>
      </c>
      <c r="AB6">
        <f t="shared" ref="AB6:AB18" si="0">Z6/1000000</f>
        <v>9.5000000000000005E-5</v>
      </c>
      <c r="AC6">
        <f t="shared" ref="AC6:AC18" si="1">AA6-$X$5</f>
        <v>4.0359999999999729E-2</v>
      </c>
      <c r="AD6">
        <f>(0.271*0.04^2*AC6*1000000000*8*PI()^2*8.854*0.000000000001*9.107*1E-31)/(0.64*0.009^2*(1.602*0.0000000000000000001)^2*(Z6/1000000))</f>
        <v>88151842893.410309</v>
      </c>
      <c r="AE6">
        <f t="shared" ref="AE6:AE69" si="2">1/AD6</f>
        <v>1.1344062326741826E-11</v>
      </c>
      <c r="AF6">
        <f t="shared" ref="AF6:AF18" si="3">LN(AD6)</f>
        <v>25.202326651906528</v>
      </c>
      <c r="AH6" s="3">
        <f t="shared" ref="AH6:AH19" si="4">0.271/0.64 * $U$11 * AC6 * 1000000000 * 8 * PI()^2 * $V$11 *$W$11 * $X$5 /$U$13^2</f>
        <v>22870387.390979342</v>
      </c>
      <c r="AI6">
        <f t="shared" ref="AI6:AI19" si="5">1/AH6</f>
        <v>4.372466381546406E-8</v>
      </c>
      <c r="AJ6">
        <f t="shared" ref="AJ6:AJ19" si="6">LN(AH6)</f>
        <v>16.94535350468276</v>
      </c>
      <c r="AK6" s="3">
        <f t="shared" ref="AK6:AK19" si="7">0.271/0.64 * $U$11 * AC6 * 1000000000 * 8 * PI()^2 * $V$11 *$W$11 * AA6 /$U$13^2</f>
        <v>23208379.187001254</v>
      </c>
      <c r="AL6">
        <f t="shared" ref="AL6:AL19" si="8">1/AK6</f>
        <v>4.3087886144159884E-8</v>
      </c>
      <c r="AM6">
        <f t="shared" ref="AM6:AM19" si="9">LN(AK6)</f>
        <v>16.960023943283186</v>
      </c>
    </row>
    <row r="7" spans="1:39" x14ac:dyDescent="0.3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Y7">
        <v>3</v>
      </c>
      <c r="Z7">
        <f>Z6+10</f>
        <v>105</v>
      </c>
      <c r="AA7">
        <v>2.7690399999999999</v>
      </c>
      <c r="AB7">
        <f t="shared" si="0"/>
        <v>1.05E-4</v>
      </c>
      <c r="AC7">
        <f t="shared" si="1"/>
        <v>3.8059999999999761E-2</v>
      </c>
      <c r="AD7">
        <f t="shared" ref="AD7:AD18" si="10">(0.271*0.04^2*AC7*1000000000*8*PI()^2*8.854*0.000000000001*9.107*1E-31)/(0.64*0.009^2*(1.602*0.0000000000000000001)^2*(Z7/1000000))</f>
        <v>75211340400.609711</v>
      </c>
      <c r="AE7">
        <f t="shared" si="2"/>
        <v>1.3295867281098123E-11</v>
      </c>
      <c r="AF7">
        <f t="shared" si="3"/>
        <v>25.043567859732143</v>
      </c>
      <c r="AH7" s="3">
        <f t="shared" si="4"/>
        <v>21567069.972761996</v>
      </c>
      <c r="AI7">
        <f t="shared" si="5"/>
        <v>4.6366984539992877E-8</v>
      </c>
      <c r="AJ7">
        <f t="shared" si="6"/>
        <v>16.886678171065356</v>
      </c>
      <c r="AK7" s="3">
        <f t="shared" si="7"/>
        <v>21867637.052404951</v>
      </c>
      <c r="AL7">
        <f t="shared" si="8"/>
        <v>4.5729677953019724E-8</v>
      </c>
      <c r="AM7">
        <f t="shared" si="9"/>
        <v>16.900518341658127</v>
      </c>
    </row>
    <row r="8" spans="1:39" x14ac:dyDescent="0.3">
      <c r="A8" t="s">
        <v>6</v>
      </c>
      <c r="B8">
        <f>B4</f>
        <v>90</v>
      </c>
      <c r="C8">
        <f>B8+5</f>
        <v>95</v>
      </c>
      <c r="D8">
        <f>C8+10</f>
        <v>105</v>
      </c>
      <c r="E8">
        <f>D8+15</f>
        <v>120</v>
      </c>
      <c r="F8">
        <f>E8+20</f>
        <v>140</v>
      </c>
      <c r="G8">
        <f>F8+30</f>
        <v>170</v>
      </c>
      <c r="H8">
        <f>G8+40</f>
        <v>210</v>
      </c>
      <c r="I8">
        <f>H8+50</f>
        <v>260</v>
      </c>
      <c r="J8">
        <f>I8+60</f>
        <v>320</v>
      </c>
      <c r="K8">
        <f>J8+72</f>
        <v>392</v>
      </c>
      <c r="L8">
        <f>K8+80</f>
        <v>472</v>
      </c>
      <c r="M8">
        <f>L8+88</f>
        <v>560</v>
      </c>
      <c r="N8">
        <f>M8+100</f>
        <v>660</v>
      </c>
      <c r="O8">
        <f>N8+110</f>
        <v>770</v>
      </c>
      <c r="P8">
        <f>O8+120</f>
        <v>890</v>
      </c>
      <c r="U8" t="s">
        <v>13</v>
      </c>
      <c r="V8" t="s">
        <v>14</v>
      </c>
      <c r="Y8">
        <v>4</v>
      </c>
      <c r="Z8">
        <f>Z7+15</f>
        <v>120</v>
      </c>
      <c r="AA8">
        <v>2.7663000000000002</v>
      </c>
      <c r="AB8">
        <f t="shared" si="0"/>
        <v>1.2E-4</v>
      </c>
      <c r="AC8">
        <f t="shared" si="1"/>
        <v>3.5320000000000018E-2</v>
      </c>
      <c r="AD8">
        <f t="shared" si="10"/>
        <v>61072161720.463974</v>
      </c>
      <c r="AE8">
        <f t="shared" si="2"/>
        <v>1.6374072438718366E-11</v>
      </c>
      <c r="AF8">
        <f t="shared" si="3"/>
        <v>24.835321980975383</v>
      </c>
      <c r="AH8" s="3">
        <f t="shared" si="4"/>
        <v>20014422.265842322</v>
      </c>
      <c r="AI8">
        <f t="shared" si="5"/>
        <v>4.9963970316877607E-8</v>
      </c>
      <c r="AJ8">
        <f t="shared" si="6"/>
        <v>16.811963684933119</v>
      </c>
      <c r="AK8" s="3">
        <f t="shared" si="7"/>
        <v>20273270.516078338</v>
      </c>
      <c r="AL8">
        <f t="shared" si="8"/>
        <v>4.9326032482372265E-8</v>
      </c>
      <c r="AM8">
        <f t="shared" si="9"/>
        <v>16.824813853024224</v>
      </c>
    </row>
    <row r="9" spans="1:39" x14ac:dyDescent="0.3">
      <c r="A9" t="s">
        <v>4</v>
      </c>
      <c r="B9">
        <v>2.7722600000000002</v>
      </c>
      <c r="C9">
        <v>2.7713399999999999</v>
      </c>
      <c r="D9">
        <v>2.7690399999999999</v>
      </c>
      <c r="E9">
        <v>2.7663000000000002</v>
      </c>
      <c r="F9">
        <v>2.7634099999999999</v>
      </c>
      <c r="G9">
        <v>2.7594599999999998</v>
      </c>
      <c r="H9">
        <v>2.7549199999999998</v>
      </c>
      <c r="I9">
        <v>2.7506300000000001</v>
      </c>
      <c r="J9">
        <v>2.7464599999999999</v>
      </c>
      <c r="K9">
        <v>2.7425099999999998</v>
      </c>
      <c r="L9">
        <v>2.7396099999999999</v>
      </c>
      <c r="M9">
        <v>2.7371400000000001</v>
      </c>
      <c r="N9">
        <v>2.7352500000000002</v>
      </c>
      <c r="O9">
        <v>2.73393</v>
      </c>
      <c r="P9">
        <v>2.7332399999999999</v>
      </c>
      <c r="U9">
        <f>0.04</f>
        <v>0.04</v>
      </c>
      <c r="V9">
        <f>0.009</f>
        <v>8.9999999999999993E-3</v>
      </c>
      <c r="Y9">
        <v>5</v>
      </c>
      <c r="Z9">
        <f>Z8+20</f>
        <v>140</v>
      </c>
      <c r="AA9">
        <v>2.7634099999999999</v>
      </c>
      <c r="AB9">
        <f t="shared" si="0"/>
        <v>1.3999999999999999E-4</v>
      </c>
      <c r="AC9">
        <f t="shared" si="1"/>
        <v>3.2429999999999737E-2</v>
      </c>
      <c r="AD9">
        <f t="shared" si="10"/>
        <v>48064314947.289185</v>
      </c>
      <c r="AE9">
        <f t="shared" si="2"/>
        <v>2.0805456212091498E-11</v>
      </c>
      <c r="AF9">
        <f t="shared" si="3"/>
        <v>24.595805845731583</v>
      </c>
      <c r="AH9" s="3">
        <f t="shared" si="4"/>
        <v>18376775.596864697</v>
      </c>
      <c r="AI9">
        <f t="shared" si="5"/>
        <v>5.4416510379035822E-8</v>
      </c>
      <c r="AJ9">
        <f t="shared" si="6"/>
        <v>16.726598229516576</v>
      </c>
      <c r="AK9" s="3">
        <f t="shared" si="7"/>
        <v>18594997.199588377</v>
      </c>
      <c r="AL9">
        <f t="shared" si="8"/>
        <v>5.3777905383182108E-8</v>
      </c>
      <c r="AM9">
        <f t="shared" si="9"/>
        <v>16.738403134741048</v>
      </c>
    </row>
    <row r="10" spans="1:39" x14ac:dyDescent="0.3">
      <c r="U10" t="s">
        <v>15</v>
      </c>
      <c r="V10" t="s">
        <v>17</v>
      </c>
      <c r="W10" t="s">
        <v>18</v>
      </c>
      <c r="Y10">
        <v>6</v>
      </c>
      <c r="Z10">
        <f>Z9+30</f>
        <v>170</v>
      </c>
      <c r="AA10">
        <v>2.7594599999999998</v>
      </c>
      <c r="AB10">
        <f t="shared" si="0"/>
        <v>1.7000000000000001E-4</v>
      </c>
      <c r="AC10">
        <f t="shared" si="1"/>
        <v>2.8479999999999617E-2</v>
      </c>
      <c r="AD10">
        <f t="shared" si="10"/>
        <v>34761211760.684616</v>
      </c>
      <c r="AE10">
        <f t="shared" si="2"/>
        <v>2.8767696790450012E-11</v>
      </c>
      <c r="AF10">
        <f t="shared" si="3"/>
        <v>24.27176799751517</v>
      </c>
      <c r="AH10" s="3">
        <f t="shared" si="4"/>
        <v>16138469.596013067</v>
      </c>
      <c r="AI10">
        <f t="shared" si="5"/>
        <v>6.1963744086802715E-8</v>
      </c>
      <c r="AJ10">
        <f t="shared" si="6"/>
        <v>16.596716395741119</v>
      </c>
      <c r="AK10" s="3">
        <f t="shared" si="7"/>
        <v>16306769.478873594</v>
      </c>
      <c r="AL10">
        <f t="shared" si="8"/>
        <v>6.1324224966542909E-8</v>
      </c>
      <c r="AM10">
        <f t="shared" si="9"/>
        <v>16.607090885013918</v>
      </c>
    </row>
    <row r="11" spans="1:39" x14ac:dyDescent="0.3">
      <c r="A11" t="s">
        <v>1</v>
      </c>
      <c r="B11" s="1">
        <v>20</v>
      </c>
      <c r="U11">
        <f>U9^2/V9^2</f>
        <v>19.753086419753089</v>
      </c>
      <c r="V11" s="3">
        <v>8.8539999999999992E-12</v>
      </c>
      <c r="W11" s="3">
        <v>9.1070000000000006E-31</v>
      </c>
      <c r="Y11">
        <v>7</v>
      </c>
      <c r="Z11">
        <f>Z10+40</f>
        <v>210</v>
      </c>
      <c r="AA11">
        <v>2.7549199999999998</v>
      </c>
      <c r="AB11">
        <f t="shared" si="0"/>
        <v>2.1000000000000001E-4</v>
      </c>
      <c r="AC11">
        <f t="shared" si="1"/>
        <v>2.3939999999999628E-2</v>
      </c>
      <c r="AD11">
        <f t="shared" si="10"/>
        <v>23654223452.319756</v>
      </c>
      <c r="AE11">
        <f t="shared" si="2"/>
        <v>4.2275748430960669E-11</v>
      </c>
      <c r="AF11">
        <f t="shared" si="3"/>
        <v>23.886807517434011</v>
      </c>
      <c r="AH11" s="3">
        <f t="shared" si="4"/>
        <v>13565834.344401404</v>
      </c>
      <c r="AI11">
        <f t="shared" si="5"/>
        <v>7.3714596140022764E-8</v>
      </c>
      <c r="AJ11">
        <f t="shared" si="6"/>
        <v>16.423065009327171</v>
      </c>
      <c r="AK11" s="3">
        <f t="shared" si="7"/>
        <v>13684753.587385593</v>
      </c>
      <c r="AL11">
        <f t="shared" si="8"/>
        <v>7.307402311736073E-8</v>
      </c>
      <c r="AM11">
        <f t="shared" si="9"/>
        <v>16.431792894257949</v>
      </c>
    </row>
    <row r="12" spans="1:39" x14ac:dyDescent="0.3">
      <c r="A12" t="s">
        <v>2</v>
      </c>
      <c r="B12">
        <v>16</v>
      </c>
      <c r="U12" t="s">
        <v>16</v>
      </c>
      <c r="Y12">
        <v>8</v>
      </c>
      <c r="Z12">
        <f>Z11+50</f>
        <v>260</v>
      </c>
      <c r="AA12">
        <v>2.7506300000000001</v>
      </c>
      <c r="AB12">
        <f t="shared" si="0"/>
        <v>2.5999999999999998E-4</v>
      </c>
      <c r="AC12">
        <f t="shared" si="1"/>
        <v>1.9649999999999945E-2</v>
      </c>
      <c r="AD12">
        <f t="shared" si="10"/>
        <v>15681696721.932833</v>
      </c>
      <c r="AE12">
        <f t="shared" si="2"/>
        <v>6.3768609847005503E-11</v>
      </c>
      <c r="AF12">
        <f t="shared" si="3"/>
        <v>23.475760055321409</v>
      </c>
      <c r="AH12" s="3">
        <f t="shared" si="4"/>
        <v>11134864.029552674</v>
      </c>
      <c r="AI12">
        <f t="shared" si="5"/>
        <v>8.9808011785858646E-8</v>
      </c>
      <c r="AJ12">
        <f t="shared" si="6"/>
        <v>16.225591647512626</v>
      </c>
      <c r="AK12" s="3">
        <f t="shared" si="7"/>
        <v>11214981.818105029</v>
      </c>
      <c r="AL12">
        <f t="shared" si="8"/>
        <v>8.9166439698157957E-8</v>
      </c>
      <c r="AM12">
        <f t="shared" si="9"/>
        <v>16.232761104722918</v>
      </c>
    </row>
    <row r="13" spans="1:39" x14ac:dyDescent="0.3">
      <c r="A13" t="s">
        <v>3</v>
      </c>
      <c r="B13">
        <v>880</v>
      </c>
      <c r="U13" s="3">
        <v>1.602E-19</v>
      </c>
      <c r="Y13">
        <v>9</v>
      </c>
      <c r="Z13">
        <f>Z12+60</f>
        <v>320</v>
      </c>
      <c r="AA13">
        <v>2.7464599999999999</v>
      </c>
      <c r="AB13">
        <f t="shared" si="0"/>
        <v>3.2000000000000003E-4</v>
      </c>
      <c r="AC13">
        <f t="shared" si="1"/>
        <v>1.5479999999999716E-2</v>
      </c>
      <c r="AD13">
        <f t="shared" si="10"/>
        <v>10037482978.122498</v>
      </c>
      <c r="AE13">
        <f t="shared" si="2"/>
        <v>9.9626569945830094E-11</v>
      </c>
      <c r="AF13">
        <f t="shared" si="3"/>
        <v>23.029592220389461</v>
      </c>
      <c r="AH13" s="3">
        <f t="shared" si="4"/>
        <v>8771892.8843497559</v>
      </c>
      <c r="AI13">
        <f t="shared" si="5"/>
        <v>1.1400048007701226E-7</v>
      </c>
      <c r="AJ13">
        <f t="shared" si="6"/>
        <v>15.987063177358921</v>
      </c>
      <c r="AK13" s="3">
        <f t="shared" si="7"/>
        <v>8821614.560030181</v>
      </c>
      <c r="AL13">
        <f t="shared" si="8"/>
        <v>1.1335793387878179E-7</v>
      </c>
      <c r="AM13">
        <f t="shared" si="9"/>
        <v>15.992715467922906</v>
      </c>
    </row>
    <row r="14" spans="1:39" x14ac:dyDescent="0.3">
      <c r="A14" t="s">
        <v>5</v>
      </c>
      <c r="B14">
        <v>2.7313700000000001</v>
      </c>
      <c r="Y14">
        <v>10</v>
      </c>
      <c r="Z14">
        <f>Z13+72</f>
        <v>392</v>
      </c>
      <c r="AA14">
        <v>2.7425099999999998</v>
      </c>
      <c r="AB14">
        <f t="shared" si="0"/>
        <v>3.9199999999999999E-4</v>
      </c>
      <c r="AC14">
        <f t="shared" si="1"/>
        <v>1.1529999999999596E-2</v>
      </c>
      <c r="AD14">
        <f t="shared" si="10"/>
        <v>6103052193.0997467</v>
      </c>
      <c r="AE14">
        <f t="shared" si="2"/>
        <v>1.6385244109998327E-10</v>
      </c>
      <c r="AF14">
        <f t="shared" si="3"/>
        <v>22.532054842512139</v>
      </c>
      <c r="AH14" s="3">
        <f t="shared" si="4"/>
        <v>6533586.8834981276</v>
      </c>
      <c r="AI14">
        <f t="shared" si="5"/>
        <v>1.5305528461337199E-7</v>
      </c>
      <c r="AJ14">
        <f t="shared" si="6"/>
        <v>15.692466643478291</v>
      </c>
      <c r="AK14" s="3">
        <f t="shared" si="7"/>
        <v>6561171.2146784114</v>
      </c>
      <c r="AL14">
        <f t="shared" si="8"/>
        <v>1.5241181296455679E-7</v>
      </c>
      <c r="AM14">
        <f t="shared" si="9"/>
        <v>15.696679683807041</v>
      </c>
    </row>
    <row r="15" spans="1:39" x14ac:dyDescent="0.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Y15">
        <v>11</v>
      </c>
      <c r="Z15">
        <f>Z14+80</f>
        <v>472</v>
      </c>
      <c r="AA15">
        <v>2.7396099999999999</v>
      </c>
      <c r="AB15">
        <f t="shared" si="0"/>
        <v>4.7199999999999998E-4</v>
      </c>
      <c r="AC15">
        <f t="shared" si="1"/>
        <v>8.6299999999996935E-3</v>
      </c>
      <c r="AD15">
        <f t="shared" si="10"/>
        <v>3793784351.6487403</v>
      </c>
      <c r="AE15">
        <f t="shared" si="2"/>
        <v>2.6358904653223375E-10</v>
      </c>
      <c r="AF15">
        <f t="shared" si="3"/>
        <v>22.056629867531417</v>
      </c>
      <c r="AH15" s="3">
        <f t="shared" si="4"/>
        <v>4890273.6170502007</v>
      </c>
      <c r="AI15">
        <f t="shared" si="5"/>
        <v>2.0448753552632444E-7</v>
      </c>
      <c r="AJ15">
        <f t="shared" si="6"/>
        <v>15.402758814292659</v>
      </c>
      <c r="AK15" s="3">
        <f t="shared" si="7"/>
        <v>4905727.0664768312</v>
      </c>
      <c r="AL15">
        <f t="shared" si="8"/>
        <v>2.0384338273392259E-7</v>
      </c>
      <c r="AM15">
        <f t="shared" si="9"/>
        <v>15.405913869655555</v>
      </c>
    </row>
    <row r="16" spans="1:39" x14ac:dyDescent="0.3">
      <c r="A16" t="s">
        <v>6</v>
      </c>
      <c r="B16">
        <f>B12</f>
        <v>16</v>
      </c>
      <c r="C16">
        <f>B16+4</f>
        <v>20</v>
      </c>
      <c r="D16">
        <f>C16+10</f>
        <v>30</v>
      </c>
      <c r="E16">
        <f>D16+15</f>
        <v>45</v>
      </c>
      <c r="F16">
        <f>E16+20</f>
        <v>65</v>
      </c>
      <c r="G16">
        <f>F16+30</f>
        <v>95</v>
      </c>
      <c r="H16">
        <f>G16+39</f>
        <v>134</v>
      </c>
      <c r="I16">
        <f>H16+50</f>
        <v>184</v>
      </c>
      <c r="J16">
        <f>I16+60</f>
        <v>244</v>
      </c>
      <c r="K16">
        <f>J16+72</f>
        <v>316</v>
      </c>
      <c r="L16">
        <f>K16+80</f>
        <v>396</v>
      </c>
      <c r="M16">
        <f>L16+88</f>
        <v>484</v>
      </c>
      <c r="N16">
        <f>M16+96</f>
        <v>580</v>
      </c>
      <c r="O16">
        <f>N16+110</f>
        <v>690</v>
      </c>
      <c r="P16">
        <f>O16+120</f>
        <v>810</v>
      </c>
      <c r="Y16">
        <v>12</v>
      </c>
      <c r="Z16">
        <f>Z15+88</f>
        <v>560</v>
      </c>
      <c r="AA16">
        <v>2.7371400000000001</v>
      </c>
      <c r="AB16">
        <f t="shared" si="0"/>
        <v>5.5999999999999995E-4</v>
      </c>
      <c r="AC16">
        <f t="shared" si="1"/>
        <v>6.1599999999999433E-3</v>
      </c>
      <c r="AD16">
        <f t="shared" si="10"/>
        <v>2282425069.9606929</v>
      </c>
      <c r="AE16">
        <f t="shared" si="2"/>
        <v>4.3813048373904412E-10</v>
      </c>
      <c r="AF16">
        <f t="shared" si="3"/>
        <v>21.548504341837894</v>
      </c>
      <c r="AH16" s="3">
        <f t="shared" si="4"/>
        <v>3490624.0418343013</v>
      </c>
      <c r="AI16">
        <f t="shared" si="5"/>
        <v>2.8648172590781393E-7</v>
      </c>
      <c r="AJ16">
        <f t="shared" si="6"/>
        <v>15.065591086742778</v>
      </c>
      <c r="AK16" s="3">
        <f t="shared" si="7"/>
        <v>3498497.4953556373</v>
      </c>
      <c r="AL16">
        <f t="shared" si="8"/>
        <v>2.8583699183078756E-7</v>
      </c>
      <c r="AM16">
        <f t="shared" si="9"/>
        <v>15.067844147248335</v>
      </c>
    </row>
    <row r="17" spans="1:39" x14ac:dyDescent="0.3">
      <c r="A17" t="s">
        <v>4</v>
      </c>
      <c r="B17">
        <v>2.77251</v>
      </c>
      <c r="C17">
        <v>2.7698299999999998</v>
      </c>
      <c r="D17">
        <v>2.7686199999999999</v>
      </c>
      <c r="E17">
        <v>2.7656499999999999</v>
      </c>
      <c r="F17">
        <v>2.7625600000000001</v>
      </c>
      <c r="G17">
        <v>2.7574800000000002</v>
      </c>
      <c r="H17">
        <v>2.75237</v>
      </c>
      <c r="I17">
        <v>2.7461700000000002</v>
      </c>
      <c r="J17">
        <v>2.7423600000000001</v>
      </c>
      <c r="K17">
        <v>2.73874</v>
      </c>
      <c r="L17">
        <v>2.7366700000000002</v>
      </c>
      <c r="M17">
        <v>2.7353499999999999</v>
      </c>
      <c r="N17">
        <v>2.7343500000000001</v>
      </c>
      <c r="O17">
        <v>2.7335799999999999</v>
      </c>
      <c r="P17">
        <v>2.7329400000000001</v>
      </c>
      <c r="Y17">
        <v>13</v>
      </c>
      <c r="Z17">
        <f>Z16+100</f>
        <v>660</v>
      </c>
      <c r="AA17">
        <v>2.7352500000000002</v>
      </c>
      <c r="AB17">
        <f t="shared" si="0"/>
        <v>6.6E-4</v>
      </c>
      <c r="AC17">
        <f t="shared" si="1"/>
        <v>4.269999999999996E-3</v>
      </c>
      <c r="AD17">
        <f t="shared" si="10"/>
        <v>1342418050.7895644</v>
      </c>
      <c r="AE17">
        <f t="shared" si="2"/>
        <v>7.4492442902703391E-10</v>
      </c>
      <c r="AF17">
        <f t="shared" si="3"/>
        <v>21.017738340241731</v>
      </c>
      <c r="AH17" s="3">
        <f t="shared" si="4"/>
        <v>2419637.1199078881</v>
      </c>
      <c r="AI17">
        <f t="shared" si="5"/>
        <v>4.1328511278503963E-7</v>
      </c>
      <c r="AJ17">
        <f t="shared" si="6"/>
        <v>14.69912813643789</v>
      </c>
      <c r="AK17" s="3">
        <f t="shared" si="7"/>
        <v>2423420.322458623</v>
      </c>
      <c r="AL17">
        <f t="shared" si="8"/>
        <v>4.1263993321037846E-7</v>
      </c>
      <c r="AM17">
        <f t="shared" si="9"/>
        <v>14.700690456672689</v>
      </c>
    </row>
    <row r="18" spans="1:39" x14ac:dyDescent="0.3">
      <c r="Y18">
        <v>14</v>
      </c>
      <c r="Z18">
        <f>Z17+110</f>
        <v>770</v>
      </c>
      <c r="AA18">
        <v>2.73393</v>
      </c>
      <c r="AB18">
        <f t="shared" si="0"/>
        <v>7.6999999999999996E-4</v>
      </c>
      <c r="AC18">
        <f t="shared" si="1"/>
        <v>2.9499999999997861E-3</v>
      </c>
      <c r="AD18">
        <f t="shared" si="10"/>
        <v>794941435.22828996</v>
      </c>
      <c r="AE18">
        <f t="shared" si="2"/>
        <v>1.2579543041593016E-9</v>
      </c>
      <c r="AF18">
        <f t="shared" si="3"/>
        <v>20.493779003525596</v>
      </c>
      <c r="AH18" s="3">
        <f t="shared" si="4"/>
        <v>1671646.2538004122</v>
      </c>
      <c r="AI18">
        <f t="shared" si="5"/>
        <v>5.9821268867533737E-7</v>
      </c>
      <c r="AJ18">
        <f t="shared" si="6"/>
        <v>14.329319479549014</v>
      </c>
      <c r="AK18" s="3">
        <f t="shared" si="7"/>
        <v>1673451.9632705331</v>
      </c>
      <c r="AL18">
        <f t="shared" si="8"/>
        <v>5.9756719759414948E-7</v>
      </c>
      <c r="AM18">
        <f t="shared" si="9"/>
        <v>14.330399094871694</v>
      </c>
    </row>
    <row r="19" spans="1:39" x14ac:dyDescent="0.3">
      <c r="Y19">
        <v>15</v>
      </c>
      <c r="Z19">
        <f>Z18+120</f>
        <v>890</v>
      </c>
      <c r="AA19">
        <v>2.7332399999999999</v>
      </c>
      <c r="AB19">
        <f t="shared" ref="AB19:AB82" si="11">Z19/1000000</f>
        <v>8.8999999999999995E-4</v>
      </c>
      <c r="AC19">
        <f t="shared" ref="AC19:AC82" si="12">AA19-$X$5</f>
        <v>2.2599999999997067E-3</v>
      </c>
      <c r="AD19">
        <f t="shared" ref="AD19:AD82" si="13">(0.271*0.04^2*AC19*1000000000*8*PI()^2*8.854*0.000000000001*9.107*1E-31)/(0.64*0.009^2*(1.602*0.0000000000000000001)^2*(Z19/1000000))</f>
        <v>526892814.92446816</v>
      </c>
      <c r="AE19">
        <f t="shared" si="2"/>
        <v>1.8979192193830794E-9</v>
      </c>
      <c r="AF19">
        <f t="shared" ref="AF19:AF82" si="14">LN(AD19)</f>
        <v>20.082507698579548</v>
      </c>
      <c r="AH19" s="3">
        <f t="shared" si="4"/>
        <v>1280651.0283351575</v>
      </c>
      <c r="AI19">
        <f t="shared" si="5"/>
        <v>7.8085284583732145E-7</v>
      </c>
      <c r="AJ19">
        <f t="shared" si="6"/>
        <v>14.062879122481423</v>
      </c>
      <c r="AK19" s="3">
        <f t="shared" si="7"/>
        <v>1281710.8205430964</v>
      </c>
      <c r="AL19">
        <f t="shared" si="8"/>
        <v>7.8020719180343055E-7</v>
      </c>
      <c r="AM19">
        <f t="shared" si="9"/>
        <v>14.063706322019094</v>
      </c>
    </row>
    <row r="20" spans="1:39" x14ac:dyDescent="0.3">
      <c r="A20" t="s">
        <v>1</v>
      </c>
      <c r="B20" s="1">
        <v>10</v>
      </c>
    </row>
    <row r="21" spans="1:39" x14ac:dyDescent="0.3">
      <c r="A21" t="s">
        <v>2</v>
      </c>
      <c r="B21">
        <v>22</v>
      </c>
    </row>
    <row r="22" spans="1:39" x14ac:dyDescent="0.3">
      <c r="A22" t="s">
        <v>3</v>
      </c>
      <c r="B22">
        <v>940</v>
      </c>
      <c r="U22" t="s">
        <v>1</v>
      </c>
      <c r="V22" t="s">
        <v>2</v>
      </c>
      <c r="W22" t="s">
        <v>3</v>
      </c>
      <c r="X22" t="s">
        <v>5</v>
      </c>
      <c r="Z22" t="s">
        <v>6</v>
      </c>
      <c r="AA22" t="s">
        <v>4</v>
      </c>
      <c r="AB22" t="s">
        <v>11</v>
      </c>
      <c r="AC22" t="s">
        <v>8</v>
      </c>
      <c r="AD22" t="s">
        <v>9</v>
      </c>
      <c r="AE22" t="s">
        <v>10</v>
      </c>
      <c r="AF22" t="s">
        <v>12</v>
      </c>
      <c r="AH22" t="s">
        <v>20</v>
      </c>
      <c r="AI22" t="s">
        <v>10</v>
      </c>
      <c r="AJ22" t="s">
        <v>12</v>
      </c>
      <c r="AK22" t="s">
        <v>21</v>
      </c>
      <c r="AL22" t="s">
        <v>10</v>
      </c>
      <c r="AM22" t="s">
        <v>12</v>
      </c>
    </row>
    <row r="23" spans="1:39" x14ac:dyDescent="0.3">
      <c r="A23" t="s">
        <v>5</v>
      </c>
      <c r="B23">
        <v>2.7316099999999999</v>
      </c>
      <c r="U23" s="1">
        <v>20</v>
      </c>
      <c r="V23">
        <v>16</v>
      </c>
      <c r="W23">
        <v>880</v>
      </c>
      <c r="X23">
        <v>2.7313700000000001</v>
      </c>
      <c r="Y23">
        <v>1</v>
      </c>
      <c r="Z23">
        <f>V23</f>
        <v>16</v>
      </c>
      <c r="AA23">
        <v>2.77251</v>
      </c>
      <c r="AB23">
        <f t="shared" si="11"/>
        <v>1.5999999999999999E-5</v>
      </c>
      <c r="AC23">
        <f t="shared" si="12"/>
        <v>4.1529999999999845E-2</v>
      </c>
      <c r="AD23">
        <f t="shared" si="13"/>
        <v>538574506565.15948</v>
      </c>
      <c r="AE23">
        <f t="shared" si="2"/>
        <v>1.8567533141842371E-12</v>
      </c>
      <c r="AF23">
        <f t="shared" si="14"/>
        <v>27.012191683424547</v>
      </c>
      <c r="AH23" s="3">
        <f>0.271/0.64 * $U$11 * AC23 * 1000000000 * 8 * PI()^2 * $V$11 *$W$11 * $X$23 /$U$13^2</f>
        <v>23536739.999950085</v>
      </c>
      <c r="AI23">
        <f>1/AH23</f>
        <v>4.248676749635339E-8</v>
      </c>
      <c r="AJ23">
        <f>LN(AH23)</f>
        <v>16.974073162523435</v>
      </c>
      <c r="AK23" s="3">
        <f>0.271/0.64 * $U$11 * AC23 * 1000000000 * 8 * PI()^2 * $V$11 *$W$11 * AA23 /$U$13^2</f>
        <v>23891251.283151533</v>
      </c>
      <c r="AL23">
        <f>1/AK23</f>
        <v>4.1856325905592685E-8</v>
      </c>
      <c r="AM23">
        <f>LN(AK23)</f>
        <v>16.989022894788956</v>
      </c>
    </row>
    <row r="24" spans="1:39" x14ac:dyDescent="0.3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Y24">
        <v>2</v>
      </c>
      <c r="Z24">
        <f>Z23+4</f>
        <v>20</v>
      </c>
      <c r="AA24">
        <v>2.7698299999999998</v>
      </c>
      <c r="AB24">
        <f t="shared" si="11"/>
        <v>2.0000000000000002E-5</v>
      </c>
      <c r="AC24">
        <f t="shared" si="12"/>
        <v>3.8849999999999607E-2</v>
      </c>
      <c r="AD24">
        <f t="shared" si="13"/>
        <v>403055518036.24011</v>
      </c>
      <c r="AE24">
        <f t="shared" si="2"/>
        <v>2.4810477843652461E-12</v>
      </c>
      <c r="AF24">
        <f t="shared" si="14"/>
        <v>26.722340151281326</v>
      </c>
      <c r="AH24" s="3">
        <f t="shared" ref="AH24:AH37" si="15">0.271/0.64 * $U$11 * AC24 * 1000000000 * 8 * PI()^2 * $V$11 *$W$11 * $X$23 /$U$13^2</f>
        <v>22017875.005972903</v>
      </c>
      <c r="AI24">
        <f t="shared" ref="AI24:AI37" si="16">1/AH24</f>
        <v>4.5417643606784253E-8</v>
      </c>
      <c r="AJ24">
        <f t="shared" ref="AJ24:AJ37" si="17">LN(AH24)</f>
        <v>16.907365181694423</v>
      </c>
      <c r="AK24" s="3">
        <f t="shared" ref="AK24:AK37" si="18">0.271/0.64 * $U$11 * AC24 * 1000000000 * 8 * PI()^2 * $V$11 *$W$11 * AA24 /$U$13^2</f>
        <v>22327905.310446374</v>
      </c>
      <c r="AL24">
        <f t="shared" ref="AL24:AL37" si="19">1/AK24</f>
        <v>4.4787004696411812E-8</v>
      </c>
      <c r="AM24">
        <f t="shared" ref="AM24:AM37" si="20">LN(AK24)</f>
        <v>16.921347813345804</v>
      </c>
    </row>
    <row r="25" spans="1:39" x14ac:dyDescent="0.3">
      <c r="A25" t="s">
        <v>6</v>
      </c>
      <c r="B25">
        <f>B21</f>
        <v>22</v>
      </c>
      <c r="C25">
        <f>B25+5</f>
        <v>27</v>
      </c>
      <c r="D25">
        <f>C25+10</f>
        <v>37</v>
      </c>
      <c r="E25">
        <f>D25+15</f>
        <v>52</v>
      </c>
      <c r="F25">
        <f>E25+20</f>
        <v>72</v>
      </c>
      <c r="G25">
        <f>F25+30</f>
        <v>102</v>
      </c>
      <c r="H25">
        <f>G25+40</f>
        <v>142</v>
      </c>
      <c r="I25">
        <f>H25+50</f>
        <v>192</v>
      </c>
      <c r="J25">
        <f>I25+60</f>
        <v>252</v>
      </c>
      <c r="K25">
        <f>J25+72</f>
        <v>324</v>
      </c>
      <c r="L25">
        <f>K25+80</f>
        <v>404</v>
      </c>
      <c r="M25">
        <f>L25+86</f>
        <v>490</v>
      </c>
      <c r="N25">
        <f>M25+100</f>
        <v>590</v>
      </c>
      <c r="O25">
        <f>N25+110</f>
        <v>700</v>
      </c>
      <c r="P25">
        <f>O25+120</f>
        <v>820</v>
      </c>
      <c r="Q25">
        <f>P25+130</f>
        <v>950</v>
      </c>
      <c r="Y25">
        <v>3</v>
      </c>
      <c r="Z25">
        <f>Z24+10</f>
        <v>30</v>
      </c>
      <c r="AA25">
        <v>2.7686199999999999</v>
      </c>
      <c r="AB25">
        <f t="shared" si="11"/>
        <v>3.0000000000000001E-5</v>
      </c>
      <c r="AC25">
        <f t="shared" si="12"/>
        <v>3.7639999999999674E-2</v>
      </c>
      <c r="AD25">
        <f t="shared" si="13"/>
        <v>260334786767.63788</v>
      </c>
      <c r="AE25">
        <f t="shared" si="2"/>
        <v>3.8412077479778034E-12</v>
      </c>
      <c r="AF25">
        <f t="shared" si="14"/>
        <v>26.285234281076683</v>
      </c>
      <c r="AH25" s="3">
        <f t="shared" si="15"/>
        <v>21332118.7960057</v>
      </c>
      <c r="AI25">
        <f t="shared" si="16"/>
        <v>4.6877668813059652E-8</v>
      </c>
      <c r="AJ25">
        <f t="shared" si="17"/>
        <v>16.875724419597947</v>
      </c>
      <c r="AK25" s="3">
        <f t="shared" si="18"/>
        <v>21623042.920218531</v>
      </c>
      <c r="AL25">
        <f t="shared" si="19"/>
        <v>4.6246959953307703E-8</v>
      </c>
      <c r="AM25">
        <f t="shared" si="20"/>
        <v>16.889270105887629</v>
      </c>
    </row>
    <row r="26" spans="1:39" x14ac:dyDescent="0.3">
      <c r="A26" t="s">
        <v>4</v>
      </c>
      <c r="B26">
        <v>2.7619600000000002</v>
      </c>
      <c r="C26">
        <v>2.7546900000000001</v>
      </c>
      <c r="D26">
        <v>2.7551899999999998</v>
      </c>
      <c r="E26">
        <v>2.7525200000000001</v>
      </c>
      <c r="F26">
        <v>2.7490000000000001</v>
      </c>
      <c r="G26">
        <v>2.7454900000000002</v>
      </c>
      <c r="H26">
        <v>2.7423299999999999</v>
      </c>
      <c r="I26">
        <v>2.7395700000000001</v>
      </c>
      <c r="J26">
        <v>2.7378200000000001</v>
      </c>
      <c r="K26">
        <v>2.7361800000000001</v>
      </c>
      <c r="L26">
        <v>2.7351999999999999</v>
      </c>
      <c r="M26">
        <v>2.7343000000000002</v>
      </c>
      <c r="N26">
        <v>2.7336200000000002</v>
      </c>
      <c r="O26">
        <v>2.7330399999999999</v>
      </c>
      <c r="P26">
        <v>2.7325699999999999</v>
      </c>
      <c r="Q26">
        <v>2.7322000000000002</v>
      </c>
      <c r="Y26">
        <v>4</v>
      </c>
      <c r="Z26">
        <f>Z25+15</f>
        <v>45</v>
      </c>
      <c r="AA26">
        <v>2.7656499999999999</v>
      </c>
      <c r="AB26">
        <f t="shared" si="11"/>
        <v>4.5000000000000003E-5</v>
      </c>
      <c r="AC26">
        <f t="shared" si="12"/>
        <v>3.4669999999999757E-2</v>
      </c>
      <c r="AD26">
        <f t="shared" si="13"/>
        <v>159861974091.99472</v>
      </c>
      <c r="AE26">
        <f t="shared" si="2"/>
        <v>6.2553962922072797E-12</v>
      </c>
      <c r="AF26">
        <f t="shared" si="14"/>
        <v>25.797576617948273</v>
      </c>
      <c r="AH26" s="3">
        <f t="shared" si="15"/>
        <v>19648899.007904325</v>
      </c>
      <c r="AI26">
        <f t="shared" si="16"/>
        <v>5.0893436807717408E-8</v>
      </c>
      <c r="AJ26">
        <f t="shared" si="17"/>
        <v>16.793531864577702</v>
      </c>
      <c r="AK26" s="3">
        <f t="shared" si="18"/>
        <v>19895502.089138635</v>
      </c>
      <c r="AL26">
        <f t="shared" si="19"/>
        <v>5.0262616923144689E-8</v>
      </c>
      <c r="AM26">
        <f t="shared" si="20"/>
        <v>16.806004238475644</v>
      </c>
    </row>
    <row r="27" spans="1:39" x14ac:dyDescent="0.3">
      <c r="Y27">
        <v>5</v>
      </c>
      <c r="Z27">
        <f>Z26+20</f>
        <v>65</v>
      </c>
      <c r="AA27">
        <v>2.7625600000000001</v>
      </c>
      <c r="AB27">
        <f t="shared" si="11"/>
        <v>6.4999999999999994E-5</v>
      </c>
      <c r="AC27">
        <f t="shared" si="12"/>
        <v>3.1579999999999941E-2</v>
      </c>
      <c r="AD27">
        <f t="shared" si="13"/>
        <v>100809767425.67722</v>
      </c>
      <c r="AE27">
        <f t="shared" si="2"/>
        <v>9.9196737135343328E-12</v>
      </c>
      <c r="AF27">
        <f t="shared" si="14"/>
        <v>25.336501086953525</v>
      </c>
      <c r="AH27" s="3">
        <f t="shared" si="15"/>
        <v>17897670.339475676</v>
      </c>
      <c r="AI27">
        <f t="shared" si="16"/>
        <v>5.5873193607458948E-8</v>
      </c>
      <c r="AJ27">
        <f t="shared" si="17"/>
        <v>16.700181113708272</v>
      </c>
      <c r="AK27" s="3">
        <f t="shared" si="18"/>
        <v>18102047.021466125</v>
      </c>
      <c r="AL27">
        <f t="shared" si="19"/>
        <v>5.5242371142565275E-8</v>
      </c>
      <c r="AM27">
        <f t="shared" si="20"/>
        <v>16.71153558494991</v>
      </c>
    </row>
    <row r="28" spans="1:39" x14ac:dyDescent="0.3">
      <c r="Y28">
        <v>6</v>
      </c>
      <c r="Z28">
        <f>Z27+30</f>
        <v>95</v>
      </c>
      <c r="AA28">
        <v>2.7574800000000002</v>
      </c>
      <c r="AB28">
        <f t="shared" si="11"/>
        <v>9.5000000000000005E-5</v>
      </c>
      <c r="AC28">
        <f t="shared" si="12"/>
        <v>2.6499999999999968E-2</v>
      </c>
      <c r="AD28">
        <f t="shared" si="13"/>
        <v>57879678807.616104</v>
      </c>
      <c r="AE28">
        <f t="shared" si="2"/>
        <v>1.7277220962539532E-11</v>
      </c>
      <c r="AF28">
        <f t="shared" si="14"/>
        <v>24.781632189413305</v>
      </c>
      <c r="AH28" s="3">
        <f t="shared" si="15"/>
        <v>15018627.738952054</v>
      </c>
      <c r="AI28">
        <f t="shared" si="16"/>
        <v>6.6583979400888755E-8</v>
      </c>
      <c r="AJ28">
        <f t="shared" si="17"/>
        <v>16.524801837872953</v>
      </c>
      <c r="AK28" s="3">
        <f t="shared" si="18"/>
        <v>15162195.388250407</v>
      </c>
      <c r="AL28">
        <f t="shared" si="19"/>
        <v>6.5953509659618744E-8</v>
      </c>
      <c r="AM28">
        <f t="shared" si="20"/>
        <v>16.53431574222228</v>
      </c>
    </row>
    <row r="29" spans="1:39" x14ac:dyDescent="0.3">
      <c r="A29" t="s">
        <v>1</v>
      </c>
      <c r="B29" s="1">
        <v>100</v>
      </c>
      <c r="Y29">
        <v>7</v>
      </c>
      <c r="Z29">
        <f>Z28+39</f>
        <v>134</v>
      </c>
      <c r="AA29">
        <v>2.75237</v>
      </c>
      <c r="AB29">
        <f t="shared" si="11"/>
        <v>1.34E-4</v>
      </c>
      <c r="AC29">
        <f t="shared" si="12"/>
        <v>2.1389999999999798E-2</v>
      </c>
      <c r="AD29">
        <f t="shared" si="13"/>
        <v>33121487277.10936</v>
      </c>
      <c r="AE29">
        <f t="shared" si="2"/>
        <v>3.0191880927131903E-11</v>
      </c>
      <c r="AF29">
        <f t="shared" si="14"/>
        <v>24.223448071165063</v>
      </c>
      <c r="AH29" s="3">
        <f t="shared" si="15"/>
        <v>12122582.918346478</v>
      </c>
      <c r="AI29">
        <f t="shared" si="16"/>
        <v>8.2490671067020441E-8</v>
      </c>
      <c r="AJ29">
        <f t="shared" si="17"/>
        <v>16.310580627975082</v>
      </c>
      <c r="AK29" s="3">
        <f t="shared" si="18"/>
        <v>12215786.783544263</v>
      </c>
      <c r="AL29">
        <f t="shared" si="19"/>
        <v>8.1861284722739907E-8</v>
      </c>
      <c r="AM29">
        <f t="shared" si="20"/>
        <v>16.318239671859939</v>
      </c>
    </row>
    <row r="30" spans="1:39" x14ac:dyDescent="0.3">
      <c r="A30" t="s">
        <v>2</v>
      </c>
      <c r="B30">
        <v>116</v>
      </c>
      <c r="Y30">
        <v>8</v>
      </c>
      <c r="Z30">
        <f>Z29+50</f>
        <v>184</v>
      </c>
      <c r="AA30">
        <v>2.7461700000000002</v>
      </c>
      <c r="AB30">
        <f t="shared" si="11"/>
        <v>1.84E-4</v>
      </c>
      <c r="AC30">
        <f t="shared" si="12"/>
        <v>1.5190000000000037E-2</v>
      </c>
      <c r="AD30">
        <f t="shared" si="13"/>
        <v>17129464828.410736</v>
      </c>
      <c r="AE30">
        <f t="shared" si="2"/>
        <v>5.8378940032114219E-11</v>
      </c>
      <c r="AF30">
        <f t="shared" si="14"/>
        <v>23.564065907020368</v>
      </c>
      <c r="AH30" s="3">
        <f t="shared" si="15"/>
        <v>8608790.7681012247</v>
      </c>
      <c r="AI30">
        <f t="shared" si="16"/>
        <v>1.161603327270274E-7</v>
      </c>
      <c r="AJ30">
        <f t="shared" si="17"/>
        <v>15.96829442148846</v>
      </c>
      <c r="AK30" s="3">
        <f t="shared" si="18"/>
        <v>8655437.7267219536</v>
      </c>
      <c r="AL30">
        <f t="shared" si="19"/>
        <v>1.1553430705332182E-7</v>
      </c>
      <c r="AM30">
        <f t="shared" si="20"/>
        <v>15.973698320324775</v>
      </c>
    </row>
    <row r="31" spans="1:39" x14ac:dyDescent="0.3">
      <c r="A31" t="s">
        <v>3</v>
      </c>
      <c r="B31">
        <v>920</v>
      </c>
      <c r="Y31">
        <v>9</v>
      </c>
      <c r="Z31">
        <f>Z30+60</f>
        <v>244</v>
      </c>
      <c r="AA31">
        <v>2.7423600000000001</v>
      </c>
      <c r="AB31">
        <f t="shared" si="11"/>
        <v>2.4399999999999999E-4</v>
      </c>
      <c r="AC31">
        <f t="shared" si="12"/>
        <v>1.1379999999999946E-2</v>
      </c>
      <c r="AD31">
        <f t="shared" si="13"/>
        <v>9677346235.5263767</v>
      </c>
      <c r="AE31">
        <f t="shared" si="2"/>
        <v>1.0333411409100083E-10</v>
      </c>
      <c r="AF31">
        <f t="shared" si="14"/>
        <v>22.993053551426648</v>
      </c>
      <c r="AH31" s="3">
        <f t="shared" si="15"/>
        <v>6449508.817708442</v>
      </c>
      <c r="AI31">
        <f t="shared" si="16"/>
        <v>1.5505056714618266E-7</v>
      </c>
      <c r="AJ31">
        <f t="shared" si="17"/>
        <v>15.679514533578958</v>
      </c>
      <c r="AK31" s="3">
        <f t="shared" si="18"/>
        <v>6475459.2022797801</v>
      </c>
      <c r="AL31">
        <f t="shared" si="19"/>
        <v>1.5442920243369541E-7</v>
      </c>
      <c r="AM31">
        <f t="shared" si="20"/>
        <v>15.683530082306232</v>
      </c>
    </row>
    <row r="32" spans="1:39" x14ac:dyDescent="0.3">
      <c r="A32" t="s">
        <v>5</v>
      </c>
      <c r="B32">
        <v>2.7310400000000001</v>
      </c>
      <c r="Y32">
        <v>10</v>
      </c>
      <c r="Z32">
        <f>Z31+72</f>
        <v>316</v>
      </c>
      <c r="AA32">
        <v>2.73874</v>
      </c>
      <c r="AB32">
        <f t="shared" si="11"/>
        <v>3.1599999999999998E-4</v>
      </c>
      <c r="AC32">
        <f t="shared" si="12"/>
        <v>7.7599999999997671E-3</v>
      </c>
      <c r="AD32">
        <f t="shared" si="13"/>
        <v>5095402342.6048899</v>
      </c>
      <c r="AE32">
        <f t="shared" si="2"/>
        <v>1.9625535586043171E-10</v>
      </c>
      <c r="AF32">
        <f t="shared" si="14"/>
        <v>22.351604468629855</v>
      </c>
      <c r="AH32" s="3">
        <f t="shared" si="15"/>
        <v>4397907.5945005491</v>
      </c>
      <c r="AI32">
        <f t="shared" si="16"/>
        <v>2.2738085749015507E-7</v>
      </c>
      <c r="AJ32">
        <f t="shared" si="17"/>
        <v>15.296639439075875</v>
      </c>
      <c r="AK32" s="3">
        <f t="shared" si="18"/>
        <v>4409774.3789242879</v>
      </c>
      <c r="AL32">
        <f t="shared" si="19"/>
        <v>2.2676897139665866E-7</v>
      </c>
      <c r="AM32">
        <f t="shared" si="20"/>
        <v>15.299334084872589</v>
      </c>
    </row>
    <row r="33" spans="1:39" x14ac:dyDescent="0.3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Y33">
        <v>11</v>
      </c>
      <c r="Z33">
        <f>Z32+80</f>
        <v>396</v>
      </c>
      <c r="AA33">
        <v>2.7366700000000002</v>
      </c>
      <c r="AB33">
        <f t="shared" si="11"/>
        <v>3.9599999999999998E-4</v>
      </c>
      <c r="AC33">
        <f t="shared" si="12"/>
        <v>5.6899999999999729E-3</v>
      </c>
      <c r="AD33">
        <f t="shared" si="13"/>
        <v>2981404648.3187323</v>
      </c>
      <c r="AE33">
        <f t="shared" si="2"/>
        <v>3.3541237032816663E-10</v>
      </c>
      <c r="AF33">
        <f t="shared" si="14"/>
        <v>21.815660384905424</v>
      </c>
      <c r="AH33" s="3">
        <f t="shared" si="15"/>
        <v>3224754.408854221</v>
      </c>
      <c r="AI33">
        <f t="shared" si="16"/>
        <v>3.1010113429236532E-7</v>
      </c>
      <c r="AJ33">
        <f t="shared" si="17"/>
        <v>14.986367353019013</v>
      </c>
      <c r="AK33" s="3">
        <f t="shared" si="18"/>
        <v>3231011.7809301126</v>
      </c>
      <c r="AL33">
        <f t="shared" si="19"/>
        <v>3.095005737528229E-7</v>
      </c>
      <c r="AM33">
        <f t="shared" si="20"/>
        <v>14.988305891017912</v>
      </c>
    </row>
    <row r="34" spans="1:39" x14ac:dyDescent="0.3">
      <c r="A34" t="s">
        <v>6</v>
      </c>
      <c r="B34">
        <f>B30</f>
        <v>116</v>
      </c>
      <c r="C34">
        <f>B34+6</f>
        <v>122</v>
      </c>
      <c r="D34">
        <f>C34+10</f>
        <v>132</v>
      </c>
      <c r="E34">
        <f>D34+16</f>
        <v>148</v>
      </c>
      <c r="F34">
        <f>E34+20</f>
        <v>168</v>
      </c>
      <c r="G34">
        <f>F34+30</f>
        <v>198</v>
      </c>
      <c r="H34">
        <f>G34+42</f>
        <v>240</v>
      </c>
      <c r="I34">
        <f>H34+52</f>
        <v>292</v>
      </c>
      <c r="J34">
        <f>I34+60</f>
        <v>352</v>
      </c>
      <c r="K34">
        <f>J34+72</f>
        <v>424</v>
      </c>
      <c r="L34">
        <f>K34+76</f>
        <v>500</v>
      </c>
      <c r="M34">
        <f>L34+90</f>
        <v>590</v>
      </c>
      <c r="N34">
        <f>M34+100</f>
        <v>690</v>
      </c>
      <c r="O34">
        <f>N34+110</f>
        <v>800</v>
      </c>
      <c r="P34">
        <f>O34+120</f>
        <v>920</v>
      </c>
      <c r="Y34">
        <v>12</v>
      </c>
      <c r="Z34">
        <f>Z33+88</f>
        <v>484</v>
      </c>
      <c r="AA34">
        <v>2.7353499999999999</v>
      </c>
      <c r="AB34">
        <f t="shared" si="11"/>
        <v>4.84E-4</v>
      </c>
      <c r="AC34">
        <f t="shared" si="12"/>
        <v>4.369999999999763E-3</v>
      </c>
      <c r="AD34">
        <f t="shared" si="13"/>
        <v>1873440562.6836548</v>
      </c>
      <c r="AE34">
        <f t="shared" si="2"/>
        <v>5.3377727584136754E-10</v>
      </c>
      <c r="AF34">
        <f t="shared" si="14"/>
        <v>21.351042450412482</v>
      </c>
      <c r="AH34" s="3">
        <f t="shared" si="15"/>
        <v>2476656.7252534707</v>
      </c>
      <c r="AI34">
        <f t="shared" si="16"/>
        <v>4.0377012680174967E-7</v>
      </c>
      <c r="AJ34">
        <f t="shared" si="17"/>
        <v>14.722420113988221</v>
      </c>
      <c r="AK34" s="3">
        <f t="shared" si="18"/>
        <v>2480265.5712781795</v>
      </c>
      <c r="AL34">
        <f t="shared" si="19"/>
        <v>4.0318263156177274E-7</v>
      </c>
      <c r="AM34">
        <f t="shared" si="20"/>
        <v>14.72387619760077</v>
      </c>
    </row>
    <row r="35" spans="1:39" x14ac:dyDescent="0.3">
      <c r="A35" t="s">
        <v>4</v>
      </c>
      <c r="B35">
        <v>2.7751399999999999</v>
      </c>
      <c r="C35">
        <v>2.77413</v>
      </c>
      <c r="D35">
        <v>2.7735099999999999</v>
      </c>
      <c r="E35">
        <v>2.7711100000000002</v>
      </c>
      <c r="F35">
        <v>2.7686700000000002</v>
      </c>
      <c r="G35">
        <v>2.7652600000000001</v>
      </c>
      <c r="H35">
        <v>2.7614000000000001</v>
      </c>
      <c r="I35">
        <v>2.7567900000000001</v>
      </c>
      <c r="J35">
        <v>2.7533300000000001</v>
      </c>
      <c r="K35">
        <v>2.7495500000000002</v>
      </c>
      <c r="L35">
        <v>2.7464900000000001</v>
      </c>
      <c r="M35">
        <v>2.74316</v>
      </c>
      <c r="N35">
        <v>2.7406700000000002</v>
      </c>
      <c r="O35">
        <v>2.7385700000000002</v>
      </c>
      <c r="P35">
        <v>2.7365400000000002</v>
      </c>
      <c r="Y35">
        <v>13</v>
      </c>
      <c r="Z35">
        <f>Z34+96</f>
        <v>580</v>
      </c>
      <c r="AA35">
        <v>2.7343500000000001</v>
      </c>
      <c r="AB35">
        <f t="shared" si="11"/>
        <v>5.8E-4</v>
      </c>
      <c r="AC35">
        <f t="shared" si="12"/>
        <v>3.3699999999998731E-3</v>
      </c>
      <c r="AD35">
        <f t="shared" si="13"/>
        <v>1205606972.6908014</v>
      </c>
      <c r="AE35">
        <f t="shared" si="2"/>
        <v>8.2945771105495026E-10</v>
      </c>
      <c r="AF35">
        <f t="shared" si="14"/>
        <v>20.910248988845435</v>
      </c>
      <c r="AH35" s="3">
        <f t="shared" si="15"/>
        <v>1909916.0558591157</v>
      </c>
      <c r="AI35">
        <f t="shared" si="16"/>
        <v>5.2358322080819486E-7</v>
      </c>
      <c r="AJ35">
        <f t="shared" si="17"/>
        <v>14.462569849245011</v>
      </c>
      <c r="AK35" s="3">
        <f t="shared" si="18"/>
        <v>1911999.8269507145</v>
      </c>
      <c r="AL35">
        <f t="shared" si="19"/>
        <v>5.230125996375297E-7</v>
      </c>
      <c r="AM35">
        <f t="shared" si="20"/>
        <v>14.463660282086531</v>
      </c>
    </row>
    <row r="36" spans="1:39" x14ac:dyDescent="0.3">
      <c r="Y36">
        <v>14</v>
      </c>
      <c r="Z36">
        <f>Z35+110</f>
        <v>690</v>
      </c>
      <c r="AA36">
        <v>2.7335799999999999</v>
      </c>
      <c r="AB36">
        <f t="shared" si="11"/>
        <v>6.8999999999999997E-4</v>
      </c>
      <c r="AC36">
        <f t="shared" si="12"/>
        <v>2.5999999999997137E-3</v>
      </c>
      <c r="AD36">
        <f t="shared" si="13"/>
        <v>781858390.23678553</v>
      </c>
      <c r="AE36">
        <f t="shared" si="2"/>
        <v>1.2790039890691079E-9</v>
      </c>
      <c r="AF36">
        <f t="shared" si="14"/>
        <v>20.477184195457692</v>
      </c>
      <c r="AH36" s="3">
        <f t="shared" si="15"/>
        <v>1473525.7404253236</v>
      </c>
      <c r="AI36">
        <f t="shared" si="16"/>
        <v>6.7864440543220945E-7</v>
      </c>
      <c r="AJ36">
        <f t="shared" si="17"/>
        <v>14.203168549908103</v>
      </c>
      <c r="AK36" s="3">
        <f t="shared" si="18"/>
        <v>1474717.9962845957</v>
      </c>
      <c r="AL36">
        <f t="shared" si="19"/>
        <v>6.7809574611512156E-7</v>
      </c>
      <c r="AM36">
        <f t="shared" si="20"/>
        <v>14.203977340517522</v>
      </c>
    </row>
    <row r="37" spans="1:39" x14ac:dyDescent="0.3">
      <c r="Y37">
        <v>15</v>
      </c>
      <c r="Z37">
        <f>Z36+120</f>
        <v>810</v>
      </c>
      <c r="AA37">
        <v>2.7329400000000001</v>
      </c>
      <c r="AB37">
        <f t="shared" si="11"/>
        <v>8.0999999999999996E-4</v>
      </c>
      <c r="AC37">
        <f t="shared" si="12"/>
        <v>1.9599999999999618E-3</v>
      </c>
      <c r="AD37">
        <f t="shared" si="13"/>
        <v>502082282.50537735</v>
      </c>
      <c r="AE37">
        <f t="shared" si="2"/>
        <v>1.9917054133239405E-9</v>
      </c>
      <c r="AF37">
        <f t="shared" si="14"/>
        <v>20.034274573597592</v>
      </c>
      <c r="AH37" s="3">
        <f t="shared" si="15"/>
        <v>1110811.7120130369</v>
      </c>
      <c r="AI37">
        <f t="shared" si="16"/>
        <v>9.0024257863448205E-7</v>
      </c>
      <c r="AJ37">
        <f t="shared" si="17"/>
        <v>13.920601578123184</v>
      </c>
      <c r="AK37" s="3">
        <f t="shared" si="18"/>
        <v>1111450.2100516991</v>
      </c>
      <c r="AL37">
        <f t="shared" si="19"/>
        <v>8.9972541365886734E-7</v>
      </c>
      <c r="AM37">
        <f t="shared" si="20"/>
        <v>13.921176216107925</v>
      </c>
    </row>
    <row r="38" spans="1:39" x14ac:dyDescent="0.3">
      <c r="A38" t="s">
        <v>1</v>
      </c>
      <c r="B38" s="1">
        <v>200</v>
      </c>
    </row>
    <row r="39" spans="1:39" x14ac:dyDescent="0.3">
      <c r="A39" t="s">
        <v>2</v>
      </c>
      <c r="B39">
        <v>200</v>
      </c>
    </row>
    <row r="40" spans="1:39" x14ac:dyDescent="0.3">
      <c r="A40" t="s">
        <v>3</v>
      </c>
      <c r="B40">
        <v>1600</v>
      </c>
      <c r="U40" t="s">
        <v>1</v>
      </c>
      <c r="V40" t="s">
        <v>2</v>
      </c>
      <c r="W40" t="s">
        <v>3</v>
      </c>
      <c r="X40" t="s">
        <v>5</v>
      </c>
      <c r="Z40" t="s">
        <v>6</v>
      </c>
      <c r="AA40" t="s">
        <v>4</v>
      </c>
      <c r="AB40" t="s">
        <v>11</v>
      </c>
      <c r="AC40" t="s">
        <v>8</v>
      </c>
      <c r="AD40" t="s">
        <v>9</v>
      </c>
      <c r="AE40" t="s">
        <v>10</v>
      </c>
      <c r="AF40" t="s">
        <v>12</v>
      </c>
      <c r="AH40" t="s">
        <v>20</v>
      </c>
      <c r="AI40" t="s">
        <v>10</v>
      </c>
      <c r="AJ40" t="s">
        <v>12</v>
      </c>
      <c r="AK40" t="s">
        <v>21</v>
      </c>
      <c r="AL40" t="s">
        <v>10</v>
      </c>
      <c r="AM40" t="s">
        <v>12</v>
      </c>
    </row>
    <row r="41" spans="1:39" x14ac:dyDescent="0.3">
      <c r="A41" t="s">
        <v>5</v>
      </c>
      <c r="B41">
        <v>2.7311299999999998</v>
      </c>
      <c r="U41" s="1">
        <v>10</v>
      </c>
      <c r="V41">
        <v>22</v>
      </c>
      <c r="W41">
        <v>940</v>
      </c>
      <c r="X41">
        <v>2.7316099999999999</v>
      </c>
      <c r="Y41">
        <v>1</v>
      </c>
      <c r="Z41">
        <f>V41</f>
        <v>22</v>
      </c>
      <c r="AA41">
        <v>2.7619600000000002</v>
      </c>
      <c r="AB41">
        <f t="shared" si="11"/>
        <v>2.1999999999999999E-5</v>
      </c>
      <c r="AC41">
        <f t="shared" si="12"/>
        <v>3.0980000000000008E-2</v>
      </c>
      <c r="AD41">
        <f t="shared" si="13"/>
        <v>292188134989.18567</v>
      </c>
      <c r="AE41">
        <f t="shared" si="2"/>
        <v>3.4224524552888212E-12</v>
      </c>
      <c r="AF41">
        <f t="shared" si="14"/>
        <v>26.400663729652077</v>
      </c>
      <c r="AH41" s="3">
        <f>0.271/0.64 * $U$11 * AC41 * 1000000000 * 8 * PI()^2 * $V$11 *$W$11 * $X$41 /$U$13^2</f>
        <v>17559168.691191807</v>
      </c>
      <c r="AI41">
        <f>1/AH41</f>
        <v>5.6950304287561705E-8</v>
      </c>
      <c r="AJ41">
        <f>LN(AH41)</f>
        <v>16.681086804002319</v>
      </c>
      <c r="AK41" s="3">
        <f>0.271/0.64 * $U$11 * AC41 * 1000000000 * 8 * PI()^2 * $V$11 *$W$11 * AA41 /$U$13^2</f>
        <v>17754262.708924089</v>
      </c>
      <c r="AL41">
        <f>1/AK41</f>
        <v>5.6324501692619158E-8</v>
      </c>
      <c r="AM41">
        <f>LN(AK41)</f>
        <v>16.692136197669118</v>
      </c>
    </row>
    <row r="42" spans="1:39" x14ac:dyDescent="0.3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Y42">
        <v>2</v>
      </c>
      <c r="Z42">
        <f>Z41+5</f>
        <v>27</v>
      </c>
      <c r="AA42">
        <v>2.7546900000000001</v>
      </c>
      <c r="AB42">
        <f t="shared" si="11"/>
        <v>2.6999999999999999E-5</v>
      </c>
      <c r="AC42">
        <f t="shared" si="12"/>
        <v>2.3709999999999898E-2</v>
      </c>
      <c r="AD42">
        <f t="shared" si="13"/>
        <v>182209758952.08176</v>
      </c>
      <c r="AE42">
        <f t="shared" si="2"/>
        <v>5.4881802475957615E-12</v>
      </c>
      <c r="AF42">
        <f t="shared" si="14"/>
        <v>25.928424382094651</v>
      </c>
      <c r="AH42" s="3">
        <f t="shared" ref="AH42:AH56" si="21">0.271/0.64 * $U$11 * AC42 * 1000000000 * 8 * PI()^2 * $V$11 *$W$11 * $X$41 /$U$13^2</f>
        <v>13438601.990579594</v>
      </c>
      <c r="AI42">
        <f t="shared" ref="AI42:AI56" si="22">1/AH42</f>
        <v>7.441250218594136E-8</v>
      </c>
      <c r="AJ42">
        <f t="shared" ref="AJ42:AJ55" si="23">LN(AH42)</f>
        <v>16.413641869090906</v>
      </c>
      <c r="AK42" s="3">
        <f t="shared" ref="AK42:AK55" si="24">0.271/0.64 * $U$11 * AC42 * 1000000000 * 8 * PI()^2 * $V$11 *$W$11 * AA42 /$U$13^2</f>
        <v>13552147.823968176</v>
      </c>
      <c r="AL42">
        <f t="shared" ref="AL42:AL56" si="25">1/AK42</f>
        <v>7.3789041633047361E-8</v>
      </c>
      <c r="AM42">
        <f t="shared" ref="AM42:AM55" si="26">LN(AK42)</f>
        <v>16.422055603722406</v>
      </c>
    </row>
    <row r="43" spans="1:39" x14ac:dyDescent="0.3">
      <c r="A43" t="s">
        <v>6</v>
      </c>
      <c r="B43">
        <f>B39</f>
        <v>200</v>
      </c>
      <c r="C43">
        <f>B43+12</f>
        <v>212</v>
      </c>
      <c r="D43">
        <f>C43+20</f>
        <v>232</v>
      </c>
      <c r="E43">
        <f>D43+32</f>
        <v>264</v>
      </c>
      <c r="F43">
        <f>E43+48</f>
        <v>312</v>
      </c>
      <c r="G43">
        <f>F43+68</f>
        <v>380</v>
      </c>
      <c r="H43">
        <f>G43+96</f>
        <v>476</v>
      </c>
      <c r="I43">
        <f>H43+124</f>
        <v>600</v>
      </c>
      <c r="J43">
        <f>I43+120</f>
        <v>720</v>
      </c>
      <c r="K43">
        <f>J43+140</f>
        <v>860</v>
      </c>
      <c r="L43">
        <f>K43+190</f>
        <v>1050</v>
      </c>
      <c r="M43">
        <f>L43+190</f>
        <v>1240</v>
      </c>
      <c r="N43">
        <f>M43+160</f>
        <v>1400</v>
      </c>
      <c r="O43">
        <f>N43+100</f>
        <v>1500</v>
      </c>
      <c r="P43">
        <f>O43+100</f>
        <v>1600</v>
      </c>
      <c r="Y43">
        <v>3</v>
      </c>
      <c r="Z43">
        <f>Z42+10</f>
        <v>37</v>
      </c>
      <c r="AA43">
        <v>2.7551899999999998</v>
      </c>
      <c r="AB43">
        <f t="shared" si="11"/>
        <v>3.6999999999999998E-5</v>
      </c>
      <c r="AC43">
        <f t="shared" si="12"/>
        <v>2.4209999999999621E-2</v>
      </c>
      <c r="AD43">
        <f t="shared" si="13"/>
        <v>135767840156.62904</v>
      </c>
      <c r="AE43">
        <f t="shared" si="2"/>
        <v>7.3655145345639034E-12</v>
      </c>
      <c r="AF43">
        <f t="shared" si="14"/>
        <v>25.634212206327398</v>
      </c>
      <c r="AH43" s="3">
        <f t="shared" si="21"/>
        <v>13721997.224459223</v>
      </c>
      <c r="AI43">
        <f t="shared" si="22"/>
        <v>7.2875688840507647E-8</v>
      </c>
      <c r="AJ43">
        <f t="shared" si="23"/>
        <v>16.434510739963546</v>
      </c>
      <c r="AK43" s="3">
        <f t="shared" si="24"/>
        <v>13840449.234282278</v>
      </c>
      <c r="AL43">
        <f t="shared" si="25"/>
        <v>7.2251990023780246E-8</v>
      </c>
      <c r="AM43">
        <f t="shared" si="26"/>
        <v>16.443105966751453</v>
      </c>
    </row>
    <row r="44" spans="1:39" x14ac:dyDescent="0.3">
      <c r="A44" t="s">
        <v>4</v>
      </c>
      <c r="B44">
        <v>2.7715999999999998</v>
      </c>
      <c r="C44">
        <v>2.7696999999999998</v>
      </c>
      <c r="D44">
        <v>2.7667999999999999</v>
      </c>
      <c r="E44">
        <v>2.76491</v>
      </c>
      <c r="F44">
        <v>2.7613699999999999</v>
      </c>
      <c r="G44">
        <v>2.7570100000000002</v>
      </c>
      <c r="H44">
        <v>2.7521599999999999</v>
      </c>
      <c r="I44">
        <v>2.7478699999999998</v>
      </c>
      <c r="J44">
        <v>2.7444999999999999</v>
      </c>
      <c r="K44">
        <v>2.7416999999999998</v>
      </c>
      <c r="L44">
        <v>2.7394699999999998</v>
      </c>
      <c r="M44">
        <v>2.7374800000000001</v>
      </c>
      <c r="N44">
        <v>2.7359100000000001</v>
      </c>
      <c r="O44">
        <v>2.7353999999999998</v>
      </c>
      <c r="P44">
        <v>2.7348300000000001</v>
      </c>
      <c r="Y44">
        <v>4</v>
      </c>
      <c r="Z44">
        <f>Z43+15</f>
        <v>52</v>
      </c>
      <c r="AA44">
        <v>2.7525200000000001</v>
      </c>
      <c r="AB44">
        <f t="shared" si="11"/>
        <v>5.1999999999999997E-5</v>
      </c>
      <c r="AC44">
        <f t="shared" si="12"/>
        <v>2.1539999999999893E-2</v>
      </c>
      <c r="AD44">
        <f t="shared" si="13"/>
        <v>85950062949.219452</v>
      </c>
      <c r="AE44">
        <f t="shared" si="2"/>
        <v>1.1634662799384039E-11</v>
      </c>
      <c r="AF44">
        <f t="shared" si="14"/>
        <v>25.177032301168481</v>
      </c>
      <c r="AH44" s="3">
        <f t="shared" si="21"/>
        <v>12208666.675541302</v>
      </c>
      <c r="AI44">
        <f t="shared" si="22"/>
        <v>8.1909026315165777E-8</v>
      </c>
      <c r="AJ44">
        <f t="shared" si="23"/>
        <v>16.317656640741834</v>
      </c>
      <c r="AK44" s="3">
        <f t="shared" si="24"/>
        <v>12302121.897987247</v>
      </c>
      <c r="AL44">
        <f t="shared" si="25"/>
        <v>8.1286790058844263E-8</v>
      </c>
      <c r="AM44">
        <f t="shared" si="26"/>
        <v>16.325282317495638</v>
      </c>
    </row>
    <row r="45" spans="1:39" x14ac:dyDescent="0.3">
      <c r="Y45">
        <v>5</v>
      </c>
      <c r="Z45">
        <f>Z44+20</f>
        <v>72</v>
      </c>
      <c r="AA45">
        <v>2.7490000000000001</v>
      </c>
      <c r="AB45">
        <f t="shared" si="11"/>
        <v>7.2000000000000002E-5</v>
      </c>
      <c r="AC45">
        <f t="shared" si="12"/>
        <v>1.8019999999999925E-2</v>
      </c>
      <c r="AD45">
        <f t="shared" si="13"/>
        <v>51930934041.277634</v>
      </c>
      <c r="AE45">
        <f t="shared" si="2"/>
        <v>1.9256345345245351E-11</v>
      </c>
      <c r="AF45">
        <f t="shared" si="14"/>
        <v>24.673180481185803</v>
      </c>
      <c r="AH45" s="3">
        <f t="shared" si="21"/>
        <v>10213564.229027597</v>
      </c>
      <c r="AI45">
        <f t="shared" si="22"/>
        <v>9.7909013697484424E-8</v>
      </c>
      <c r="AJ45">
        <f t="shared" si="23"/>
        <v>16.139227221193785</v>
      </c>
      <c r="AK45" s="3">
        <f t="shared" si="24"/>
        <v>10278585.912922001</v>
      </c>
      <c r="AL45">
        <f t="shared" si="25"/>
        <v>9.7289647474057999E-8</v>
      </c>
      <c r="AM45">
        <f t="shared" si="26"/>
        <v>16.145573251420693</v>
      </c>
    </row>
    <row r="46" spans="1:39" x14ac:dyDescent="0.3">
      <c r="Y46">
        <v>6</v>
      </c>
      <c r="Z46">
        <f>Z45+30</f>
        <v>102</v>
      </c>
      <c r="AA46">
        <v>2.7454900000000002</v>
      </c>
      <c r="AB46">
        <f t="shared" si="11"/>
        <v>1.02E-4</v>
      </c>
      <c r="AC46">
        <f t="shared" si="12"/>
        <v>1.4510000000000023E-2</v>
      </c>
      <c r="AD46">
        <f t="shared" si="13"/>
        <v>29516923141.827091</v>
      </c>
      <c r="AE46">
        <f t="shared" si="2"/>
        <v>3.3878869934886453E-11</v>
      </c>
      <c r="AF46">
        <f t="shared" si="14"/>
        <v>24.108229601633496</v>
      </c>
      <c r="AH46" s="3">
        <f t="shared" si="21"/>
        <v>8224129.6871915255</v>
      </c>
      <c r="AI46">
        <f t="shared" si="22"/>
        <v>1.2159341328936314E-7</v>
      </c>
      <c r="AJ46">
        <f t="shared" si="23"/>
        <v>15.922583035909694</v>
      </c>
      <c r="AK46" s="3">
        <f t="shared" si="24"/>
        <v>8265918.5662987996</v>
      </c>
      <c r="AL46">
        <f t="shared" si="25"/>
        <v>1.2097869002449736E-7</v>
      </c>
      <c r="AM46">
        <f t="shared" si="26"/>
        <v>15.927651422359848</v>
      </c>
    </row>
    <row r="47" spans="1:39" x14ac:dyDescent="0.3">
      <c r="A47" t="s">
        <v>1</v>
      </c>
      <c r="B47" s="1">
        <v>450</v>
      </c>
      <c r="C47" t="s">
        <v>7</v>
      </c>
      <c r="Y47">
        <v>7</v>
      </c>
      <c r="Z47">
        <f>Z46+40</f>
        <v>142</v>
      </c>
      <c r="AA47">
        <v>2.7423299999999999</v>
      </c>
      <c r="AB47">
        <f t="shared" si="11"/>
        <v>1.4200000000000001E-4</v>
      </c>
      <c r="AC47">
        <f t="shared" si="12"/>
        <v>1.1349999999999749E-2</v>
      </c>
      <c r="AD47">
        <f t="shared" si="13"/>
        <v>16584842857.908787</v>
      </c>
      <c r="AE47">
        <f t="shared" si="2"/>
        <v>6.0296018995629588E-11</v>
      </c>
      <c r="AF47">
        <f t="shared" si="14"/>
        <v>23.5317550343478</v>
      </c>
      <c r="AH47" s="3">
        <f t="shared" si="21"/>
        <v>6433071.8090710975</v>
      </c>
      <c r="AI47">
        <f t="shared" si="22"/>
        <v>1.554467336412952E-7</v>
      </c>
      <c r="AJ47">
        <f t="shared" si="23"/>
        <v>15.676962712940986</v>
      </c>
      <c r="AK47" s="3">
        <f t="shared" si="24"/>
        <v>6458317.9202631209</v>
      </c>
      <c r="AL47">
        <f t="shared" si="25"/>
        <v>1.5483907920706056E-7</v>
      </c>
      <c r="AM47">
        <f t="shared" si="26"/>
        <v>15.680879457992823</v>
      </c>
    </row>
    <row r="48" spans="1:39" x14ac:dyDescent="0.3">
      <c r="A48" t="s">
        <v>2</v>
      </c>
      <c r="B48">
        <v>280</v>
      </c>
      <c r="Y48">
        <v>8</v>
      </c>
      <c r="Z48">
        <f>Z47+50</f>
        <v>192</v>
      </c>
      <c r="AA48">
        <v>2.7395700000000001</v>
      </c>
      <c r="AB48">
        <f t="shared" si="11"/>
        <v>1.92E-4</v>
      </c>
      <c r="AC48">
        <f t="shared" si="12"/>
        <v>8.5899999999998755E-3</v>
      </c>
      <c r="AD48">
        <f t="shared" si="13"/>
        <v>9283158783.5995483</v>
      </c>
      <c r="AE48">
        <f t="shared" si="2"/>
        <v>1.0772195362710899E-10</v>
      </c>
      <c r="AF48">
        <f t="shared" si="14"/>
        <v>22.951467711990038</v>
      </c>
      <c r="AH48" s="3">
        <f t="shared" si="21"/>
        <v>4868730.1180547262</v>
      </c>
      <c r="AI48">
        <f t="shared" si="22"/>
        <v>2.0539236633628491E-7</v>
      </c>
      <c r="AJ48">
        <f t="shared" si="23"/>
        <v>15.398343705009745</v>
      </c>
      <c r="AK48" s="3">
        <f t="shared" si="24"/>
        <v>4882917.755286877</v>
      </c>
      <c r="AL48">
        <f t="shared" si="25"/>
        <v>2.0479558536845534E-7</v>
      </c>
      <c r="AM48">
        <f t="shared" si="26"/>
        <v>15.401253499831478</v>
      </c>
    </row>
    <row r="49" spans="1:39" x14ac:dyDescent="0.3">
      <c r="A49" t="s">
        <v>3</v>
      </c>
      <c r="B49">
        <v>2400</v>
      </c>
      <c r="Y49">
        <v>9</v>
      </c>
      <c r="Z49">
        <f>Z48+60</f>
        <v>252</v>
      </c>
      <c r="AA49">
        <v>2.7378200000000001</v>
      </c>
      <c r="AB49">
        <f t="shared" si="11"/>
        <v>2.52E-4</v>
      </c>
      <c r="AC49">
        <f t="shared" si="12"/>
        <v>6.8399999999999572E-3</v>
      </c>
      <c r="AD49">
        <f t="shared" si="13"/>
        <v>5631957964.838089</v>
      </c>
      <c r="AE49">
        <f t="shared" si="2"/>
        <v>1.7755814341003317E-10</v>
      </c>
      <c r="AF49">
        <f t="shared" si="14"/>
        <v>22.451722992144699</v>
      </c>
      <c r="AH49" s="3">
        <f t="shared" si="21"/>
        <v>3876846.7994755055</v>
      </c>
      <c r="AI49">
        <f t="shared" si="22"/>
        <v>2.5794158286968908E-7</v>
      </c>
      <c r="AJ49">
        <f t="shared" si="23"/>
        <v>15.170532700648049</v>
      </c>
      <c r="AK49" s="3">
        <f t="shared" si="24"/>
        <v>3885660.3631338403</v>
      </c>
      <c r="AL49">
        <f t="shared" si="25"/>
        <v>2.573565125474543E-7</v>
      </c>
      <c r="AM49">
        <f t="shared" si="26"/>
        <v>15.172803504979951</v>
      </c>
    </row>
    <row r="50" spans="1:39" x14ac:dyDescent="0.3">
      <c r="A50" t="s">
        <v>5</v>
      </c>
      <c r="B50">
        <v>2.7315200000000002</v>
      </c>
      <c r="Y50">
        <v>10</v>
      </c>
      <c r="Z50">
        <f>Z49+72</f>
        <v>324</v>
      </c>
      <c r="AA50">
        <v>2.7361800000000001</v>
      </c>
      <c r="AB50">
        <f t="shared" si="11"/>
        <v>3.2400000000000001E-4</v>
      </c>
      <c r="AC50">
        <f t="shared" si="12"/>
        <v>5.1999999999998714E-3</v>
      </c>
      <c r="AD50">
        <f t="shared" si="13"/>
        <v>3330137588.0458527</v>
      </c>
      <c r="AE50">
        <f t="shared" si="2"/>
        <v>3.0028789308576493E-10</v>
      </c>
      <c r="AF50">
        <f t="shared" si="14"/>
        <v>21.926279457816698</v>
      </c>
      <c r="AH50" s="3">
        <f t="shared" si="21"/>
        <v>2947310.4323497452</v>
      </c>
      <c r="AI50">
        <f t="shared" si="22"/>
        <v>3.3929238977475113E-7</v>
      </c>
      <c r="AJ50">
        <f t="shared" si="23"/>
        <v>14.896403594600953</v>
      </c>
      <c r="AK50" s="3">
        <f t="shared" si="24"/>
        <v>2952241.3004736132</v>
      </c>
      <c r="AL50">
        <f t="shared" si="25"/>
        <v>3.3872569963694197E-7</v>
      </c>
      <c r="AM50">
        <f t="shared" si="26"/>
        <v>14.898075202714708</v>
      </c>
    </row>
    <row r="51" spans="1:39" x14ac:dyDescent="0.3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Y51">
        <v>11</v>
      </c>
      <c r="Z51">
        <f>Z50+80</f>
        <v>404</v>
      </c>
      <c r="AA51">
        <v>2.7351999999999999</v>
      </c>
      <c r="AB51">
        <f t="shared" si="11"/>
        <v>4.0400000000000001E-4</v>
      </c>
      <c r="AC51">
        <f t="shared" si="12"/>
        <v>4.2199999999996685E-3</v>
      </c>
      <c r="AD51">
        <f t="shared" si="13"/>
        <v>2167379341.8617129</v>
      </c>
      <c r="AE51">
        <f t="shared" si="2"/>
        <v>4.6138669898967961E-10</v>
      </c>
      <c r="AF51">
        <f t="shared" si="14"/>
        <v>21.496784598108359</v>
      </c>
      <c r="AH51" s="3">
        <f t="shared" si="21"/>
        <v>2391855.7739452417</v>
      </c>
      <c r="AI51">
        <f t="shared" si="22"/>
        <v>4.1808540920113758E-7</v>
      </c>
      <c r="AJ51">
        <f t="shared" si="23"/>
        <v>14.687580097061439</v>
      </c>
      <c r="AK51" s="3">
        <f t="shared" si="24"/>
        <v>2394999.2542475043</v>
      </c>
      <c r="AL51">
        <f t="shared" si="25"/>
        <v>4.1753666445887665E-7</v>
      </c>
      <c r="AM51">
        <f t="shared" si="26"/>
        <v>14.688893477448191</v>
      </c>
    </row>
    <row r="52" spans="1:39" x14ac:dyDescent="0.3">
      <c r="A52" t="s">
        <v>6</v>
      </c>
      <c r="B52">
        <f>B48</f>
        <v>280</v>
      </c>
      <c r="C52">
        <f>B52+20</f>
        <v>300</v>
      </c>
      <c r="D52">
        <f>C52+30</f>
        <v>330</v>
      </c>
      <c r="E52">
        <f>D52+50</f>
        <v>380</v>
      </c>
      <c r="F52">
        <f>E52+60</f>
        <v>440</v>
      </c>
      <c r="G52">
        <f>F52+70</f>
        <v>510</v>
      </c>
      <c r="H52">
        <f>G52+110</f>
        <v>620</v>
      </c>
      <c r="I52">
        <f>H52+150</f>
        <v>770</v>
      </c>
      <c r="J52">
        <f>I52+200</f>
        <v>970</v>
      </c>
      <c r="K52">
        <f>J52+250</f>
        <v>1220</v>
      </c>
      <c r="L52">
        <f>K52+240</f>
        <v>1460</v>
      </c>
      <c r="M52">
        <f>L52+300</f>
        <v>1760</v>
      </c>
      <c r="N52">
        <f>M52+320</f>
        <v>2080</v>
      </c>
      <c r="O52">
        <f>N52+200</f>
        <v>2280</v>
      </c>
      <c r="P52">
        <f>B49</f>
        <v>2400</v>
      </c>
      <c r="Y52">
        <v>12</v>
      </c>
      <c r="Z52">
        <f>Z51+86</f>
        <v>490</v>
      </c>
      <c r="AA52">
        <v>2.7343000000000002</v>
      </c>
      <c r="AB52">
        <f t="shared" si="11"/>
        <v>4.8999999999999998E-4</v>
      </c>
      <c r="AC52">
        <f t="shared" si="12"/>
        <v>3.3199999999999896E-3</v>
      </c>
      <c r="AD52">
        <f t="shared" si="13"/>
        <v>1405872213.7791362</v>
      </c>
      <c r="AE52">
        <f t="shared" si="2"/>
        <v>7.1130220101007055E-10</v>
      </c>
      <c r="AF52">
        <f t="shared" si="14"/>
        <v>21.063923739845389</v>
      </c>
      <c r="AH52" s="3">
        <f t="shared" si="21"/>
        <v>1881744.352961801</v>
      </c>
      <c r="AI52">
        <f t="shared" si="22"/>
        <v>5.3142181530983972E-7</v>
      </c>
      <c r="AJ52">
        <f t="shared" si="23"/>
        <v>14.447709751941991</v>
      </c>
      <c r="AK52" s="3">
        <f t="shared" si="24"/>
        <v>1883597.4331267835</v>
      </c>
      <c r="AL52">
        <f t="shared" si="25"/>
        <v>5.3089900337143364E-7</v>
      </c>
      <c r="AM52">
        <f t="shared" si="26"/>
        <v>14.448694034602033</v>
      </c>
    </row>
    <row r="53" spans="1:39" x14ac:dyDescent="0.3">
      <c r="A53" t="s">
        <v>4</v>
      </c>
      <c r="B53">
        <v>2.7692899999999998</v>
      </c>
      <c r="C53">
        <v>2.7662800000000001</v>
      </c>
      <c r="D53">
        <v>2.7647300000000001</v>
      </c>
      <c r="E53">
        <v>2.7596799999999999</v>
      </c>
      <c r="F53">
        <v>2.7560899999999999</v>
      </c>
      <c r="G53">
        <v>2.75359</v>
      </c>
      <c r="H53">
        <v>2.7495799999999999</v>
      </c>
      <c r="I53">
        <v>2.74593</v>
      </c>
      <c r="J53">
        <v>2.7421199999999999</v>
      </c>
      <c r="K53">
        <v>2.7396400000000001</v>
      </c>
      <c r="L53">
        <v>2.7378999999999998</v>
      </c>
      <c r="M53">
        <v>2.73672</v>
      </c>
      <c r="N53">
        <v>2.7351399999999999</v>
      </c>
      <c r="O53">
        <v>2.73489</v>
      </c>
      <c r="P53">
        <v>2.73448</v>
      </c>
      <c r="Y53">
        <v>13</v>
      </c>
      <c r="Z53">
        <f>Z52+100</f>
        <v>590</v>
      </c>
      <c r="AA53">
        <v>2.7336200000000002</v>
      </c>
      <c r="AB53">
        <f t="shared" si="11"/>
        <v>5.9000000000000003E-4</v>
      </c>
      <c r="AC53">
        <f t="shared" si="12"/>
        <v>2.6399999999999757E-3</v>
      </c>
      <c r="AD53">
        <f t="shared" si="13"/>
        <v>928444096.25519705</v>
      </c>
      <c r="AE53">
        <f t="shared" si="2"/>
        <v>1.0770707725251502E-9</v>
      </c>
      <c r="AF53">
        <f t="shared" si="14"/>
        <v>20.649020728280121</v>
      </c>
      <c r="AH53" s="3">
        <f t="shared" si="21"/>
        <v>1496326.8348852783</v>
      </c>
      <c r="AI53">
        <f t="shared" si="22"/>
        <v>6.6830319198056012E-7</v>
      </c>
      <c r="AJ53">
        <f t="shared" si="23"/>
        <v>14.218523886171813</v>
      </c>
      <c r="AK53" s="3">
        <f t="shared" si="24"/>
        <v>1497427.8767390274</v>
      </c>
      <c r="AL53">
        <f t="shared" si="25"/>
        <v>6.6781179616992031E-7</v>
      </c>
      <c r="AM53">
        <f t="shared" si="26"/>
        <v>14.21925944536717</v>
      </c>
    </row>
    <row r="54" spans="1:39" x14ac:dyDescent="0.3">
      <c r="Y54">
        <v>14</v>
      </c>
      <c r="Z54">
        <f>Z53+110</f>
        <v>700</v>
      </c>
      <c r="AA54">
        <v>2.7330399999999999</v>
      </c>
      <c r="AB54">
        <f t="shared" si="11"/>
        <v>6.9999999999999999E-4</v>
      </c>
      <c r="AC54">
        <f t="shared" si="12"/>
        <v>2.0599999999997287E-3</v>
      </c>
      <c r="AD54">
        <f t="shared" si="13"/>
        <v>610622810.92447412</v>
      </c>
      <c r="AE54">
        <f t="shared" si="2"/>
        <v>1.6376721965005114E-9</v>
      </c>
      <c r="AF54">
        <f t="shared" si="14"/>
        <v>20.229989995779622</v>
      </c>
      <c r="AH54" s="3">
        <f t="shared" si="21"/>
        <v>1167588.363584582</v>
      </c>
      <c r="AI54">
        <f t="shared" si="22"/>
        <v>8.5646622661596814E-7</v>
      </c>
      <c r="AJ54">
        <f t="shared" si="23"/>
        <v>13.970450951814955</v>
      </c>
      <c r="AK54" s="3">
        <f t="shared" si="24"/>
        <v>1168199.5970183173</v>
      </c>
      <c r="AL54">
        <f t="shared" si="25"/>
        <v>8.5601810046191963E-7</v>
      </c>
      <c r="AM54">
        <f t="shared" si="26"/>
        <v>13.970974315628791</v>
      </c>
    </row>
    <row r="55" spans="1:39" x14ac:dyDescent="0.3">
      <c r="Y55">
        <v>15</v>
      </c>
      <c r="Z55">
        <f>Z54+120</f>
        <v>820</v>
      </c>
      <c r="AA55">
        <v>2.7325699999999999</v>
      </c>
      <c r="AB55">
        <f t="shared" si="11"/>
        <v>8.1999999999999998E-4</v>
      </c>
      <c r="AC55">
        <f t="shared" si="12"/>
        <v>1.5899999999997583E-3</v>
      </c>
      <c r="AD55">
        <f t="shared" si="13"/>
        <v>402334352.68702698</v>
      </c>
      <c r="AE55">
        <f t="shared" si="2"/>
        <v>2.4854949454885174E-9</v>
      </c>
      <c r="AF55">
        <f t="shared" si="14"/>
        <v>19.812794023995359</v>
      </c>
      <c r="AH55" s="3">
        <f t="shared" si="21"/>
        <v>901196.84373759583</v>
      </c>
      <c r="AI55">
        <f t="shared" si="22"/>
        <v>1.1096354885716544E-6</v>
      </c>
      <c r="AJ55">
        <f t="shared" si="23"/>
        <v>13.711478985245584</v>
      </c>
      <c r="AK55" s="3">
        <f t="shared" si="24"/>
        <v>901513.5613400311</v>
      </c>
      <c r="AL55">
        <f t="shared" si="25"/>
        <v>1.1092456540682276E-6</v>
      </c>
      <c r="AM55">
        <f t="shared" si="26"/>
        <v>13.711830364596146</v>
      </c>
    </row>
    <row r="56" spans="1:39" x14ac:dyDescent="0.3">
      <c r="A56" t="s">
        <v>1</v>
      </c>
      <c r="B56" s="1">
        <v>5</v>
      </c>
      <c r="Y56">
        <v>16</v>
      </c>
      <c r="Z56">
        <f>Z55+130</f>
        <v>950</v>
      </c>
      <c r="AA56">
        <v>2.7322000000000002</v>
      </c>
      <c r="AB56">
        <f t="shared" si="11"/>
        <v>9.5E-4</v>
      </c>
      <c r="AC56">
        <f t="shared" si="12"/>
        <v>1.2199999999999989E-3</v>
      </c>
      <c r="AD56">
        <f t="shared" si="13"/>
        <v>266464936.3973271</v>
      </c>
      <c r="AE56">
        <f t="shared" si="2"/>
        <v>3.7528389795680108E-9</v>
      </c>
      <c r="AF56">
        <f t="shared" si="14"/>
        <v>19.400753222172249</v>
      </c>
      <c r="AH56" s="3">
        <f t="shared" si="21"/>
        <v>691484.37066668738</v>
      </c>
      <c r="AI56">
        <f t="shared" si="22"/>
        <v>1.4461642842857902E-6</v>
      </c>
      <c r="AJ56">
        <f t="shared" ref="AJ56" si="27">LN(AH56)</f>
        <v>13.446595827758761</v>
      </c>
      <c r="AK56" s="3">
        <f t="shared" ref="AK56" si="28">0.271/0.64 * $U$11 * AC56 * 1000000000 * 8 * PI()^2 * $V$11 *$W$11 * AA56 /$U$13^2</f>
        <v>691633.72426353814</v>
      </c>
      <c r="AL56">
        <f t="shared" si="25"/>
        <v>1.4458519949483592E-6</v>
      </c>
      <c r="AM56">
        <f t="shared" ref="AM56" si="29">LN(AK56)</f>
        <v>13.44681179427381</v>
      </c>
    </row>
    <row r="57" spans="1:39" x14ac:dyDescent="0.3">
      <c r="A57" t="s">
        <v>2</v>
      </c>
      <c r="B57">
        <v>43</v>
      </c>
    </row>
    <row r="58" spans="1:39" x14ac:dyDescent="0.3">
      <c r="A58" t="s">
        <v>3</v>
      </c>
      <c r="B58">
        <v>800</v>
      </c>
    </row>
    <row r="59" spans="1:39" x14ac:dyDescent="0.3">
      <c r="A59" t="s">
        <v>5</v>
      </c>
      <c r="B59">
        <v>2.7314699999999998</v>
      </c>
      <c r="U59" t="s">
        <v>1</v>
      </c>
      <c r="V59" t="s">
        <v>2</v>
      </c>
      <c r="W59" t="s">
        <v>3</v>
      </c>
      <c r="X59" t="s">
        <v>5</v>
      </c>
      <c r="Z59" t="s">
        <v>6</v>
      </c>
      <c r="AA59" t="s">
        <v>4</v>
      </c>
      <c r="AB59" t="s">
        <v>11</v>
      </c>
      <c r="AC59" t="s">
        <v>8</v>
      </c>
      <c r="AD59" t="s">
        <v>9</v>
      </c>
      <c r="AE59" t="s">
        <v>10</v>
      </c>
      <c r="AF59" t="s">
        <v>12</v>
      </c>
      <c r="AH59" t="s">
        <v>20</v>
      </c>
      <c r="AI59" t="s">
        <v>10</v>
      </c>
      <c r="AJ59" t="s">
        <v>12</v>
      </c>
      <c r="AK59" t="s">
        <v>21</v>
      </c>
      <c r="AL59" t="s">
        <v>10</v>
      </c>
      <c r="AM59" t="s">
        <v>12</v>
      </c>
    </row>
    <row r="60" spans="1:39" x14ac:dyDescent="0.3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U60" s="1">
        <v>100</v>
      </c>
      <c r="V60">
        <v>116</v>
      </c>
      <c r="W60">
        <v>920</v>
      </c>
      <c r="X60">
        <v>2.7310400000000001</v>
      </c>
      <c r="Y60">
        <v>1</v>
      </c>
      <c r="Z60">
        <f>V60</f>
        <v>116</v>
      </c>
      <c r="AA60">
        <v>2.7751399999999999</v>
      </c>
      <c r="AB60">
        <f t="shared" si="11"/>
        <v>1.16E-4</v>
      </c>
      <c r="AC60">
        <f t="shared" si="12"/>
        <v>4.4159999999999755E-2</v>
      </c>
      <c r="AD60">
        <f t="shared" si="13"/>
        <v>78990510258.20105</v>
      </c>
      <c r="AE60">
        <f t="shared" si="2"/>
        <v>1.265974857905386E-11</v>
      </c>
      <c r="AF60">
        <f t="shared" si="14"/>
        <v>25.09259355888414</v>
      </c>
      <c r="AH60" s="3">
        <f>0.271/0.64 * $U$11 * AC60 * 1000000000 * 8 * PI()^2 * $V$11 *$W$11 * $X$60 /$U$13^2</f>
        <v>25024244.20372466</v>
      </c>
      <c r="AI60">
        <f>1/AH60</f>
        <v>3.9961246855605651E-8</v>
      </c>
      <c r="AJ60">
        <f>LN(AH60)</f>
        <v>17.035355681060114</v>
      </c>
      <c r="AK60" s="3">
        <f>0.271/0.64 * $U$11 * AC60 * 1000000000 * 8 * PI()^2 * $V$11 *$W$11 * AA60 /$U$13^2</f>
        <v>25428328.058001511</v>
      </c>
      <c r="AL60">
        <f>1/AK60</f>
        <v>3.9326219078148588E-8</v>
      </c>
      <c r="AM60">
        <f>LN(AK60)</f>
        <v>17.051374388402497</v>
      </c>
    </row>
    <row r="61" spans="1:39" x14ac:dyDescent="0.3">
      <c r="A61" t="s">
        <v>6</v>
      </c>
      <c r="B61">
        <f>B57</f>
        <v>43</v>
      </c>
      <c r="C61">
        <f>B61+7</f>
        <v>50</v>
      </c>
      <c r="D61">
        <f>C61+10</f>
        <v>60</v>
      </c>
      <c r="E61">
        <f>D61+14</f>
        <v>74</v>
      </c>
      <c r="F61">
        <f>E61+18</f>
        <v>92</v>
      </c>
      <c r="G61">
        <f>F61+23</f>
        <v>115</v>
      </c>
      <c r="H61">
        <f>G61+29</f>
        <v>144</v>
      </c>
      <c r="I61">
        <f>H61+46</f>
        <v>190</v>
      </c>
      <c r="J61">
        <f>I61+58</f>
        <v>248</v>
      </c>
      <c r="K61">
        <f>J61+76</f>
        <v>324</v>
      </c>
      <c r="L61">
        <f>K61+92</f>
        <v>416</v>
      </c>
      <c r="M61">
        <f>L61+84</f>
        <v>500</v>
      </c>
      <c r="N61">
        <f>M61+100</f>
        <v>600</v>
      </c>
      <c r="O61">
        <f>N61+100</f>
        <v>700</v>
      </c>
      <c r="P61">
        <f>B58</f>
        <v>800</v>
      </c>
      <c r="Y61">
        <v>2</v>
      </c>
      <c r="Z61">
        <f>Z60+6</f>
        <v>122</v>
      </c>
      <c r="AA61">
        <v>2.77413</v>
      </c>
      <c r="AB61">
        <f t="shared" si="11"/>
        <v>1.22E-4</v>
      </c>
      <c r="AC61">
        <f t="shared" si="12"/>
        <v>4.31499999999998E-2</v>
      </c>
      <c r="AD61">
        <f t="shared" si="13"/>
        <v>73387959589.27298</v>
      </c>
      <c r="AE61">
        <f t="shared" si="2"/>
        <v>1.3626213422428612E-11</v>
      </c>
      <c r="AF61">
        <f t="shared" si="14"/>
        <v>25.019025720817844</v>
      </c>
      <c r="AH61" s="3">
        <f t="shared" ref="AH61:AH74" si="30">0.271/0.64 * $U$11 * AC61 * 1000000000 * 8 * PI()^2 * $V$11 *$W$11 * $X$60 /$U$13^2</f>
        <v>24451905.285115942</v>
      </c>
      <c r="AI61">
        <f t="shared" ref="AI61:AI74" si="31">1/AH61</f>
        <v>4.089660860124088E-8</v>
      </c>
      <c r="AJ61">
        <f t="shared" ref="AJ61:AJ74" si="32">LN(AH61)</f>
        <v>17.012218696620714</v>
      </c>
      <c r="AK61" s="3">
        <f t="shared" ref="AK61:AK74" si="33">0.271/0.64 * $U$11 * AC61 * 1000000000 * 8 * PI()^2 * $V$11 *$W$11 * AA61 /$U$13^2</f>
        <v>24837704.320917558</v>
      </c>
      <c r="AL61">
        <f t="shared" ref="AL61:AL74" si="34">1/AK61</f>
        <v>4.0261369854452712E-8</v>
      </c>
      <c r="AM61">
        <f t="shared" ref="AM61:AM74" si="35">LN(AK61)</f>
        <v>17.027873392116074</v>
      </c>
    </row>
    <row r="62" spans="1:39" x14ac:dyDescent="0.3">
      <c r="A62" t="s">
        <v>4</v>
      </c>
      <c r="B62">
        <v>2.7519200000000001</v>
      </c>
      <c r="C62">
        <v>2.7504200000000001</v>
      </c>
      <c r="D62">
        <v>2.7496399999999999</v>
      </c>
      <c r="E62">
        <v>2.7479499999999999</v>
      </c>
      <c r="F62">
        <v>2.7452899999999998</v>
      </c>
      <c r="G62">
        <v>2.7431100000000002</v>
      </c>
      <c r="H62">
        <v>2.7412299999999998</v>
      </c>
      <c r="I62">
        <v>2.7386599999999999</v>
      </c>
      <c r="J62">
        <v>2.73672</v>
      </c>
      <c r="K62">
        <v>2.7351100000000002</v>
      </c>
      <c r="L62">
        <v>2.7339000000000002</v>
      </c>
      <c r="M62">
        <v>2.73325</v>
      </c>
      <c r="N62">
        <v>2.7326800000000002</v>
      </c>
      <c r="O62">
        <v>2.7322799999999998</v>
      </c>
      <c r="P62">
        <v>2.7319900000000001</v>
      </c>
      <c r="Y62">
        <v>3</v>
      </c>
      <c r="Z62">
        <f>Z61+10</f>
        <v>132</v>
      </c>
      <c r="AA62">
        <v>2.7735099999999999</v>
      </c>
      <c r="AB62">
        <f t="shared" si="11"/>
        <v>1.3200000000000001E-4</v>
      </c>
      <c r="AC62">
        <f t="shared" si="12"/>
        <v>4.2529999999999735E-2</v>
      </c>
      <c r="AD62">
        <f t="shared" si="13"/>
        <v>66853676463.793755</v>
      </c>
      <c r="AE62">
        <f t="shared" si="2"/>
        <v>1.495804049821515E-11</v>
      </c>
      <c r="AF62">
        <f t="shared" si="14"/>
        <v>24.925772134700836</v>
      </c>
      <c r="AH62" s="3">
        <f t="shared" si="30"/>
        <v>24100568.523197673</v>
      </c>
      <c r="AI62">
        <f t="shared" si="31"/>
        <v>4.1492797111299002E-8</v>
      </c>
      <c r="AJ62">
        <f t="shared" si="32"/>
        <v>16.997745988356819</v>
      </c>
      <c r="AK62" s="3">
        <f t="shared" si="33"/>
        <v>24475352.907600753</v>
      </c>
      <c r="AL62">
        <f t="shared" si="34"/>
        <v>4.085742925853595E-8</v>
      </c>
      <c r="AM62">
        <f t="shared" si="35"/>
        <v>17.013177165382135</v>
      </c>
    </row>
    <row r="63" spans="1:39" x14ac:dyDescent="0.3">
      <c r="Y63">
        <v>4</v>
      </c>
      <c r="Z63">
        <f>Z62+16</f>
        <v>148</v>
      </c>
      <c r="AA63">
        <v>2.7711100000000002</v>
      </c>
      <c r="AB63">
        <f t="shared" si="11"/>
        <v>1.4799999999999999E-4</v>
      </c>
      <c r="AC63">
        <f t="shared" si="12"/>
        <v>4.0129999999999999E-2</v>
      </c>
      <c r="AD63">
        <f t="shared" si="13"/>
        <v>56261497578.331345</v>
      </c>
      <c r="AE63">
        <f t="shared" si="2"/>
        <v>1.7774144717845936E-11</v>
      </c>
      <c r="AF63">
        <f t="shared" si="14"/>
        <v>24.753276258536378</v>
      </c>
      <c r="AH63" s="3">
        <f t="shared" si="30"/>
        <v>22740555.251256257</v>
      </c>
      <c r="AI63">
        <f t="shared" si="31"/>
        <v>4.3974300053414788E-8</v>
      </c>
      <c r="AJ63">
        <f t="shared" si="32"/>
        <v>16.939660463370107</v>
      </c>
      <c r="AK63" s="3">
        <f t="shared" si="33"/>
        <v>23074206.186034892</v>
      </c>
      <c r="AL63">
        <f t="shared" si="34"/>
        <v>4.3338435651373608E-8</v>
      </c>
      <c r="AM63">
        <f t="shared" si="35"/>
        <v>16.9542259362895</v>
      </c>
    </row>
    <row r="64" spans="1:39" x14ac:dyDescent="0.3">
      <c r="Y64">
        <v>5</v>
      </c>
      <c r="Z64">
        <f>Z63+20</f>
        <v>168</v>
      </c>
      <c r="AA64">
        <v>2.7686700000000002</v>
      </c>
      <c r="AB64">
        <f t="shared" si="11"/>
        <v>1.6799999999999999E-4</v>
      </c>
      <c r="AC64">
        <f t="shared" si="12"/>
        <v>3.7690000000000001E-2</v>
      </c>
      <c r="AD64">
        <f t="shared" si="13"/>
        <v>46550108704.9888</v>
      </c>
      <c r="AE64">
        <f t="shared" si="2"/>
        <v>2.1482226955419107E-11</v>
      </c>
      <c r="AF64">
        <f t="shared" si="14"/>
        <v>24.563795175897454</v>
      </c>
      <c r="AH64" s="3">
        <f t="shared" si="30"/>
        <v>21357875.091448996</v>
      </c>
      <c r="AI64">
        <f t="shared" si="31"/>
        <v>4.682113720200413E-8</v>
      </c>
      <c r="AJ64">
        <f t="shared" si="32"/>
        <v>16.876931086370323</v>
      </c>
      <c r="AK64" s="3">
        <f t="shared" si="33"/>
        <v>21652157.430664543</v>
      </c>
      <c r="AL64">
        <f t="shared" si="34"/>
        <v>4.6184774113260647E-8</v>
      </c>
      <c r="AM64">
        <f t="shared" si="35"/>
        <v>16.890615657825119</v>
      </c>
    </row>
    <row r="65" spans="21:39" x14ac:dyDescent="0.3">
      <c r="Y65">
        <v>6</v>
      </c>
      <c r="Z65">
        <f>Z64+30</f>
        <v>198</v>
      </c>
      <c r="AA65">
        <v>2.7652600000000001</v>
      </c>
      <c r="AB65">
        <f t="shared" si="11"/>
        <v>1.9799999999999999E-4</v>
      </c>
      <c r="AC65">
        <f t="shared" si="12"/>
        <v>3.4279999999999866E-2</v>
      </c>
      <c r="AD65">
        <f t="shared" si="13"/>
        <v>35923568135.102371</v>
      </c>
      <c r="AE65">
        <f t="shared" si="2"/>
        <v>2.7836878459265842E-11</v>
      </c>
      <c r="AF65">
        <f t="shared" si="14"/>
        <v>24.304659411056708</v>
      </c>
      <c r="AH65" s="3">
        <f t="shared" si="30"/>
        <v>19425522.900898617</v>
      </c>
      <c r="AI65">
        <f t="shared" si="31"/>
        <v>5.1478665727641254E-8</v>
      </c>
      <c r="AJ65">
        <f t="shared" si="32"/>
        <v>16.782098372820855</v>
      </c>
      <c r="AK65" s="3">
        <f t="shared" si="33"/>
        <v>19668925.19221209</v>
      </c>
      <c r="AL65">
        <f t="shared" si="34"/>
        <v>5.0841618961261286E-8</v>
      </c>
      <c r="AM65">
        <f t="shared" si="35"/>
        <v>16.794550546890214</v>
      </c>
    </row>
    <row r="66" spans="21:39" x14ac:dyDescent="0.3">
      <c r="Y66">
        <v>7</v>
      </c>
      <c r="Z66">
        <f>Z65+42</f>
        <v>240</v>
      </c>
      <c r="AA66">
        <v>2.7614000000000001</v>
      </c>
      <c r="AB66">
        <f t="shared" si="11"/>
        <v>2.4000000000000001E-4</v>
      </c>
      <c r="AC66">
        <f t="shared" si="12"/>
        <v>3.0419999999999892E-2</v>
      </c>
      <c r="AD66">
        <f t="shared" si="13"/>
        <v>26299761601.592667</v>
      </c>
      <c r="AE66">
        <f t="shared" si="2"/>
        <v>3.8023158352106193E-11</v>
      </c>
      <c r="AF66">
        <f t="shared" si="14"/>
        <v>23.992825711510822</v>
      </c>
      <c r="AH66" s="3">
        <f t="shared" si="30"/>
        <v>17238168.221859276</v>
      </c>
      <c r="AI66">
        <f t="shared" si="31"/>
        <v>5.8010804113857401E-8</v>
      </c>
      <c r="AJ66">
        <f t="shared" si="32"/>
        <v>16.662636565922423</v>
      </c>
      <c r="AK66" s="3">
        <f t="shared" si="33"/>
        <v>17429798.804793123</v>
      </c>
      <c r="AL66">
        <f t="shared" si="34"/>
        <v>5.7373008787973161E-8</v>
      </c>
      <c r="AM66">
        <f t="shared" si="35"/>
        <v>16.673691874388453</v>
      </c>
    </row>
    <row r="67" spans="21:39" x14ac:dyDescent="0.3">
      <c r="Y67">
        <v>8</v>
      </c>
      <c r="Z67">
        <f>Z66+52</f>
        <v>292</v>
      </c>
      <c r="AA67">
        <v>2.7567900000000001</v>
      </c>
      <c r="AB67">
        <f t="shared" si="11"/>
        <v>2.92E-4</v>
      </c>
      <c r="AC67">
        <f t="shared" si="12"/>
        <v>2.5809999999999889E-2</v>
      </c>
      <c r="AD67">
        <f t="shared" si="13"/>
        <v>18340408174.248367</v>
      </c>
      <c r="AE67">
        <f t="shared" si="2"/>
        <v>5.4524413551716516E-11</v>
      </c>
      <c r="AF67">
        <f t="shared" si="14"/>
        <v>23.632372559483905</v>
      </c>
      <c r="AH67" s="3">
        <f t="shared" si="30"/>
        <v>14625809.395338187</v>
      </c>
      <c r="AI67">
        <f t="shared" si="31"/>
        <v>6.8372284430203147E-8</v>
      </c>
      <c r="AJ67">
        <f t="shared" si="32"/>
        <v>16.498298292821801</v>
      </c>
      <c r="AK67" s="3">
        <f t="shared" si="33"/>
        <v>14763710.924400359</v>
      </c>
      <c r="AL67">
        <f t="shared" si="34"/>
        <v>6.7733648072672207E-8</v>
      </c>
      <c r="AM67">
        <f t="shared" si="35"/>
        <v>16.507682763178781</v>
      </c>
    </row>
    <row r="68" spans="21:39" x14ac:dyDescent="0.3">
      <c r="Y68">
        <v>9</v>
      </c>
      <c r="Z68">
        <f>Z67+60</f>
        <v>352</v>
      </c>
      <c r="AA68">
        <v>2.7533300000000001</v>
      </c>
      <c r="AB68">
        <f t="shared" si="11"/>
        <v>3.5199999999999999E-4</v>
      </c>
      <c r="AC68">
        <f t="shared" si="12"/>
        <v>2.234999999999987E-2</v>
      </c>
      <c r="AD68">
        <f t="shared" si="13"/>
        <v>13174638510.749393</v>
      </c>
      <c r="AE68">
        <f t="shared" si="2"/>
        <v>7.590341087416435E-11</v>
      </c>
      <c r="AF68">
        <f t="shared" si="14"/>
        <v>23.301559493483143</v>
      </c>
      <c r="AH68" s="3">
        <f t="shared" si="30"/>
        <v>12665123.594955755</v>
      </c>
      <c r="AI68">
        <f t="shared" si="31"/>
        <v>7.895698707577385E-8</v>
      </c>
      <c r="AJ68">
        <f t="shared" si="32"/>
        <v>16.354362600150854</v>
      </c>
      <c r="AK68" s="3">
        <f t="shared" si="33"/>
        <v>12768492.862682175</v>
      </c>
      <c r="AL68">
        <f t="shared" si="34"/>
        <v>7.831777882906206E-8</v>
      </c>
      <c r="AM68">
        <f t="shared" si="35"/>
        <v>16.362491199327259</v>
      </c>
    </row>
    <row r="69" spans="21:39" x14ac:dyDescent="0.3">
      <c r="Y69">
        <v>10</v>
      </c>
      <c r="Z69">
        <f>Z68+72</f>
        <v>424</v>
      </c>
      <c r="AA69">
        <v>2.7495500000000002</v>
      </c>
      <c r="AB69">
        <f t="shared" si="11"/>
        <v>4.2400000000000001E-4</v>
      </c>
      <c r="AC69">
        <f t="shared" si="12"/>
        <v>1.8569999999999975E-2</v>
      </c>
      <c r="AD69">
        <f t="shared" si="13"/>
        <v>9087614397.3349895</v>
      </c>
      <c r="AE69">
        <f t="shared" si="2"/>
        <v>1.1003988024549737E-10</v>
      </c>
      <c r="AF69">
        <f t="shared" si="14"/>
        <v>22.930178268154325</v>
      </c>
      <c r="AH69" s="3">
        <f t="shared" si="30"/>
        <v>10523102.691647848</v>
      </c>
      <c r="AI69">
        <f t="shared" si="31"/>
        <v>9.5029007062118348E-8</v>
      </c>
      <c r="AJ69">
        <f t="shared" si="32"/>
        <v>16.169083654455893</v>
      </c>
      <c r="AK69" s="3">
        <f t="shared" si="33"/>
        <v>10594424.470465589</v>
      </c>
      <c r="AL69">
        <f t="shared" si="34"/>
        <v>9.4389270770463418E-8</v>
      </c>
      <c r="AM69">
        <f t="shared" si="35"/>
        <v>16.17583842734696</v>
      </c>
    </row>
    <row r="70" spans="21:39" x14ac:dyDescent="0.3">
      <c r="Y70">
        <v>11</v>
      </c>
      <c r="Z70">
        <f>Z69+76</f>
        <v>500</v>
      </c>
      <c r="AA70">
        <v>2.7464900000000001</v>
      </c>
      <c r="AB70">
        <f t="shared" si="11"/>
        <v>5.0000000000000001E-4</v>
      </c>
      <c r="AC70">
        <f t="shared" si="12"/>
        <v>1.5509999999999913E-2</v>
      </c>
      <c r="AD70">
        <f t="shared" si="13"/>
        <v>6436438697.289176</v>
      </c>
      <c r="AE70">
        <f t="shared" ref="AE70:AE128" si="36">1/AD70</f>
        <v>1.5536541976561795E-10</v>
      </c>
      <c r="AF70">
        <f t="shared" si="14"/>
        <v>22.585241226787918</v>
      </c>
      <c r="AH70" s="3">
        <f t="shared" si="30"/>
        <v>8789085.7699223179</v>
      </c>
      <c r="AI70">
        <f t="shared" si="31"/>
        <v>1.1377747654052516E-7</v>
      </c>
      <c r="AJ70">
        <f t="shared" si="32"/>
        <v>15.989021256279724</v>
      </c>
      <c r="AK70" s="3">
        <f t="shared" si="33"/>
        <v>8838807.2588588763</v>
      </c>
      <c r="AL70">
        <f t="shared" si="34"/>
        <v>1.1313743706739723E-7</v>
      </c>
      <c r="AM70">
        <f t="shared" si="35"/>
        <v>15.994662500042113</v>
      </c>
    </row>
    <row r="71" spans="21:39" x14ac:dyDescent="0.3">
      <c r="Y71">
        <v>12</v>
      </c>
      <c r="Z71">
        <f>Z70+90</f>
        <v>590</v>
      </c>
      <c r="AA71">
        <v>2.74316</v>
      </c>
      <c r="AB71">
        <f t="shared" si="11"/>
        <v>5.9000000000000003E-4</v>
      </c>
      <c r="AC71">
        <f t="shared" si="12"/>
        <v>1.2179999999999858E-2</v>
      </c>
      <c r="AD71">
        <f t="shared" si="13"/>
        <v>4283503444.0864658</v>
      </c>
      <c r="AE71">
        <f t="shared" si="36"/>
        <v>2.3345376350298882E-10</v>
      </c>
      <c r="AF71">
        <f t="shared" si="14"/>
        <v>22.178037073403644</v>
      </c>
      <c r="AH71" s="3">
        <f t="shared" si="30"/>
        <v>6902067.3551033624</v>
      </c>
      <c r="AI71">
        <f t="shared" si="31"/>
        <v>1.4488412653066966E-7</v>
      </c>
      <c r="AJ71">
        <f t="shared" si="32"/>
        <v>15.74733154137302</v>
      </c>
      <c r="AK71" s="3">
        <f t="shared" si="33"/>
        <v>6932697.8315313356</v>
      </c>
      <c r="AL71">
        <f t="shared" si="34"/>
        <v>1.4424399047825139E-7</v>
      </c>
      <c r="AM71">
        <f t="shared" si="35"/>
        <v>15.751759592888751</v>
      </c>
    </row>
    <row r="72" spans="21:39" x14ac:dyDescent="0.3">
      <c r="Y72">
        <v>13</v>
      </c>
      <c r="Z72">
        <f>Z71+100</f>
        <v>690</v>
      </c>
      <c r="AA72">
        <v>2.7406700000000002</v>
      </c>
      <c r="AB72">
        <f t="shared" si="11"/>
        <v>6.8999999999999997E-4</v>
      </c>
      <c r="AC72">
        <f t="shared" si="12"/>
        <v>9.6899999999999764E-3</v>
      </c>
      <c r="AD72">
        <f t="shared" si="13"/>
        <v>2913926077.4597187</v>
      </c>
      <c r="AE72">
        <f t="shared" si="36"/>
        <v>3.4317960491014678E-10</v>
      </c>
      <c r="AF72">
        <f t="shared" si="14"/>
        <v>21.792767176333037</v>
      </c>
      <c r="AH72" s="3">
        <f t="shared" si="30"/>
        <v>5491053.5854640556</v>
      </c>
      <c r="AI72">
        <f t="shared" si="31"/>
        <v>1.8211441291471003E-7</v>
      </c>
      <c r="AJ72">
        <f t="shared" si="32"/>
        <v>15.518630704993953</v>
      </c>
      <c r="AK72" s="3">
        <f t="shared" si="33"/>
        <v>5510415.7500709528</v>
      </c>
      <c r="AL72">
        <f t="shared" si="34"/>
        <v>1.8147451033746843E-7</v>
      </c>
      <c r="AM72">
        <f t="shared" si="35"/>
        <v>15.522150632015993</v>
      </c>
    </row>
    <row r="73" spans="21:39" x14ac:dyDescent="0.3">
      <c r="Y73">
        <v>14</v>
      </c>
      <c r="Z73">
        <f>Z72+110</f>
        <v>800</v>
      </c>
      <c r="AA73">
        <v>2.7385700000000002</v>
      </c>
      <c r="AB73">
        <f t="shared" si="11"/>
        <v>8.0000000000000004E-4</v>
      </c>
      <c r="AC73">
        <f t="shared" si="12"/>
        <v>7.5899999999999856E-3</v>
      </c>
      <c r="AD73">
        <f t="shared" si="13"/>
        <v>1968591622.8411114</v>
      </c>
      <c r="AE73">
        <f t="shared" si="36"/>
        <v>5.079773724510621E-10</v>
      </c>
      <c r="AF73">
        <f t="shared" si="14"/>
        <v>21.400584211761277</v>
      </c>
      <c r="AH73" s="3">
        <f t="shared" si="30"/>
        <v>4301041.9725151928</v>
      </c>
      <c r="AI73">
        <f t="shared" si="31"/>
        <v>2.3250179988715924E-7</v>
      </c>
      <c r="AJ73">
        <f t="shared" si="32"/>
        <v>15.274367870498818</v>
      </c>
      <c r="AK73" s="3">
        <f t="shared" si="33"/>
        <v>4312900.7684511878</v>
      </c>
      <c r="AL73">
        <f t="shared" si="34"/>
        <v>2.3186251056713079E-7</v>
      </c>
      <c r="AM73">
        <f t="shared" si="35"/>
        <v>15.277121267818627</v>
      </c>
    </row>
    <row r="74" spans="21:39" x14ac:dyDescent="0.3">
      <c r="Y74">
        <v>15</v>
      </c>
      <c r="Z74">
        <f>Z73+120</f>
        <v>920</v>
      </c>
      <c r="AA74">
        <v>2.7365400000000002</v>
      </c>
      <c r="AB74">
        <f t="shared" si="11"/>
        <v>9.2000000000000003E-4</v>
      </c>
      <c r="AC74">
        <f t="shared" si="12"/>
        <v>5.5600000000000094E-3</v>
      </c>
      <c r="AD74">
        <f t="shared" si="13"/>
        <v>1253980572.0337536</v>
      </c>
      <c r="AE74">
        <f t="shared" si="36"/>
        <v>7.9746052076242436E-10</v>
      </c>
      <c r="AF74">
        <f t="shared" si="14"/>
        <v>20.949588786241076</v>
      </c>
      <c r="AH74" s="3">
        <f t="shared" si="30"/>
        <v>3150697.4133312977</v>
      </c>
      <c r="AI74">
        <f t="shared" si="31"/>
        <v>3.1739004696826133E-7</v>
      </c>
      <c r="AJ74">
        <f t="shared" si="32"/>
        <v>14.963134387353774</v>
      </c>
      <c r="AK74" s="3">
        <f t="shared" si="33"/>
        <v>3157042.5550257885</v>
      </c>
      <c r="AL74">
        <f t="shared" si="34"/>
        <v>3.1675214463234612E-7</v>
      </c>
      <c r="AM74">
        <f t="shared" si="35"/>
        <v>14.965146247026659</v>
      </c>
    </row>
    <row r="77" spans="21:39" x14ac:dyDescent="0.3">
      <c r="U77" t="s">
        <v>1</v>
      </c>
      <c r="V77" t="s">
        <v>2</v>
      </c>
      <c r="W77" t="s">
        <v>3</v>
      </c>
      <c r="X77" t="s">
        <v>5</v>
      </c>
      <c r="Z77" t="s">
        <v>6</v>
      </c>
      <c r="AA77" t="s">
        <v>4</v>
      </c>
      <c r="AB77" t="s">
        <v>11</v>
      </c>
      <c r="AC77" t="s">
        <v>8</v>
      </c>
      <c r="AD77" t="s">
        <v>9</v>
      </c>
      <c r="AE77" t="s">
        <v>10</v>
      </c>
      <c r="AF77" t="s">
        <v>12</v>
      </c>
      <c r="AH77" t="s">
        <v>20</v>
      </c>
      <c r="AI77" t="s">
        <v>10</v>
      </c>
      <c r="AJ77" t="s">
        <v>12</v>
      </c>
      <c r="AK77" t="s">
        <v>21</v>
      </c>
      <c r="AL77" t="s">
        <v>10</v>
      </c>
      <c r="AM77" t="s">
        <v>12</v>
      </c>
    </row>
    <row r="78" spans="21:39" x14ac:dyDescent="0.3">
      <c r="U78" s="1">
        <v>200</v>
      </c>
      <c r="V78">
        <v>200</v>
      </c>
      <c r="W78">
        <v>1600</v>
      </c>
      <c r="X78">
        <v>2.7311299999999998</v>
      </c>
      <c r="Y78">
        <v>1</v>
      </c>
      <c r="Z78">
        <f>V78</f>
        <v>200</v>
      </c>
      <c r="AA78">
        <v>2.7715999999999998</v>
      </c>
      <c r="AB78">
        <f t="shared" si="11"/>
        <v>2.0000000000000001E-4</v>
      </c>
      <c r="AC78">
        <f t="shared" si="12"/>
        <v>4.0619999999999656E-2</v>
      </c>
      <c r="AD78">
        <f t="shared" si="13"/>
        <v>42141866519.001541</v>
      </c>
      <c r="AE78">
        <f t="shared" si="36"/>
        <v>2.3729371349726651E-11</v>
      </c>
      <c r="AF78">
        <f t="shared" si="14"/>
        <v>24.464307537625864</v>
      </c>
      <c r="AH78" s="3">
        <f>0.271/0.64 * $U$11 * AC78 * 1000000000 * 8 * PI()^2 * $V$11 *$W$11 * $X$78 /$U$13^2</f>
        <v>23018983.181208134</v>
      </c>
      <c r="AI78">
        <f>1/AH78</f>
        <v>4.344240543241562E-8</v>
      </c>
      <c r="AJ78">
        <f>LN(AH78)</f>
        <v>16.951829789179403</v>
      </c>
      <c r="AK78" s="3">
        <f>0.271/0.64 * $U$11 * AC78 * 1000000000 * 8 * PI()^2 * $V$11 *$W$11 * AA78 /$U$13^2</f>
        <v>23360079.448812932</v>
      </c>
      <c r="AL78">
        <f>1/AK78</f>
        <v>4.2808073585161378E-8</v>
      </c>
      <c r="AM78">
        <f>LN(AK78)</f>
        <v>16.966539116980716</v>
      </c>
    </row>
    <row r="79" spans="21:39" x14ac:dyDescent="0.3">
      <c r="Y79">
        <v>2</v>
      </c>
      <c r="Z79">
        <f>Z78+12</f>
        <v>212</v>
      </c>
      <c r="AA79">
        <v>2.7696999999999998</v>
      </c>
      <c r="AB79">
        <f t="shared" si="11"/>
        <v>2.12E-4</v>
      </c>
      <c r="AC79">
        <f t="shared" si="12"/>
        <v>3.8719999999999644E-2</v>
      </c>
      <c r="AD79">
        <f t="shared" si="13"/>
        <v>37896869086.139793</v>
      </c>
      <c r="AE79">
        <f t="shared" si="36"/>
        <v>2.638740413428335E-11</v>
      </c>
      <c r="AF79">
        <f t="shared" si="14"/>
        <v>24.358134335758024</v>
      </c>
      <c r="AH79" s="3">
        <f t="shared" ref="AH79:AH92" si="37">0.271/0.64 * $U$11 * AC79 * 1000000000 * 8 * PI()^2 * $V$11 *$W$11 * $X$78 /$U$13^2</f>
        <v>21942270.526252542</v>
      </c>
      <c r="AI79">
        <f t="shared" ref="AI79:AI92" si="38">1/AH79</f>
        <v>4.5574135037828612E-8</v>
      </c>
      <c r="AJ79">
        <f t="shared" ref="AJ79:AJ92" si="39">LN(AH79)</f>
        <v>16.903925495435541</v>
      </c>
      <c r="AK79" s="3">
        <f t="shared" ref="AK79:AK92" si="40">0.271/0.64 * $U$11 * AC79 * 1000000000 * 8 * PI()^2 * $V$11 *$W$11 * AA79 /$U$13^2</f>
        <v>22252147.161270857</v>
      </c>
      <c r="AL79">
        <f t="shared" ref="AL79:AL92" si="41">1/AK79</f>
        <v>4.4939483491304052E-8</v>
      </c>
      <c r="AM79">
        <f t="shared" ref="AM79:AM92" si="42">LN(AK79)</f>
        <v>16.91794906355069</v>
      </c>
    </row>
    <row r="80" spans="21:39" x14ac:dyDescent="0.3">
      <c r="Y80">
        <v>3</v>
      </c>
      <c r="Z80">
        <f>Z79+20</f>
        <v>232</v>
      </c>
      <c r="AA80">
        <v>2.7667999999999999</v>
      </c>
      <c r="AB80">
        <f t="shared" si="11"/>
        <v>2.32E-4</v>
      </c>
      <c r="AC80">
        <f t="shared" si="12"/>
        <v>3.5819999999999741E-2</v>
      </c>
      <c r="AD80">
        <f t="shared" si="13"/>
        <v>32036232760.968712</v>
      </c>
      <c r="AE80">
        <f t="shared" si="36"/>
        <v>3.1214656462926823E-11</v>
      </c>
      <c r="AF80">
        <f t="shared" si="14"/>
        <v>24.190133372987919</v>
      </c>
      <c r="AH80" s="3">
        <f t="shared" si="37"/>
        <v>20298867.000267759</v>
      </c>
      <c r="AI80">
        <f t="shared" si="38"/>
        <v>4.9263833296055842E-8</v>
      </c>
      <c r="AJ80">
        <f t="shared" si="39"/>
        <v>16.826075629659734</v>
      </c>
      <c r="AK80" s="3">
        <f t="shared" si="40"/>
        <v>20563980.922307193</v>
      </c>
      <c r="AL80">
        <f t="shared" si="41"/>
        <v>4.86287165786674E-8</v>
      </c>
      <c r="AM80">
        <f t="shared" si="42"/>
        <v>16.839051604434246</v>
      </c>
    </row>
    <row r="81" spans="21:39" x14ac:dyDescent="0.3">
      <c r="Y81">
        <v>4</v>
      </c>
      <c r="Z81">
        <f>Z80+32</f>
        <v>264</v>
      </c>
      <c r="AA81">
        <v>2.76491</v>
      </c>
      <c r="AB81">
        <f t="shared" si="11"/>
        <v>2.6400000000000002E-4</v>
      </c>
      <c r="AC81">
        <f t="shared" si="12"/>
        <v>3.3929999999999794E-2</v>
      </c>
      <c r="AD81">
        <f t="shared" si="13"/>
        <v>26667590435.181313</v>
      </c>
      <c r="AE81">
        <f t="shared" si="36"/>
        <v>3.7498700995525508E-11</v>
      </c>
      <c r="AF81">
        <f t="shared" si="14"/>
        <v>24.006714823671487</v>
      </c>
      <c r="AH81" s="3">
        <f t="shared" si="37"/>
        <v>19227821.254022501</v>
      </c>
      <c r="AI81">
        <f t="shared" si="38"/>
        <v>5.2007972551273734E-8</v>
      </c>
      <c r="AJ81">
        <f t="shared" si="39"/>
        <v>16.771868811823307</v>
      </c>
      <c r="AK81" s="3">
        <f t="shared" si="40"/>
        <v>19465640.692116216</v>
      </c>
      <c r="AL81">
        <f t="shared" si="41"/>
        <v>5.1372570562499401E-8</v>
      </c>
      <c r="AM81">
        <f t="shared" si="42"/>
        <v>16.784161453569318</v>
      </c>
    </row>
    <row r="82" spans="21:39" x14ac:dyDescent="0.3">
      <c r="Y82">
        <v>5</v>
      </c>
      <c r="Z82">
        <f>Z81+48</f>
        <v>312</v>
      </c>
      <c r="AA82">
        <v>2.7613699999999999</v>
      </c>
      <c r="AB82">
        <f t="shared" si="11"/>
        <v>3.1199999999999999E-4</v>
      </c>
      <c r="AC82">
        <f t="shared" si="12"/>
        <v>3.0389999999999695E-2</v>
      </c>
      <c r="AD82">
        <f t="shared" si="13"/>
        <v>20210634579.28479</v>
      </c>
      <c r="AE82">
        <f t="shared" si="36"/>
        <v>4.9478901618703542E-11</v>
      </c>
      <c r="AF82">
        <f t="shared" si="14"/>
        <v>23.729474767140879</v>
      </c>
      <c r="AH82" s="3">
        <f t="shared" si="37"/>
        <v>17221735.570578884</v>
      </c>
      <c r="AI82">
        <f t="shared" si="38"/>
        <v>5.8066156915588176E-8</v>
      </c>
      <c r="AJ82">
        <f t="shared" si="39"/>
        <v>16.661682839955866</v>
      </c>
      <c r="AK82" s="3">
        <f t="shared" si="40"/>
        <v>17412420.482558284</v>
      </c>
      <c r="AL82">
        <f t="shared" si="41"/>
        <v>5.7430269444830054E-8</v>
      </c>
      <c r="AM82">
        <f t="shared" si="42"/>
        <v>16.672694330372522</v>
      </c>
    </row>
    <row r="83" spans="21:39" x14ac:dyDescent="0.3">
      <c r="Y83">
        <v>6</v>
      </c>
      <c r="Z83">
        <f>Z82+68</f>
        <v>380</v>
      </c>
      <c r="AA83">
        <v>2.7570100000000002</v>
      </c>
      <c r="AB83">
        <f t="shared" ref="AB83:AB128" si="43">Z83/1000000</f>
        <v>3.8000000000000002E-4</v>
      </c>
      <c r="AC83">
        <f t="shared" ref="AC83:AC128" si="44">AA83-$X$5</f>
        <v>2.6029999999999998E-2</v>
      </c>
      <c r="AD83">
        <f t="shared" ref="AD83:AD128" si="45">(0.271*0.04^2*AC83*1000000000*8*PI()^2*8.854*0.000000000001*9.107*1E-31)/(0.64*0.009^2*(1.602*0.0000000000000000001)^2*(Z83/1000000))</f>
        <v>14213283390.209896</v>
      </c>
      <c r="AE83">
        <f t="shared" si="36"/>
        <v>7.0356720016488214E-11</v>
      </c>
      <c r="AF83">
        <f t="shared" ref="AF83:AF128" si="46">LN(AD83)</f>
        <v>23.377442814307713</v>
      </c>
      <c r="AH83" s="3">
        <f t="shared" si="37"/>
        <v>14750963.372891502</v>
      </c>
      <c r="AI83">
        <f t="shared" si="38"/>
        <v>6.7792182430453608E-8</v>
      </c>
      <c r="AJ83">
        <f t="shared" si="39"/>
        <v>16.506818952033647</v>
      </c>
      <c r="AK83" s="3">
        <f t="shared" si="40"/>
        <v>14890742.487064185</v>
      </c>
      <c r="AL83">
        <f t="shared" si="41"/>
        <v>6.715581851400058E-8</v>
      </c>
      <c r="AM83">
        <f t="shared" si="42"/>
        <v>16.516250268229889</v>
      </c>
    </row>
    <row r="84" spans="21:39" x14ac:dyDescent="0.3">
      <c r="Y84">
        <v>7</v>
      </c>
      <c r="Z84">
        <f>Z83+96</f>
        <v>476</v>
      </c>
      <c r="AA84">
        <v>2.7521599999999999</v>
      </c>
      <c r="AB84">
        <f t="shared" si="43"/>
        <v>4.7600000000000002E-4</v>
      </c>
      <c r="AC84">
        <f t="shared" si="44"/>
        <v>2.1179999999999755E-2</v>
      </c>
      <c r="AD84">
        <f t="shared" si="45"/>
        <v>9232575053.8134747</v>
      </c>
      <c r="AE84">
        <f t="shared" si="36"/>
        <v>1.0831214413869881E-10</v>
      </c>
      <c r="AF84">
        <f t="shared" si="46"/>
        <v>22.946003833963498</v>
      </c>
      <c r="AH84" s="3">
        <f t="shared" si="37"/>
        <v>12002512.64839948</v>
      </c>
      <c r="AI84">
        <f t="shared" si="38"/>
        <v>8.3315888038938972E-8</v>
      </c>
      <c r="AJ84">
        <f t="shared" si="39"/>
        <v>16.300626573200422</v>
      </c>
      <c r="AK84" s="3">
        <f t="shared" si="40"/>
        <v>12094933.309809167</v>
      </c>
      <c r="AL84">
        <f t="shared" si="41"/>
        <v>8.2679248771796485E-8</v>
      </c>
      <c r="AM84">
        <f t="shared" si="42"/>
        <v>16.308297188146586</v>
      </c>
    </row>
    <row r="85" spans="21:39" x14ac:dyDescent="0.3">
      <c r="Y85">
        <v>8</v>
      </c>
      <c r="Z85">
        <f>Z84+124</f>
        <v>600</v>
      </c>
      <c r="AA85">
        <v>2.7478699999999998</v>
      </c>
      <c r="AB85">
        <f t="shared" si="43"/>
        <v>5.9999999999999995E-4</v>
      </c>
      <c r="AC85">
        <f t="shared" si="44"/>
        <v>1.6889999999999628E-2</v>
      </c>
      <c r="AD85">
        <f t="shared" si="45"/>
        <v>5840933247.217515</v>
      </c>
      <c r="AE85">
        <f t="shared" si="36"/>
        <v>1.712055176244955E-10</v>
      </c>
      <c r="AF85">
        <f t="shared" si="46"/>
        <v>22.48815642362521</v>
      </c>
      <c r="AH85" s="3">
        <f t="shared" si="37"/>
        <v>9571408.8116839025</v>
      </c>
      <c r="AI85">
        <f t="shared" si="38"/>
        <v>1.044778276296475E-7</v>
      </c>
      <c r="AJ85">
        <f t="shared" si="39"/>
        <v>16.07429096384686</v>
      </c>
      <c r="AK85" s="3">
        <f t="shared" si="40"/>
        <v>9630075.1452189554</v>
      </c>
      <c r="AL85">
        <f t="shared" si="41"/>
        <v>1.0384134961776182E-7</v>
      </c>
      <c r="AM85">
        <f t="shared" si="42"/>
        <v>16.080401586985708</v>
      </c>
    </row>
    <row r="86" spans="21:39" x14ac:dyDescent="0.3">
      <c r="Y86">
        <v>9</v>
      </c>
      <c r="Z86">
        <f>Z85+120</f>
        <v>720</v>
      </c>
      <c r="AA86">
        <v>2.7444999999999999</v>
      </c>
      <c r="AB86">
        <f t="shared" si="43"/>
        <v>7.2000000000000005E-4</v>
      </c>
      <c r="AC86">
        <f t="shared" si="44"/>
        <v>1.3519999999999754E-2</v>
      </c>
      <c r="AD86">
        <f t="shared" si="45"/>
        <v>3896260978.0136719</v>
      </c>
      <c r="AE86">
        <f t="shared" si="36"/>
        <v>2.5665631887672054E-10</v>
      </c>
      <c r="AF86">
        <f t="shared" si="46"/>
        <v>22.083283206626369</v>
      </c>
      <c r="AH86" s="3">
        <f t="shared" si="37"/>
        <v>7661660.5763153872</v>
      </c>
      <c r="AI86">
        <f t="shared" si="38"/>
        <v>1.3052000803733277E-7</v>
      </c>
      <c r="AJ86">
        <f t="shared" si="39"/>
        <v>15.851739303641974</v>
      </c>
      <c r="AK86" s="3">
        <f t="shared" si="40"/>
        <v>7699167.5429941388</v>
      </c>
      <c r="AL86">
        <f t="shared" si="41"/>
        <v>1.2988417181672458E-7</v>
      </c>
      <c r="AM86">
        <f t="shared" si="42"/>
        <v>15.856622769680001</v>
      </c>
    </row>
    <row r="87" spans="21:39" x14ac:dyDescent="0.3">
      <c r="Y87">
        <v>10</v>
      </c>
      <c r="Z87">
        <f>Z86+140</f>
        <v>860</v>
      </c>
      <c r="AA87">
        <v>2.7416999999999998</v>
      </c>
      <c r="AB87">
        <f t="shared" si="43"/>
        <v>8.5999999999999998E-4</v>
      </c>
      <c r="AC87">
        <f t="shared" si="44"/>
        <v>1.0719999999999619E-2</v>
      </c>
      <c r="AD87">
        <f t="shared" si="45"/>
        <v>2586426717.7566571</v>
      </c>
      <c r="AE87">
        <f t="shared" si="36"/>
        <v>3.8663380374733839E-10</v>
      </c>
      <c r="AF87">
        <f t="shared" si="46"/>
        <v>21.673543114416734</v>
      </c>
      <c r="AH87" s="3">
        <f t="shared" si="37"/>
        <v>6074926.1374333967</v>
      </c>
      <c r="AI87">
        <f t="shared" si="38"/>
        <v>1.6461105491275836E-7</v>
      </c>
      <c r="AJ87">
        <f t="shared" si="39"/>
        <v>15.619680388669794</v>
      </c>
      <c r="AK87" s="3">
        <f t="shared" si="40"/>
        <v>6098437.2735831486</v>
      </c>
      <c r="AL87">
        <f t="shared" si="41"/>
        <v>1.6397643447637662E-7</v>
      </c>
      <c r="AM87">
        <f t="shared" si="42"/>
        <v>15.623543111664144</v>
      </c>
    </row>
    <row r="88" spans="21:39" x14ac:dyDescent="0.3">
      <c r="Y88">
        <v>11</v>
      </c>
      <c r="Z88">
        <f>Z87+190</f>
        <v>1050</v>
      </c>
      <c r="AA88">
        <v>2.7394699999999998</v>
      </c>
      <c r="AB88">
        <f t="shared" si="43"/>
        <v>1.0499999999999999E-3</v>
      </c>
      <c r="AC88">
        <f t="shared" si="44"/>
        <v>8.4899999999996645E-3</v>
      </c>
      <c r="AD88">
        <f t="shared" si="45"/>
        <v>1677730635.8411851</v>
      </c>
      <c r="AE88">
        <f t="shared" si="36"/>
        <v>5.9604323759553764E-10</v>
      </c>
      <c r="AF88">
        <f t="shared" si="46"/>
        <v>21.240707905193318</v>
      </c>
      <c r="AH88" s="3">
        <f t="shared" si="37"/>
        <v>4811205.4950381834</v>
      </c>
      <c r="AI88">
        <f t="shared" si="38"/>
        <v>2.0784811645050378E-7</v>
      </c>
      <c r="AJ88">
        <f t="shared" si="39"/>
        <v>15.386458233350391</v>
      </c>
      <c r="AK88" s="3">
        <f t="shared" si="40"/>
        <v>4825897.3822162449</v>
      </c>
      <c r="AL88">
        <f t="shared" si="41"/>
        <v>2.0721534686689918E-7</v>
      </c>
      <c r="AM88">
        <f t="shared" si="42"/>
        <v>15.389507261413534</v>
      </c>
    </row>
    <row r="89" spans="21:39" x14ac:dyDescent="0.3">
      <c r="Y89">
        <v>12</v>
      </c>
      <c r="Z89">
        <f>Z88+190</f>
        <v>1240</v>
      </c>
      <c r="AA89">
        <v>2.7374800000000001</v>
      </c>
      <c r="AB89">
        <f t="shared" si="43"/>
        <v>1.24E-3</v>
      </c>
      <c r="AC89">
        <f t="shared" si="44"/>
        <v>6.4999999999999503E-3</v>
      </c>
      <c r="AD89">
        <f t="shared" si="45"/>
        <v>1087665905.7730587</v>
      </c>
      <c r="AE89">
        <f t="shared" si="36"/>
        <v>9.193999689539316E-10</v>
      </c>
      <c r="AF89">
        <f t="shared" si="46"/>
        <v>20.807299866324168</v>
      </c>
      <c r="AH89" s="3">
        <f t="shared" si="37"/>
        <v>3683490.6616901285</v>
      </c>
      <c r="AI89">
        <f t="shared" si="38"/>
        <v>2.7148161671764933E-7</v>
      </c>
      <c r="AJ89">
        <f t="shared" si="39"/>
        <v>15.119371409928757</v>
      </c>
      <c r="AK89" s="3">
        <f t="shared" si="40"/>
        <v>3692054.943032186</v>
      </c>
      <c r="AL89">
        <f t="shared" si="41"/>
        <v>2.7085187393737069E-7</v>
      </c>
      <c r="AM89">
        <f t="shared" si="42"/>
        <v>15.121693756138837</v>
      </c>
    </row>
    <row r="90" spans="21:39" x14ac:dyDescent="0.3">
      <c r="Y90">
        <v>13</v>
      </c>
      <c r="Z90">
        <f>Z89+160</f>
        <v>1400</v>
      </c>
      <c r="AA90">
        <v>2.7359100000000001</v>
      </c>
      <c r="AB90">
        <f t="shared" si="43"/>
        <v>1.4E-3</v>
      </c>
      <c r="AC90">
        <f t="shared" si="44"/>
        <v>4.9299999999998789E-3</v>
      </c>
      <c r="AD90">
        <f t="shared" si="45"/>
        <v>730672441.22766495</v>
      </c>
      <c r="AE90">
        <f t="shared" si="36"/>
        <v>1.3686023224303011E-9</v>
      </c>
      <c r="AF90">
        <f t="shared" si="46"/>
        <v>20.409475820472892</v>
      </c>
      <c r="AH90" s="3">
        <f t="shared" si="37"/>
        <v>2793785.9941741577</v>
      </c>
      <c r="AI90">
        <f t="shared" si="38"/>
        <v>3.5793722285289057E-7</v>
      </c>
      <c r="AJ90">
        <f t="shared" si="39"/>
        <v>14.842908221081748</v>
      </c>
      <c r="AK90" s="3">
        <f t="shared" si="40"/>
        <v>2798675.6541508539</v>
      </c>
      <c r="AL90">
        <f t="shared" si="41"/>
        <v>3.5731185874177691E-7</v>
      </c>
      <c r="AM90">
        <f t="shared" si="42"/>
        <v>14.844656882594387</v>
      </c>
    </row>
    <row r="91" spans="21:39" x14ac:dyDescent="0.3">
      <c r="Y91">
        <v>14</v>
      </c>
      <c r="Z91">
        <f>Z90+100</f>
        <v>1500</v>
      </c>
      <c r="AA91">
        <v>2.7353999999999998</v>
      </c>
      <c r="AB91">
        <f t="shared" si="43"/>
        <v>1.5E-3</v>
      </c>
      <c r="AC91">
        <f t="shared" si="44"/>
        <v>4.4199999999996464E-3</v>
      </c>
      <c r="AD91">
        <f t="shared" si="45"/>
        <v>611413261.16518462</v>
      </c>
      <c r="AE91">
        <f t="shared" si="36"/>
        <v>1.6355549732341044E-9</v>
      </c>
      <c r="AF91">
        <f t="shared" si="46"/>
        <v>20.231283657020896</v>
      </c>
      <c r="AH91" s="3">
        <f t="shared" si="37"/>
        <v>2504773.6499491055</v>
      </c>
      <c r="AI91">
        <f t="shared" si="38"/>
        <v>3.9923767164363094E-7</v>
      </c>
      <c r="AJ91">
        <f t="shared" si="39"/>
        <v>14.7337089291167</v>
      </c>
      <c r="AK91" s="3">
        <f t="shared" si="40"/>
        <v>2508689.7518868688</v>
      </c>
      <c r="AL91">
        <f t="shared" si="41"/>
        <v>3.9861445571253551E-7</v>
      </c>
      <c r="AM91">
        <f t="shared" si="42"/>
        <v>14.735271163612236</v>
      </c>
    </row>
    <row r="92" spans="21:39" x14ac:dyDescent="0.3">
      <c r="Y92">
        <v>15</v>
      </c>
      <c r="Z92">
        <f>Z91+100</f>
        <v>1600</v>
      </c>
      <c r="AA92">
        <v>2.7348300000000001</v>
      </c>
      <c r="AB92">
        <f t="shared" si="43"/>
        <v>1.6000000000000001E-3</v>
      </c>
      <c r="AC92">
        <f t="shared" si="44"/>
        <v>3.8499999999999091E-3</v>
      </c>
      <c r="AD92">
        <f t="shared" si="45"/>
        <v>499280484.05389428</v>
      </c>
      <c r="AE92">
        <f t="shared" si="36"/>
        <v>2.0028822113785165E-9</v>
      </c>
      <c r="AF92">
        <f t="shared" si="46"/>
        <v>20.028678588093467</v>
      </c>
      <c r="AH92" s="3">
        <f t="shared" si="37"/>
        <v>2181759.8534625792</v>
      </c>
      <c r="AI92">
        <f t="shared" si="38"/>
        <v>4.5834558666616865E-7</v>
      </c>
      <c r="AJ92">
        <f t="shared" si="39"/>
        <v>14.595642381326844</v>
      </c>
      <c r="AK92" s="3">
        <f t="shared" si="40"/>
        <v>2184715.5939281788</v>
      </c>
      <c r="AL92">
        <f t="shared" si="41"/>
        <v>4.5772548279475246E-7</v>
      </c>
      <c r="AM92">
        <f t="shared" si="42"/>
        <v>14.596996215077962</v>
      </c>
    </row>
    <row r="95" spans="21:39" x14ac:dyDescent="0.3">
      <c r="U95" t="s">
        <v>1</v>
      </c>
      <c r="V95" t="s">
        <v>2</v>
      </c>
      <c r="W95" t="s">
        <v>3</v>
      </c>
      <c r="X95" t="s">
        <v>5</v>
      </c>
      <c r="Z95" t="s">
        <v>6</v>
      </c>
      <c r="AA95" t="s">
        <v>4</v>
      </c>
      <c r="AB95" t="s">
        <v>11</v>
      </c>
      <c r="AC95" t="s">
        <v>8</v>
      </c>
      <c r="AD95" t="s">
        <v>9</v>
      </c>
      <c r="AE95" t="s">
        <v>10</v>
      </c>
      <c r="AF95" t="s">
        <v>12</v>
      </c>
      <c r="AH95" t="s">
        <v>20</v>
      </c>
      <c r="AI95" t="s">
        <v>10</v>
      </c>
      <c r="AJ95" t="s">
        <v>12</v>
      </c>
      <c r="AK95" t="s">
        <v>21</v>
      </c>
      <c r="AL95" t="s">
        <v>10</v>
      </c>
      <c r="AM95" t="s">
        <v>12</v>
      </c>
    </row>
    <row r="96" spans="21:39" x14ac:dyDescent="0.3">
      <c r="U96" s="1">
        <v>450</v>
      </c>
      <c r="V96">
        <v>280</v>
      </c>
      <c r="W96">
        <v>2400</v>
      </c>
      <c r="X96">
        <v>2.7315200000000002</v>
      </c>
      <c r="Y96">
        <v>1</v>
      </c>
      <c r="Z96">
        <f>V96</f>
        <v>280</v>
      </c>
      <c r="AA96">
        <v>2.7692899999999998</v>
      </c>
      <c r="AB96">
        <f t="shared" si="43"/>
        <v>2.7999999999999998E-4</v>
      </c>
      <c r="AC96">
        <f t="shared" si="44"/>
        <v>3.8309999999999622E-2</v>
      </c>
      <c r="AD96">
        <f t="shared" si="45"/>
        <v>28389514425.387684</v>
      </c>
      <c r="AE96">
        <f t="shared" si="36"/>
        <v>3.5224272772546515E-11</v>
      </c>
      <c r="AF96">
        <f t="shared" si="46"/>
        <v>24.069285703564969</v>
      </c>
      <c r="AH96" s="3">
        <f>0.271/0.64 * $U$11 * AC96 * 1000000000 * 8 * PI()^2 * $V$11 *$W$11 * $X$96 /$U$13^2</f>
        <v>21713027.404105786</v>
      </c>
      <c r="AI96">
        <f>1/AH96</f>
        <v>4.6055300414299055E-8</v>
      </c>
      <c r="AJ96">
        <f>LN(AH96)</f>
        <v>16.893422979581029</v>
      </c>
      <c r="AK96" s="3">
        <f>0.271/0.64 * $U$11 * AC96 * 1000000000 * 8 * PI()^2 * $V$11 *$W$11 * AA96 /$U$13^2</f>
        <v>22013263.552862916</v>
      </c>
      <c r="AL96">
        <f>1/AK96</f>
        <v>4.5427157931334802E-8</v>
      </c>
      <c r="AM96">
        <f>LN(AK96)</f>
        <v>16.907155718424665</v>
      </c>
    </row>
    <row r="97" spans="21:39" x14ac:dyDescent="0.3">
      <c r="U97" t="s">
        <v>7</v>
      </c>
      <c r="Y97">
        <v>2</v>
      </c>
      <c r="Z97">
        <f>Z96+20</f>
        <v>300</v>
      </c>
      <c r="AA97">
        <v>2.7662800000000001</v>
      </c>
      <c r="AB97">
        <f t="shared" si="43"/>
        <v>2.9999999999999997E-4</v>
      </c>
      <c r="AC97">
        <f t="shared" si="44"/>
        <v>3.5299999999999887E-2</v>
      </c>
      <c r="AD97">
        <f t="shared" si="45"/>
        <v>24415031808.973614</v>
      </c>
      <c r="AE97">
        <f t="shared" si="36"/>
        <v>4.0958373833961398E-11</v>
      </c>
      <c r="AF97">
        <f t="shared" si="46"/>
        <v>23.918464837304715</v>
      </c>
      <c r="AH97" s="3">
        <f t="shared" ref="AH97:AH110" si="47">0.271/0.64 * $U$11 * AC97 * 1000000000 * 8 * PI()^2 * $V$11 *$W$11 * $X$96 /$U$13^2</f>
        <v>20007044.306054279</v>
      </c>
      <c r="AI97">
        <f t="shared" ref="AI97:AI110" si="48">1/AH97</f>
        <v>4.9982395435461333E-8</v>
      </c>
      <c r="AJ97">
        <f t="shared" ref="AJ97:AJ110" si="49">LN(AH97)</f>
        <v>16.81159498480773</v>
      </c>
      <c r="AK97" s="3">
        <f t="shared" ref="AK97:AK110" si="50">0.271/0.64 * $U$11 * AC97 * 1000000000 * 8 * PI()^2 * $V$11 *$W$11 * AA97 /$U$13^2</f>
        <v>20261644.257758256</v>
      </c>
      <c r="AL97">
        <f t="shared" ref="AL97:AL110" si="51">1/AK97</f>
        <v>4.9354336068608862E-8</v>
      </c>
      <c r="AM97">
        <f t="shared" ref="AM97:AM110" si="52">LN(AK97)</f>
        <v>16.824240211327737</v>
      </c>
    </row>
    <row r="98" spans="21:39" x14ac:dyDescent="0.3">
      <c r="Y98">
        <v>3</v>
      </c>
      <c r="Z98">
        <f>Z97+30</f>
        <v>330</v>
      </c>
      <c r="AA98">
        <v>2.7647300000000001</v>
      </c>
      <c r="AB98">
        <f t="shared" si="43"/>
        <v>3.3E-4</v>
      </c>
      <c r="AC98">
        <f t="shared" si="44"/>
        <v>3.3749999999999947E-2</v>
      </c>
      <c r="AD98">
        <f t="shared" si="45"/>
        <v>21220894245.50246</v>
      </c>
      <c r="AE98">
        <f t="shared" si="36"/>
        <v>4.7123367584376859E-11</v>
      </c>
      <c r="AF98">
        <f t="shared" si="46"/>
        <v>23.778252110879681</v>
      </c>
      <c r="AH98" s="3">
        <f t="shared" si="47"/>
        <v>19128548.026326716</v>
      </c>
      <c r="AI98">
        <f t="shared" si="48"/>
        <v>5.2277883225830577E-8</v>
      </c>
      <c r="AJ98">
        <f t="shared" si="49"/>
        <v>16.766692438187018</v>
      </c>
      <c r="AK98" s="3">
        <f t="shared" si="50"/>
        <v>19361114.172631454</v>
      </c>
      <c r="AL98">
        <f t="shared" si="51"/>
        <v>5.1649920096725799E-8</v>
      </c>
      <c r="AM98">
        <f t="shared" si="52"/>
        <v>16.778777188395981</v>
      </c>
    </row>
    <row r="99" spans="21:39" x14ac:dyDescent="0.3">
      <c r="Y99">
        <v>4</v>
      </c>
      <c r="Z99">
        <f>Z98+50</f>
        <v>380</v>
      </c>
      <c r="AA99">
        <v>2.7596799999999999</v>
      </c>
      <c r="AB99">
        <f t="shared" si="43"/>
        <v>3.8000000000000002E-4</v>
      </c>
      <c r="AC99">
        <f t="shared" si="44"/>
        <v>2.8699999999999726E-2</v>
      </c>
      <c r="AD99">
        <f t="shared" si="45"/>
        <v>15671196054.514793</v>
      </c>
      <c r="AE99">
        <f t="shared" si="36"/>
        <v>6.3811338746662226E-11</v>
      </c>
      <c r="AF99">
        <f t="shared" si="46"/>
        <v>23.475090218066804</v>
      </c>
      <c r="AH99" s="3">
        <f t="shared" si="47"/>
        <v>16266350.469794735</v>
      </c>
      <c r="AI99">
        <f t="shared" si="48"/>
        <v>6.1476604838738544E-8</v>
      </c>
      <c r="AJ99">
        <f t="shared" si="49"/>
        <v>16.604609143634047</v>
      </c>
      <c r="AK99" s="3">
        <f t="shared" si="50"/>
        <v>16434044.804534886</v>
      </c>
      <c r="AL99">
        <f t="shared" si="51"/>
        <v>6.0849292544465703E-8</v>
      </c>
      <c r="AM99">
        <f t="shared" si="52"/>
        <v>16.614865643801238</v>
      </c>
    </row>
    <row r="100" spans="21:39" x14ac:dyDescent="0.3">
      <c r="Y100">
        <v>5</v>
      </c>
      <c r="Z100">
        <f>Z99+60</f>
        <v>440</v>
      </c>
      <c r="AA100">
        <v>2.7560899999999999</v>
      </c>
      <c r="AB100">
        <f t="shared" si="43"/>
        <v>4.4000000000000002E-4</v>
      </c>
      <c r="AC100">
        <f t="shared" si="44"/>
        <v>2.5109999999999744E-2</v>
      </c>
      <c r="AD100">
        <f t="shared" si="45"/>
        <v>11841258988.990278</v>
      </c>
      <c r="AE100">
        <f t="shared" si="36"/>
        <v>8.4450479541894681E-11</v>
      </c>
      <c r="AF100">
        <f t="shared" si="46"/>
        <v>23.194855794278848</v>
      </c>
      <c r="AH100" s="3">
        <f t="shared" si="47"/>
        <v>14231639.731586957</v>
      </c>
      <c r="AI100">
        <f t="shared" si="48"/>
        <v>7.0265972077729864E-8</v>
      </c>
      <c r="AJ100">
        <f t="shared" si="49"/>
        <v>16.470978194037965</v>
      </c>
      <c r="AK100" s="3">
        <f t="shared" si="50"/>
        <v>14359653.21426513</v>
      </c>
      <c r="AL100">
        <f t="shared" si="51"/>
        <v>6.9639564763763415E-8</v>
      </c>
      <c r="AM100">
        <f t="shared" si="52"/>
        <v>16.479932971868315</v>
      </c>
    </row>
    <row r="101" spans="21:39" x14ac:dyDescent="0.3">
      <c r="Y101">
        <v>6</v>
      </c>
      <c r="Z101">
        <f>Z100+70</f>
        <v>510</v>
      </c>
      <c r="AA101">
        <v>2.75359</v>
      </c>
      <c r="AB101">
        <f t="shared" si="43"/>
        <v>5.1000000000000004E-4</v>
      </c>
      <c r="AC101">
        <f t="shared" si="44"/>
        <v>2.2609999999999797E-2</v>
      </c>
      <c r="AD101">
        <f t="shared" si="45"/>
        <v>9198864675.9021854</v>
      </c>
      <c r="AE101">
        <f t="shared" si="36"/>
        <v>1.0870906739389818E-10</v>
      </c>
      <c r="AF101">
        <f t="shared" si="46"/>
        <v>22.942345908593168</v>
      </c>
      <c r="AH101" s="3">
        <f t="shared" si="47"/>
        <v>12814710.248155376</v>
      </c>
      <c r="AI101">
        <f t="shared" si="48"/>
        <v>7.8035318835550409E-8</v>
      </c>
      <c r="AJ101">
        <f t="shared" si="49"/>
        <v>16.366104307158352</v>
      </c>
      <c r="AK101" s="3">
        <f t="shared" si="50"/>
        <v>12918249.909287928</v>
      </c>
      <c r="AL101">
        <f t="shared" si="51"/>
        <v>7.7409866430980151E-8</v>
      </c>
      <c r="AM101">
        <f t="shared" si="52"/>
        <v>16.374151591206278</v>
      </c>
    </row>
    <row r="102" spans="21:39" x14ac:dyDescent="0.3">
      <c r="Y102">
        <v>7</v>
      </c>
      <c r="Z102">
        <f>Z101+110</f>
        <v>620</v>
      </c>
      <c r="AA102">
        <v>2.7495799999999999</v>
      </c>
      <c r="AB102">
        <f t="shared" si="43"/>
        <v>6.2E-4</v>
      </c>
      <c r="AC102">
        <f t="shared" si="44"/>
        <v>1.8599999999999728E-2</v>
      </c>
      <c r="AD102">
        <f t="shared" si="45"/>
        <v>6224795645.3473082</v>
      </c>
      <c r="AE102">
        <f t="shared" si="36"/>
        <v>1.6064784403765045E-10</v>
      </c>
      <c r="AF102">
        <f t="shared" si="46"/>
        <v>22.551806450701672</v>
      </c>
      <c r="AH102" s="3">
        <f t="shared" si="47"/>
        <v>10541955.356731031</v>
      </c>
      <c r="AI102">
        <f t="shared" si="48"/>
        <v>9.4859062304935741E-8</v>
      </c>
      <c r="AJ102">
        <f t="shared" si="49"/>
        <v>16.170873601587623</v>
      </c>
      <c r="AK102" s="3">
        <f t="shared" si="50"/>
        <v>10611655.638531113</v>
      </c>
      <c r="AL102">
        <f t="shared" si="51"/>
        <v>9.4236001813796329E-8</v>
      </c>
      <c r="AM102">
        <f t="shared" si="52"/>
        <v>16.177463543518289</v>
      </c>
    </row>
    <row r="103" spans="21:39" x14ac:dyDescent="0.3">
      <c r="Y103">
        <v>8</v>
      </c>
      <c r="Z103">
        <f>Z102+150</f>
        <v>770</v>
      </c>
      <c r="AA103">
        <v>2.74593</v>
      </c>
      <c r="AB103">
        <f t="shared" si="43"/>
        <v>7.6999999999999996E-4</v>
      </c>
      <c r="AC103">
        <f t="shared" si="44"/>
        <v>1.4949999999999797E-2</v>
      </c>
      <c r="AD103">
        <f t="shared" si="45"/>
        <v>4028601510.7334356</v>
      </c>
      <c r="AE103">
        <f t="shared" si="36"/>
        <v>2.4822509680733918E-10</v>
      </c>
      <c r="AF103">
        <f t="shared" si="46"/>
        <v>22.11668513301062</v>
      </c>
      <c r="AH103" s="3">
        <f t="shared" si="47"/>
        <v>8473238.3109209202</v>
      </c>
      <c r="AI103">
        <f t="shared" si="48"/>
        <v>1.1801863270045503E-7</v>
      </c>
      <c r="AJ103">
        <f t="shared" si="49"/>
        <v>15.952423320705165</v>
      </c>
      <c r="AK103" s="3">
        <f t="shared" si="50"/>
        <v>8517938.4647035636</v>
      </c>
      <c r="AL103">
        <f t="shared" si="51"/>
        <v>1.173992984504146E-7</v>
      </c>
      <c r="AM103">
        <f t="shared" si="52"/>
        <v>15.957684905290758</v>
      </c>
    </row>
    <row r="104" spans="21:39" x14ac:dyDescent="0.3">
      <c r="Y104">
        <v>9</v>
      </c>
      <c r="Z104">
        <f>Z103+200</f>
        <v>970</v>
      </c>
      <c r="AA104">
        <v>2.7421199999999999</v>
      </c>
      <c r="AB104">
        <f t="shared" si="43"/>
        <v>9.7000000000000005E-4</v>
      </c>
      <c r="AC104">
        <f t="shared" si="44"/>
        <v>1.1139999999999706E-2</v>
      </c>
      <c r="AD104">
        <f t="shared" si="45"/>
        <v>2382963006.5006251</v>
      </c>
      <c r="AE104">
        <f t="shared" si="36"/>
        <v>4.1964562490984589E-10</v>
      </c>
      <c r="AF104">
        <f t="shared" si="46"/>
        <v>21.591610511023351</v>
      </c>
      <c r="AH104" s="3">
        <f t="shared" si="47"/>
        <v>6313837.7781710932</v>
      </c>
      <c r="AI104">
        <f t="shared" si="48"/>
        <v>1.5838227637987659E-7</v>
      </c>
      <c r="AJ104">
        <f t="shared" si="49"/>
        <v>15.658254255367595</v>
      </c>
      <c r="AK104" s="3">
        <f t="shared" si="50"/>
        <v>6338339.4038039315</v>
      </c>
      <c r="AL104">
        <f t="shared" si="51"/>
        <v>1.5777003033315849E-7</v>
      </c>
      <c r="AM104">
        <f t="shared" si="52"/>
        <v>15.662127368415176</v>
      </c>
    </row>
    <row r="105" spans="21:39" x14ac:dyDescent="0.3">
      <c r="Y105">
        <v>10</v>
      </c>
      <c r="Z105">
        <f>Z104+250</f>
        <v>1220</v>
      </c>
      <c r="AA105">
        <v>2.7396400000000001</v>
      </c>
      <c r="AB105">
        <f t="shared" si="43"/>
        <v>1.2199999999999999E-3</v>
      </c>
      <c r="AC105">
        <f t="shared" si="44"/>
        <v>8.65999999999989E-3</v>
      </c>
      <c r="AD105">
        <f t="shared" si="45"/>
        <v>1472861483.2980278</v>
      </c>
      <c r="AE105">
        <f t="shared" si="36"/>
        <v>6.7895047249168498E-10</v>
      </c>
      <c r="AF105">
        <f t="shared" si="46"/>
        <v>21.110472932868699</v>
      </c>
      <c r="AH105" s="3">
        <f t="shared" si="47"/>
        <v>4908243.7306070393</v>
      </c>
      <c r="AI105">
        <f t="shared" si="48"/>
        <v>2.0373886361106246E-7</v>
      </c>
      <c r="AJ105">
        <f t="shared" si="49"/>
        <v>15.406426743442815</v>
      </c>
      <c r="AK105" s="3">
        <f t="shared" si="50"/>
        <v>4922834.4856051831</v>
      </c>
      <c r="AL105">
        <f t="shared" si="51"/>
        <v>2.0313500340588155E-7</v>
      </c>
      <c r="AM105">
        <f t="shared" si="52"/>
        <v>15.409395037538381</v>
      </c>
    </row>
    <row r="106" spans="21:39" x14ac:dyDescent="0.3">
      <c r="Y106">
        <v>11</v>
      </c>
      <c r="Z106">
        <f>Z105+240</f>
        <v>1460</v>
      </c>
      <c r="AA106">
        <v>2.7378999999999998</v>
      </c>
      <c r="AB106">
        <f t="shared" si="43"/>
        <v>1.4599999999999999E-3</v>
      </c>
      <c r="AC106">
        <f t="shared" si="44"/>
        <v>6.9199999999995931E-3</v>
      </c>
      <c r="AD106">
        <f t="shared" si="45"/>
        <v>983460864.51601553</v>
      </c>
      <c r="AE106">
        <f t="shared" si="36"/>
        <v>1.0168172787354622E-9</v>
      </c>
      <c r="AF106">
        <f t="shared" si="46"/>
        <v>20.706588402948807</v>
      </c>
      <c r="AH106" s="3">
        <f t="shared" si="47"/>
        <v>3922060.8101384686</v>
      </c>
      <c r="AI106">
        <f t="shared" si="48"/>
        <v>2.5496799983697724E-7</v>
      </c>
      <c r="AJ106">
        <f t="shared" si="49"/>
        <v>15.182127790498003</v>
      </c>
      <c r="AK106" s="3">
        <f t="shared" si="50"/>
        <v>3931221.5513992622</v>
      </c>
      <c r="AL106">
        <f t="shared" si="51"/>
        <v>2.5437385986146326E-7</v>
      </c>
      <c r="AM106">
        <f t="shared" si="52"/>
        <v>15.184460762876695</v>
      </c>
    </row>
    <row r="107" spans="21:39" x14ac:dyDescent="0.3">
      <c r="Y107">
        <v>12</v>
      </c>
      <c r="Z107">
        <f>Z106+300</f>
        <v>1760</v>
      </c>
      <c r="AA107">
        <v>2.73672</v>
      </c>
      <c r="AB107">
        <f t="shared" si="43"/>
        <v>1.7600000000000001E-3</v>
      </c>
      <c r="AC107">
        <f t="shared" si="44"/>
        <v>5.7399999999998563E-3</v>
      </c>
      <c r="AD107">
        <f t="shared" si="45"/>
        <v>676710738.7176739</v>
      </c>
      <c r="AE107">
        <f t="shared" si="36"/>
        <v>1.4777362657122004E-9</v>
      </c>
      <c r="AF107">
        <f t="shared" si="46"/>
        <v>20.332754470320921</v>
      </c>
      <c r="AH107" s="3">
        <f t="shared" si="47"/>
        <v>3253270.0939588975</v>
      </c>
      <c r="AI107">
        <f t="shared" si="48"/>
        <v>3.0738302419369738E-7</v>
      </c>
      <c r="AJ107">
        <f t="shared" si="49"/>
        <v>14.995171231199933</v>
      </c>
      <c r="AK107" s="3">
        <f t="shared" si="50"/>
        <v>3259463.3506396413</v>
      </c>
      <c r="AL107">
        <f t="shared" si="51"/>
        <v>3.0679897038994431E-7</v>
      </c>
      <c r="AM107">
        <f t="shared" si="52"/>
        <v>14.99707312342392</v>
      </c>
    </row>
    <row r="108" spans="21:39" x14ac:dyDescent="0.3">
      <c r="Y108">
        <v>13</v>
      </c>
      <c r="Z108">
        <f>Z107+320</f>
        <v>2080</v>
      </c>
      <c r="AA108">
        <v>2.7351399999999999</v>
      </c>
      <c r="AB108">
        <f t="shared" si="43"/>
        <v>2.0799999999999998E-3</v>
      </c>
      <c r="AC108">
        <f t="shared" si="44"/>
        <v>4.1599999999997195E-3</v>
      </c>
      <c r="AD108">
        <f t="shared" si="45"/>
        <v>414986376.3564654</v>
      </c>
      <c r="AE108">
        <f t="shared" si="36"/>
        <v>2.4097176605648834E-9</v>
      </c>
      <c r="AF108">
        <f t="shared" si="46"/>
        <v>19.843756249599409</v>
      </c>
      <c r="AH108" s="3">
        <f t="shared" si="47"/>
        <v>2357770.6604300421</v>
      </c>
      <c r="AI108">
        <f t="shared" si="48"/>
        <v>4.2412946126728308E-7</v>
      </c>
      <c r="AJ108">
        <f t="shared" si="49"/>
        <v>14.673227095141588</v>
      </c>
      <c r="AK108" s="3">
        <f t="shared" si="50"/>
        <v>2360895.3418494551</v>
      </c>
      <c r="AL108">
        <f t="shared" si="51"/>
        <v>4.2356811937992549E-7</v>
      </c>
      <c r="AM108">
        <f t="shared" si="52"/>
        <v>14.674551487194185</v>
      </c>
    </row>
    <row r="109" spans="21:39" x14ac:dyDescent="0.3">
      <c r="Y109">
        <v>14</v>
      </c>
      <c r="Z109">
        <f>Z108+200</f>
        <v>2280</v>
      </c>
      <c r="AA109">
        <v>2.73489</v>
      </c>
      <c r="AB109">
        <f t="shared" si="43"/>
        <v>2.2799999999999999E-3</v>
      </c>
      <c r="AC109">
        <f t="shared" si="44"/>
        <v>3.909999999999858E-3</v>
      </c>
      <c r="AD109">
        <f t="shared" si="45"/>
        <v>355832616.56882244</v>
      </c>
      <c r="AE109">
        <f t="shared" si="36"/>
        <v>2.8103101105308248E-9</v>
      </c>
      <c r="AF109">
        <f t="shared" si="46"/>
        <v>19.689971000070422</v>
      </c>
      <c r="AH109" s="3">
        <f t="shared" si="47"/>
        <v>2216077.7120869593</v>
      </c>
      <c r="AI109">
        <f t="shared" si="48"/>
        <v>4.5124771326645601E-7</v>
      </c>
      <c r="AJ109">
        <f t="shared" si="49"/>
        <v>14.611249394865721</v>
      </c>
      <c r="AK109" s="3">
        <f t="shared" si="50"/>
        <v>2218811.7875796272</v>
      </c>
      <c r="AL109">
        <f t="shared" si="51"/>
        <v>4.506916745249681E-7</v>
      </c>
      <c r="AM109">
        <f t="shared" si="52"/>
        <v>14.61248237974133</v>
      </c>
    </row>
    <row r="110" spans="21:39" x14ac:dyDescent="0.3">
      <c r="Y110">
        <v>15</v>
      </c>
      <c r="Z110">
        <f>W96</f>
        <v>2400</v>
      </c>
      <c r="AA110">
        <v>2.73448</v>
      </c>
      <c r="AB110">
        <f t="shared" si="43"/>
        <v>2.3999999999999998E-3</v>
      </c>
      <c r="AC110">
        <f t="shared" si="44"/>
        <v>3.4999999999998366E-3</v>
      </c>
      <c r="AD110">
        <f t="shared" si="45"/>
        <v>302594232.75992894</v>
      </c>
      <c r="AE110">
        <f t="shared" si="36"/>
        <v>3.3047556487746286E-9</v>
      </c>
      <c r="AF110">
        <f t="shared" si="46"/>
        <v>19.527903300180952</v>
      </c>
      <c r="AH110" s="3">
        <f t="shared" si="47"/>
        <v>1983701.2768041629</v>
      </c>
      <c r="AI110">
        <f t="shared" si="48"/>
        <v>5.0410815967767466E-7</v>
      </c>
      <c r="AJ110">
        <f t="shared" si="49"/>
        <v>14.500474989363804</v>
      </c>
      <c r="AK110" s="3">
        <f t="shared" si="50"/>
        <v>1985850.9062336893</v>
      </c>
      <c r="AL110">
        <f t="shared" si="51"/>
        <v>5.0356247634751832E-7</v>
      </c>
      <c r="AM110">
        <f t="shared" si="52"/>
        <v>14.501558048379298</v>
      </c>
    </row>
    <row r="113" spans="21:39" x14ac:dyDescent="0.3">
      <c r="U113" t="s">
        <v>1</v>
      </c>
      <c r="V113" t="s">
        <v>2</v>
      </c>
      <c r="W113" t="s">
        <v>3</v>
      </c>
      <c r="X113" t="s">
        <v>5</v>
      </c>
      <c r="Z113" t="s">
        <v>6</v>
      </c>
      <c r="AA113" t="s">
        <v>4</v>
      </c>
      <c r="AB113" t="s">
        <v>11</v>
      </c>
      <c r="AC113" t="s">
        <v>8</v>
      </c>
      <c r="AD113" t="s">
        <v>9</v>
      </c>
      <c r="AE113" t="s">
        <v>10</v>
      </c>
      <c r="AF113" t="s">
        <v>12</v>
      </c>
      <c r="AH113" t="s">
        <v>20</v>
      </c>
      <c r="AI113" t="s">
        <v>10</v>
      </c>
      <c r="AJ113" t="s">
        <v>12</v>
      </c>
      <c r="AK113" t="s">
        <v>21</v>
      </c>
      <c r="AL113" t="s">
        <v>10</v>
      </c>
      <c r="AM113" t="s">
        <v>12</v>
      </c>
    </row>
    <row r="114" spans="21:39" x14ac:dyDescent="0.3">
      <c r="U114" s="1">
        <v>5</v>
      </c>
      <c r="V114">
        <v>43</v>
      </c>
      <c r="W114">
        <v>800</v>
      </c>
      <c r="X114">
        <v>2.7314699999999998</v>
      </c>
      <c r="Y114">
        <v>1</v>
      </c>
      <c r="Z114">
        <f>V114</f>
        <v>43</v>
      </c>
      <c r="AA114">
        <v>2.7519200000000001</v>
      </c>
      <c r="AB114">
        <f t="shared" si="43"/>
        <v>4.3000000000000002E-5</v>
      </c>
      <c r="AC114">
        <f t="shared" si="44"/>
        <v>2.0939999999999959E-2</v>
      </c>
      <c r="AD114">
        <f t="shared" si="45"/>
        <v>101044357219.82504</v>
      </c>
      <c r="AE114">
        <f t="shared" si="36"/>
        <v>9.8966436871330673E-12</v>
      </c>
      <c r="AF114">
        <f t="shared" si="46"/>
        <v>25.338825437770495</v>
      </c>
      <c r="AH114" s="3">
        <f>0.271/0.64 * $U$11 * AC114 * 1000000000 * 8 * PI()^2 * $V$11 *$W$11 *$X$114 /$U$13^2</f>
        <v>11867984.107855126</v>
      </c>
      <c r="AI114">
        <f>1/AH114</f>
        <v>8.4260308314545573E-8</v>
      </c>
      <c r="AJ114">
        <f>LN(AH114)</f>
        <v>16.289354921316718</v>
      </c>
      <c r="AK114" s="3">
        <f>0.271/0.64 * $U$11 * AC114 * 1000000000 * 8 * PI()^2 * $V$11 *$W$11 * AA114 /$U$13^2</f>
        <v>11956837.463376381</v>
      </c>
      <c r="AL114">
        <f>1/AK114</f>
        <v>8.3634155190533073E-8</v>
      </c>
      <c r="AM114">
        <f>LN(AK114)</f>
        <v>16.296813845380907</v>
      </c>
    </row>
    <row r="115" spans="21:39" x14ac:dyDescent="0.3">
      <c r="Y115">
        <v>2</v>
      </c>
      <c r="Z115">
        <f>Z114+7</f>
        <v>50</v>
      </c>
      <c r="AA115">
        <v>2.7504200000000001</v>
      </c>
      <c r="AB115">
        <f t="shared" si="43"/>
        <v>5.0000000000000002E-5</v>
      </c>
      <c r="AC115">
        <f t="shared" si="44"/>
        <v>1.9439999999999902E-2</v>
      </c>
      <c r="AD115">
        <f t="shared" si="45"/>
        <v>80673351563.701904</v>
      </c>
      <c r="AE115">
        <f t="shared" si="36"/>
        <v>1.2395666978213648E-11</v>
      </c>
      <c r="AF115">
        <f t="shared" si="46"/>
        <v>25.113674141625811</v>
      </c>
      <c r="AH115" s="3">
        <f t="shared" ref="AH115:AH128" si="53">0.271/0.64 * $U$11 * AC115 * 1000000000 * 8 * PI()^2 * $V$11 *$W$11 *$X$114 /$U$13^2</f>
        <v>11017841.979785243</v>
      </c>
      <c r="AI115">
        <f t="shared" ref="AI115:AI128" si="54">1/AH115</f>
        <v>9.076187531412496E-8</v>
      </c>
      <c r="AJ115">
        <f t="shared" ref="AJ115:AJ128" si="55">LN(AH115)</f>
        <v>16.215026514906619</v>
      </c>
      <c r="AK115" s="3">
        <f t="shared" ref="AK115:AK128" si="56">0.271/0.64 * $U$11 * AC115 * 1000000000 * 8 * PI()^2 * $V$11 *$W$11 * AA115 /$U$13^2</f>
        <v>11094279.980391851</v>
      </c>
      <c r="AL115">
        <f t="shared" ref="AL115:AL128" si="57">1/AK115</f>
        <v>9.0136538988326487E-8</v>
      </c>
      <c r="AM115">
        <f t="shared" ref="AM115:AM128" si="58">LN(AK115)</f>
        <v>16.221940216379267</v>
      </c>
    </row>
    <row r="116" spans="21:39" x14ac:dyDescent="0.3">
      <c r="Y116">
        <v>3</v>
      </c>
      <c r="Z116">
        <f>Z115+10</f>
        <v>60</v>
      </c>
      <c r="AA116">
        <v>2.7496399999999999</v>
      </c>
      <c r="AB116">
        <f t="shared" si="43"/>
        <v>6.0000000000000002E-5</v>
      </c>
      <c r="AC116">
        <f t="shared" si="44"/>
        <v>1.8659999999999677E-2</v>
      </c>
      <c r="AD116">
        <f t="shared" si="45"/>
        <v>64530381523.433601</v>
      </c>
      <c r="AE116">
        <f t="shared" si="36"/>
        <v>1.5496576595271787E-11</v>
      </c>
      <c r="AF116">
        <f t="shared" si="46"/>
        <v>24.890401981218748</v>
      </c>
      <c r="AH116" s="3">
        <f t="shared" si="53"/>
        <v>10575768.073188789</v>
      </c>
      <c r="AI116">
        <f t="shared" si="54"/>
        <v>9.4555780070022056E-8</v>
      </c>
      <c r="AJ116">
        <f t="shared" si="55"/>
        <v>16.17407591129351</v>
      </c>
      <c r="AK116" s="3">
        <f t="shared" si="56"/>
        <v>10646119.095125636</v>
      </c>
      <c r="AL116">
        <f t="shared" si="57"/>
        <v>9.3930942446234106E-8</v>
      </c>
      <c r="AM116">
        <f t="shared" si="58"/>
        <v>16.180705979494803</v>
      </c>
    </row>
    <row r="117" spans="21:39" x14ac:dyDescent="0.3">
      <c r="Y117">
        <v>4</v>
      </c>
      <c r="Z117">
        <f>Z116+14</f>
        <v>74</v>
      </c>
      <c r="AA117">
        <v>2.7479499999999999</v>
      </c>
      <c r="AB117">
        <f t="shared" si="43"/>
        <v>7.3999999999999996E-5</v>
      </c>
      <c r="AC117">
        <f t="shared" si="44"/>
        <v>1.6969999999999708E-2</v>
      </c>
      <c r="AD117">
        <f t="shared" si="45"/>
        <v>47583235180.875496</v>
      </c>
      <c r="AE117">
        <f t="shared" si="36"/>
        <v>2.1015805171690319E-11</v>
      </c>
      <c r="AF117">
        <f t="shared" si="46"/>
        <v>24.585746334063618</v>
      </c>
      <c r="AH117" s="3">
        <f t="shared" si="53"/>
        <v>9617941.2755634394</v>
      </c>
      <c r="AI117">
        <f t="shared" si="54"/>
        <v>1.0397235451423755E-7</v>
      </c>
      <c r="AJ117">
        <f t="shared" si="55"/>
        <v>16.079140795120448</v>
      </c>
      <c r="AK117" s="3">
        <f t="shared" si="56"/>
        <v>9675969.9825312216</v>
      </c>
      <c r="AL117">
        <f t="shared" si="57"/>
        <v>1.0334881172692531E-7</v>
      </c>
      <c r="AM117">
        <f t="shared" si="58"/>
        <v>16.085156048447139</v>
      </c>
    </row>
    <row r="118" spans="21:39" x14ac:dyDescent="0.3">
      <c r="Y118">
        <v>5</v>
      </c>
      <c r="Z118">
        <f>Z117+18</f>
        <v>92</v>
      </c>
      <c r="AA118">
        <v>2.7452899999999998</v>
      </c>
      <c r="AB118">
        <f t="shared" si="43"/>
        <v>9.2E-5</v>
      </c>
      <c r="AC118">
        <f t="shared" si="44"/>
        <v>1.4309999999999601E-2</v>
      </c>
      <c r="AD118">
        <f t="shared" si="45"/>
        <v>32274212204.680729</v>
      </c>
      <c r="AE118">
        <f t="shared" si="36"/>
        <v>3.0984489835354371E-11</v>
      </c>
      <c r="AF118">
        <f t="shared" si="46"/>
        <v>24.19753436454096</v>
      </c>
      <c r="AH118" s="3">
        <f t="shared" si="53"/>
        <v>8110355.9017861728</v>
      </c>
      <c r="AI118">
        <f t="shared" si="54"/>
        <v>1.2329915137013486E-7</v>
      </c>
      <c r="AJ118">
        <f t="shared" si="55"/>
        <v>15.908652309442662</v>
      </c>
      <c r="AK118" s="3">
        <f t="shared" si="56"/>
        <v>8151390.6261516921</v>
      </c>
      <c r="AL118">
        <f t="shared" si="57"/>
        <v>1.2267845400412427E-7</v>
      </c>
      <c r="AM118">
        <f t="shared" si="58"/>
        <v>15.913699099637245</v>
      </c>
    </row>
    <row r="119" spans="21:39" x14ac:dyDescent="0.3">
      <c r="Y119">
        <v>6</v>
      </c>
      <c r="Z119">
        <f>Z118+23</f>
        <v>115</v>
      </c>
      <c r="AA119">
        <v>2.7431100000000002</v>
      </c>
      <c r="AB119">
        <f t="shared" si="43"/>
        <v>1.15E-4</v>
      </c>
      <c r="AC119">
        <f t="shared" si="44"/>
        <v>1.2129999999999974E-2</v>
      </c>
      <c r="AD119">
        <f t="shared" si="45"/>
        <v>21886020631.322842</v>
      </c>
      <c r="AE119">
        <f t="shared" si="36"/>
        <v>4.5691266441045917E-11</v>
      </c>
      <c r="AF119">
        <f t="shared" si="46"/>
        <v>23.809113942614374</v>
      </c>
      <c r="AH119" s="3">
        <f t="shared" si="53"/>
        <v>6874816.0089915311</v>
      </c>
      <c r="AI119">
        <f t="shared" si="54"/>
        <v>1.4545843826105397E-7</v>
      </c>
      <c r="AJ119">
        <f t="shared" si="55"/>
        <v>15.743375438830286</v>
      </c>
      <c r="AK119" s="3">
        <f t="shared" si="56"/>
        <v>6904112.6362086209</v>
      </c>
      <c r="AL119">
        <f t="shared" si="57"/>
        <v>1.4484120591479052E-7</v>
      </c>
      <c r="AM119">
        <f t="shared" si="58"/>
        <v>15.747627826242768</v>
      </c>
    </row>
    <row r="120" spans="21:39" x14ac:dyDescent="0.3">
      <c r="Y120">
        <v>7</v>
      </c>
      <c r="Z120">
        <f>Z119+29</f>
        <v>144</v>
      </c>
      <c r="AA120">
        <v>2.7412299999999998</v>
      </c>
      <c r="AB120">
        <f t="shared" si="43"/>
        <v>1.44E-4</v>
      </c>
      <c r="AC120">
        <f t="shared" si="44"/>
        <v>1.0249999999999648E-2</v>
      </c>
      <c r="AD120">
        <f t="shared" si="45"/>
        <v>14769480408.520527</v>
      </c>
      <c r="AE120">
        <f t="shared" si="36"/>
        <v>6.7707188901723257E-11</v>
      </c>
      <c r="AF120">
        <f t="shared" si="46"/>
        <v>23.415828754030052</v>
      </c>
      <c r="AH120" s="3">
        <f t="shared" si="53"/>
        <v>5809304.5418104641</v>
      </c>
      <c r="AI120">
        <f t="shared" si="54"/>
        <v>1.7213764449820891E-7</v>
      </c>
      <c r="AJ120">
        <f t="shared" si="55"/>
        <v>15.574971421458713</v>
      </c>
      <c r="AK120" s="3">
        <f t="shared" si="56"/>
        <v>5830062.1603558157</v>
      </c>
      <c r="AL120">
        <f t="shared" si="57"/>
        <v>1.7152475779760277E-7</v>
      </c>
      <c r="AM120">
        <f t="shared" si="58"/>
        <v>15.578538220423491</v>
      </c>
    </row>
    <row r="121" spans="21:39" x14ac:dyDescent="0.3">
      <c r="Y121">
        <v>8</v>
      </c>
      <c r="Z121">
        <f>Z120+46</f>
        <v>190</v>
      </c>
      <c r="AA121">
        <v>2.7386599999999999</v>
      </c>
      <c r="AB121">
        <f t="shared" si="43"/>
        <v>1.9000000000000001E-4</v>
      </c>
      <c r="AC121">
        <f t="shared" si="44"/>
        <v>7.6799999999996871E-3</v>
      </c>
      <c r="AD121">
        <f t="shared" si="45"/>
        <v>8387093080.0466805</v>
      </c>
      <c r="AE121">
        <f t="shared" si="36"/>
        <v>1.1923082174669681E-10</v>
      </c>
      <c r="AF121">
        <f t="shared" si="46"/>
        <v>22.849959823020722</v>
      </c>
      <c r="AH121" s="3">
        <f t="shared" si="53"/>
        <v>4352727.6957174707</v>
      </c>
      <c r="AI121">
        <f t="shared" si="54"/>
        <v>2.2974099688888707E-7</v>
      </c>
      <c r="AJ121">
        <f t="shared" si="55"/>
        <v>15.28631326303387</v>
      </c>
      <c r="AK121" s="3">
        <f t="shared" si="56"/>
        <v>4364185.3035741225</v>
      </c>
      <c r="AL121">
        <f t="shared" si="57"/>
        <v>2.2913784141590718E-7</v>
      </c>
      <c r="AM121">
        <f t="shared" si="58"/>
        <v>15.288942086897533</v>
      </c>
    </row>
    <row r="122" spans="21:39" x14ac:dyDescent="0.3">
      <c r="Y122">
        <v>9</v>
      </c>
      <c r="Z122">
        <f>Z121+58</f>
        <v>248</v>
      </c>
      <c r="AA122">
        <v>2.73672</v>
      </c>
      <c r="AB122">
        <f t="shared" si="43"/>
        <v>2.4800000000000001E-4</v>
      </c>
      <c r="AC122">
        <f t="shared" si="44"/>
        <v>5.7399999999998563E-3</v>
      </c>
      <c r="AD122">
        <f t="shared" si="45"/>
        <v>4802463307.0286531</v>
      </c>
      <c r="AE122">
        <f t="shared" si="36"/>
        <v>2.0822647380490098E-10</v>
      </c>
      <c r="AF122">
        <f t="shared" si="46"/>
        <v>22.292394812188135</v>
      </c>
      <c r="AH122" s="3">
        <f t="shared" si="53"/>
        <v>3253210.5434138896</v>
      </c>
      <c r="AI122">
        <f t="shared" si="54"/>
        <v>3.0738865088965594E-7</v>
      </c>
      <c r="AJ122">
        <f t="shared" si="55"/>
        <v>14.99515292620578</v>
      </c>
      <c r="AK122" s="3">
        <f t="shared" si="56"/>
        <v>3259463.3506396413</v>
      </c>
      <c r="AL122">
        <f t="shared" si="57"/>
        <v>3.0679897038994431E-7</v>
      </c>
      <c r="AM122">
        <f t="shared" si="58"/>
        <v>14.99707312342392</v>
      </c>
    </row>
    <row r="123" spans="21:39" x14ac:dyDescent="0.3">
      <c r="Y123">
        <v>10</v>
      </c>
      <c r="Z123">
        <f>Z122+76</f>
        <v>324</v>
      </c>
      <c r="AA123">
        <v>2.7351100000000002</v>
      </c>
      <c r="AB123">
        <f t="shared" si="43"/>
        <v>3.2400000000000001E-4</v>
      </c>
      <c r="AC123">
        <f t="shared" si="44"/>
        <v>4.129999999999967E-3</v>
      </c>
      <c r="AD123">
        <f t="shared" si="45"/>
        <v>2644897738.198</v>
      </c>
      <c r="AE123">
        <f t="shared" si="36"/>
        <v>3.7808645134284541E-10</v>
      </c>
      <c r="AF123">
        <f t="shared" si="46"/>
        <v>21.695898239202272</v>
      </c>
      <c r="AH123" s="3">
        <f t="shared" si="53"/>
        <v>2340724.6592856431</v>
      </c>
      <c r="AI123">
        <f t="shared" si="54"/>
        <v>4.2721812496527727E-7</v>
      </c>
      <c r="AJ123">
        <f t="shared" si="55"/>
        <v>14.665971122847264</v>
      </c>
      <c r="AK123" s="3">
        <f t="shared" si="56"/>
        <v>2343843.9458821649</v>
      </c>
      <c r="AL123">
        <f t="shared" si="57"/>
        <v>4.2664956502623503E-7</v>
      </c>
      <c r="AM123">
        <f t="shared" si="58"/>
        <v>14.667302851473924</v>
      </c>
    </row>
    <row r="124" spans="21:39" x14ac:dyDescent="0.3">
      <c r="Y124">
        <v>11</v>
      </c>
      <c r="Z124">
        <f>Z123+92</f>
        <v>416</v>
      </c>
      <c r="AA124">
        <v>2.7339000000000002</v>
      </c>
      <c r="AB124">
        <f t="shared" si="43"/>
        <v>4.1599999999999997E-4</v>
      </c>
      <c r="AC124">
        <f t="shared" si="44"/>
        <v>2.9200000000000337E-3</v>
      </c>
      <c r="AD124">
        <f t="shared" si="45"/>
        <v>1456442570.8665562</v>
      </c>
      <c r="AE124">
        <f t="shared" si="36"/>
        <v>6.8660448410610428E-10</v>
      </c>
      <c r="AF124">
        <f t="shared" si="46"/>
        <v>21.099262704040608</v>
      </c>
      <c r="AH124" s="3">
        <f t="shared" si="53"/>
        <v>1654943.3426426663</v>
      </c>
      <c r="AI124">
        <f t="shared" si="54"/>
        <v>6.0425029318717827E-7</v>
      </c>
      <c r="AJ124">
        <f t="shared" si="55"/>
        <v>14.319277332154533</v>
      </c>
      <c r="AK124" s="3">
        <f t="shared" si="56"/>
        <v>1656415.6313087041</v>
      </c>
      <c r="AL124">
        <f t="shared" si="57"/>
        <v>6.0371321128497079E-7</v>
      </c>
      <c r="AM124">
        <f t="shared" si="58"/>
        <v>14.32016656752565</v>
      </c>
    </row>
    <row r="125" spans="21:39" x14ac:dyDescent="0.3">
      <c r="Y125">
        <v>12</v>
      </c>
      <c r="Z125">
        <f>Z124+84</f>
        <v>500</v>
      </c>
      <c r="AA125">
        <v>2.73325</v>
      </c>
      <c r="AB125">
        <f t="shared" si="43"/>
        <v>5.0000000000000001E-4</v>
      </c>
      <c r="AC125">
        <f t="shared" si="44"/>
        <v>2.2699999999997722E-3</v>
      </c>
      <c r="AD125">
        <f t="shared" si="45"/>
        <v>942019074.32914531</v>
      </c>
      <c r="AE125">
        <f t="shared" si="36"/>
        <v>1.0615496302048295E-9</v>
      </c>
      <c r="AF125">
        <f t="shared" si="46"/>
        <v>20.663536081092687</v>
      </c>
      <c r="AH125" s="3">
        <f t="shared" si="53"/>
        <v>1286548.4204789156</v>
      </c>
      <c r="AI125">
        <f t="shared" si="54"/>
        <v>7.772735048928447E-7</v>
      </c>
      <c r="AJ125">
        <f t="shared" si="55"/>
        <v>14.067473547367541</v>
      </c>
      <c r="AK125" s="3">
        <f t="shared" si="56"/>
        <v>1287386.8174550685</v>
      </c>
      <c r="AL125">
        <f t="shared" si="57"/>
        <v>7.7676731378749059E-7</v>
      </c>
      <c r="AM125">
        <f t="shared" si="58"/>
        <v>14.068124998883063</v>
      </c>
    </row>
    <row r="126" spans="21:39" x14ac:dyDescent="0.3">
      <c r="Y126">
        <v>13</v>
      </c>
      <c r="Z126">
        <f>Z125+100</f>
        <v>600</v>
      </c>
      <c r="AA126">
        <v>2.7326800000000002</v>
      </c>
      <c r="AB126">
        <f t="shared" si="43"/>
        <v>5.9999999999999995E-4</v>
      </c>
      <c r="AC126">
        <f t="shared" si="44"/>
        <v>1.7000000000000348E-3</v>
      </c>
      <c r="AD126">
        <f t="shared" si="45"/>
        <v>587897366.50504434</v>
      </c>
      <c r="AE126">
        <f t="shared" si="36"/>
        <v>1.7009771721632974E-9</v>
      </c>
      <c r="AF126">
        <f t="shared" si="46"/>
        <v>20.192062943867715</v>
      </c>
      <c r="AH126" s="3">
        <f t="shared" si="53"/>
        <v>963494.41181252</v>
      </c>
      <c r="AI126">
        <f t="shared" si="54"/>
        <v>1.0378887388862026E-6</v>
      </c>
      <c r="AJ126">
        <f t="shared" si="55"/>
        <v>13.778321966936522</v>
      </c>
      <c r="AK126" s="3">
        <f t="shared" si="56"/>
        <v>963921.22530060285</v>
      </c>
      <c r="AL126">
        <f t="shared" si="57"/>
        <v>1.0374291734141924E-6</v>
      </c>
      <c r="AM126">
        <f t="shared" si="58"/>
        <v>13.778764853760558</v>
      </c>
    </row>
    <row r="127" spans="21:39" x14ac:dyDescent="0.3">
      <c r="Y127">
        <v>14</v>
      </c>
      <c r="Z127">
        <f>Z126+100</f>
        <v>700</v>
      </c>
      <c r="AA127">
        <v>2.7322799999999998</v>
      </c>
      <c r="AB127">
        <f t="shared" si="43"/>
        <v>6.9999999999999999E-4</v>
      </c>
      <c r="AC127">
        <f t="shared" si="44"/>
        <v>1.2999999999996348E-3</v>
      </c>
      <c r="AD127">
        <f t="shared" si="45"/>
        <v>385344492.33092141</v>
      </c>
      <c r="AE127">
        <f t="shared" si="36"/>
        <v>2.5950805575319661E-9</v>
      </c>
      <c r="AF127">
        <f t="shared" si="46"/>
        <v>19.769648277445476</v>
      </c>
      <c r="AH127" s="3">
        <f t="shared" si="53"/>
        <v>736789.84432699904</v>
      </c>
      <c r="AI127">
        <f t="shared" si="54"/>
        <v>1.3572391200823665E-6</v>
      </c>
      <c r="AJ127">
        <f t="shared" si="55"/>
        <v>13.510057980341541</v>
      </c>
      <c r="AK127" s="3">
        <f t="shared" si="56"/>
        <v>737008.33465415076</v>
      </c>
      <c r="AL127">
        <f t="shared" si="57"/>
        <v>1.356836758799018E-6</v>
      </c>
      <c r="AM127">
        <f t="shared" si="58"/>
        <v>13.510354480000542</v>
      </c>
    </row>
    <row r="128" spans="21:39" x14ac:dyDescent="0.3">
      <c r="Y128">
        <v>15</v>
      </c>
      <c r="Z128">
        <f>W114</f>
        <v>800</v>
      </c>
      <c r="AA128">
        <v>2.7319900000000001</v>
      </c>
      <c r="AB128">
        <f t="shared" si="43"/>
        <v>8.0000000000000004E-4</v>
      </c>
      <c r="AC128">
        <f t="shared" si="44"/>
        <v>1.0099999999999554E-3</v>
      </c>
      <c r="AD128">
        <f t="shared" si="45"/>
        <v>261960150.07502484</v>
      </c>
      <c r="AE128">
        <f t="shared" si="36"/>
        <v>3.8173745117858652E-9</v>
      </c>
      <c r="AF128">
        <f t="shared" si="46"/>
        <v>19.383702951206867</v>
      </c>
      <c r="AH128" s="3">
        <f t="shared" si="53"/>
        <v>572429.03290034248</v>
      </c>
      <c r="AI128">
        <f t="shared" si="54"/>
        <v>1.7469414416897612E-6</v>
      </c>
      <c r="AJ128">
        <f t="shared" si="55"/>
        <v>13.257644046727455</v>
      </c>
      <c r="AK128" s="3">
        <f t="shared" si="56"/>
        <v>572538.00832277373</v>
      </c>
      <c r="AL128">
        <f t="shared" si="57"/>
        <v>1.7466089333168611E-6</v>
      </c>
      <c r="AM128">
        <f t="shared" si="58"/>
        <v>13.257834402290255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2022-03-15T13:16:09Z</dcterms:created>
  <dcterms:modified xsi:type="dcterms:W3CDTF">2022-03-31T01:47:20Z</dcterms:modified>
</cp:coreProperties>
</file>